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6465" windowWidth="14805" windowHeight="1650" tabRatio="593"/>
  </bookViews>
  <sheets>
    <sheet name="№5" sheetId="1" r:id="rId1"/>
    <sheet name="Лист1" sheetId="2" r:id="rId2"/>
  </sheets>
  <definedNames>
    <definedName name="_xlnm._FilterDatabase" localSheetId="0" hidden="1">№5!$A$16:$X$4293</definedName>
  </definedNames>
  <calcPr calcId="145621"/>
</workbook>
</file>

<file path=xl/calcChain.xml><?xml version="1.0" encoding="utf-8"?>
<calcChain xmlns="http://schemas.openxmlformats.org/spreadsheetml/2006/main">
  <c r="T3568" i="1" l="1"/>
  <c r="U3568" i="1" s="1"/>
  <c r="T3566" i="1"/>
  <c r="U3566" i="1" s="1"/>
  <c r="T3564" i="1"/>
  <c r="U3564" i="1" s="1"/>
  <c r="T4292" i="1"/>
  <c r="T4080" i="1"/>
  <c r="T4005" i="1"/>
  <c r="U4005" i="1" s="1"/>
  <c r="T4006" i="1"/>
  <c r="U4006" i="1" s="1"/>
  <c r="T4007" i="1"/>
  <c r="U4007" i="1" s="1"/>
  <c r="T4008" i="1"/>
  <c r="U4008" i="1" s="1"/>
  <c r="T4009" i="1"/>
  <c r="U4009" i="1" s="1"/>
  <c r="T4010" i="1"/>
  <c r="U4010" i="1" s="1"/>
  <c r="T4011" i="1"/>
  <c r="U4011" i="1" s="1"/>
  <c r="T4012" i="1"/>
  <c r="U4012" i="1" s="1"/>
  <c r="T4013" i="1"/>
  <c r="U4013" i="1" s="1"/>
  <c r="T3988" i="1"/>
  <c r="U3988" i="1" s="1"/>
  <c r="T3989" i="1"/>
  <c r="U3989" i="1" s="1"/>
  <c r="T3990" i="1"/>
  <c r="U3990" i="1" s="1"/>
  <c r="T3991" i="1"/>
  <c r="U3991" i="1" s="1"/>
  <c r="T3992" i="1"/>
  <c r="U3992" i="1" s="1"/>
  <c r="T3993" i="1"/>
  <c r="U3993" i="1" s="1"/>
  <c r="T3994" i="1"/>
  <c r="U3994" i="1" s="1"/>
  <c r="T3995" i="1"/>
  <c r="U3995" i="1" s="1"/>
  <c r="T3996" i="1"/>
  <c r="U3996" i="1" s="1"/>
  <c r="T3997" i="1"/>
  <c r="U3997" i="1" s="1"/>
  <c r="T3998" i="1"/>
  <c r="U3998" i="1" s="1"/>
  <c r="T3999" i="1"/>
  <c r="U3999" i="1" s="1"/>
  <c r="T4000" i="1"/>
  <c r="U4000" i="1" s="1"/>
  <c r="T4001" i="1"/>
  <c r="U4001" i="1" s="1"/>
  <c r="T4002" i="1"/>
  <c r="U4002" i="1" s="1"/>
  <c r="T4003" i="1"/>
  <c r="U4003" i="1" s="1"/>
  <c r="T4004" i="1"/>
  <c r="U4004" i="1" s="1"/>
  <c r="T3945" i="1"/>
  <c r="U3945" i="1" s="1"/>
  <c r="T3946" i="1"/>
  <c r="U3946" i="1" s="1"/>
  <c r="T3947" i="1"/>
  <c r="U3947" i="1" s="1"/>
  <c r="T3948" i="1"/>
  <c r="U3948" i="1" s="1"/>
  <c r="T3949" i="1"/>
  <c r="U3949" i="1" s="1"/>
  <c r="T3950" i="1"/>
  <c r="U3950" i="1" s="1"/>
  <c r="T3951" i="1"/>
  <c r="U3951" i="1" s="1"/>
  <c r="T3952" i="1"/>
  <c r="U3952" i="1" s="1"/>
  <c r="T3953" i="1"/>
  <c r="U3953" i="1" s="1"/>
  <c r="T3954" i="1"/>
  <c r="U3954" i="1" s="1"/>
  <c r="T3955" i="1"/>
  <c r="U3955" i="1" s="1"/>
  <c r="T3956" i="1"/>
  <c r="U3956" i="1" s="1"/>
  <c r="T3957" i="1"/>
  <c r="U3957" i="1" s="1"/>
  <c r="T3958" i="1"/>
  <c r="U3958" i="1" s="1"/>
  <c r="T3959" i="1"/>
  <c r="U3959" i="1" s="1"/>
  <c r="T3960" i="1"/>
  <c r="U3960" i="1" s="1"/>
  <c r="T3961" i="1"/>
  <c r="U3961" i="1" s="1"/>
  <c r="T3962" i="1"/>
  <c r="U3962" i="1" s="1"/>
  <c r="T3963" i="1"/>
  <c r="U3963" i="1" s="1"/>
  <c r="T3964" i="1"/>
  <c r="U3964" i="1" s="1"/>
  <c r="T3965" i="1"/>
  <c r="U3965" i="1" s="1"/>
  <c r="T3966" i="1"/>
  <c r="U3966" i="1" s="1"/>
  <c r="T3967" i="1"/>
  <c r="U3967" i="1" s="1"/>
  <c r="T3968" i="1"/>
  <c r="U3968" i="1" s="1"/>
  <c r="T3969" i="1"/>
  <c r="U3969" i="1" s="1"/>
  <c r="T3970" i="1"/>
  <c r="U3970" i="1" s="1"/>
  <c r="T3971" i="1"/>
  <c r="U3971" i="1" s="1"/>
  <c r="T3972" i="1"/>
  <c r="U3972" i="1" s="1"/>
  <c r="T3973" i="1"/>
  <c r="U3973" i="1" s="1"/>
  <c r="T3974" i="1"/>
  <c r="U3974" i="1" s="1"/>
  <c r="T3975" i="1"/>
  <c r="U3975" i="1" s="1"/>
  <c r="T3976" i="1"/>
  <c r="U3976" i="1" s="1"/>
  <c r="T3977" i="1"/>
  <c r="U3977" i="1" s="1"/>
  <c r="T3978" i="1"/>
  <c r="U3978" i="1" s="1"/>
  <c r="T3979" i="1"/>
  <c r="U3979" i="1" s="1"/>
  <c r="T3980" i="1"/>
  <c r="U3980" i="1" s="1"/>
  <c r="T3981" i="1"/>
  <c r="U3981" i="1" s="1"/>
  <c r="T3982" i="1"/>
  <c r="U3982" i="1" s="1"/>
  <c r="T3983" i="1"/>
  <c r="U3983" i="1" s="1"/>
  <c r="T3984" i="1"/>
  <c r="U3984" i="1" s="1"/>
  <c r="T3985" i="1"/>
  <c r="U3985" i="1" s="1"/>
  <c r="T3986" i="1"/>
  <c r="U3986" i="1" s="1"/>
  <c r="T3987" i="1"/>
  <c r="U3987" i="1" s="1"/>
  <c r="U3943" i="1"/>
  <c r="T3944" i="1"/>
  <c r="U3944" i="1" s="1"/>
  <c r="T3940" i="1"/>
  <c r="U3940" i="1" s="1"/>
  <c r="T3941" i="1"/>
  <c r="U3941" i="1" s="1"/>
  <c r="T3942" i="1"/>
  <c r="U3942" i="1" s="1"/>
  <c r="T3937" i="1"/>
  <c r="U3937" i="1" s="1"/>
  <c r="T3938" i="1"/>
  <c r="U3938" i="1" s="1"/>
  <c r="T3939" i="1"/>
  <c r="U3939" i="1" s="1"/>
  <c r="T3934" i="1"/>
  <c r="U3934" i="1" s="1"/>
  <c r="T3935" i="1"/>
  <c r="U3935" i="1" s="1"/>
  <c r="T3936" i="1"/>
  <c r="U3936" i="1" s="1"/>
  <c r="T3922" i="1"/>
  <c r="U3922" i="1" s="1"/>
  <c r="T3923" i="1"/>
  <c r="U3923" i="1" s="1"/>
  <c r="T3924" i="1"/>
  <c r="U3924" i="1" s="1"/>
  <c r="T3925" i="1"/>
  <c r="U3925" i="1" s="1"/>
  <c r="T3926" i="1"/>
  <c r="U3926" i="1" s="1"/>
  <c r="T3927" i="1"/>
  <c r="U3927" i="1" s="1"/>
  <c r="T3928" i="1"/>
  <c r="U3928" i="1" s="1"/>
  <c r="T3929" i="1"/>
  <c r="U3929" i="1" s="1"/>
  <c r="T3930" i="1"/>
  <c r="U3930" i="1" s="1"/>
  <c r="T3931" i="1"/>
  <c r="U3931" i="1" s="1"/>
  <c r="T3932" i="1"/>
  <c r="U3932" i="1" s="1"/>
  <c r="T3933" i="1"/>
  <c r="U3933" i="1" s="1"/>
  <c r="T3904" i="1"/>
  <c r="U3904" i="1" s="1"/>
  <c r="T3905" i="1"/>
  <c r="U3905" i="1" s="1"/>
  <c r="T3906" i="1"/>
  <c r="U3906" i="1" s="1"/>
  <c r="T3907" i="1"/>
  <c r="U3907" i="1" s="1"/>
  <c r="T3908" i="1"/>
  <c r="U3908" i="1" s="1"/>
  <c r="T3909" i="1"/>
  <c r="U3909" i="1" s="1"/>
  <c r="T3910" i="1"/>
  <c r="U3910" i="1" s="1"/>
  <c r="T3911" i="1"/>
  <c r="U3911" i="1" s="1"/>
  <c r="T3912" i="1"/>
  <c r="U3912" i="1" s="1"/>
  <c r="T3913" i="1"/>
  <c r="U3913" i="1" s="1"/>
  <c r="T3914" i="1"/>
  <c r="U3914" i="1" s="1"/>
  <c r="T3915" i="1"/>
  <c r="U3915" i="1" s="1"/>
  <c r="T3916" i="1"/>
  <c r="U3916" i="1" s="1"/>
  <c r="T3917" i="1"/>
  <c r="U3917" i="1" s="1"/>
  <c r="T3918" i="1"/>
  <c r="U3918" i="1" s="1"/>
  <c r="T3919" i="1"/>
  <c r="U3919" i="1" s="1"/>
  <c r="T3920" i="1"/>
  <c r="U3920" i="1" s="1"/>
  <c r="T3921" i="1"/>
  <c r="U3921" i="1" s="1"/>
  <c r="T3891" i="1" l="1"/>
  <c r="U3891" i="1" s="1"/>
  <c r="T3892" i="1"/>
  <c r="U3892" i="1" s="1"/>
  <c r="T3893" i="1"/>
  <c r="U3893" i="1" s="1"/>
  <c r="T3894" i="1"/>
  <c r="U3894" i="1" s="1"/>
  <c r="T3895" i="1"/>
  <c r="U3895" i="1" s="1"/>
  <c r="T3896" i="1"/>
  <c r="T3897" i="1"/>
  <c r="U3897" i="1" s="1"/>
  <c r="T3898" i="1"/>
  <c r="U3898" i="1" s="1"/>
  <c r="T3899" i="1"/>
  <c r="U3899" i="1" s="1"/>
  <c r="T3900" i="1"/>
  <c r="U3900" i="1" s="1"/>
  <c r="T3901" i="1"/>
  <c r="U3901" i="1" s="1"/>
  <c r="T3902" i="1"/>
  <c r="U3902" i="1" s="1"/>
  <c r="T3903" i="1"/>
  <c r="U3903" i="1" s="1"/>
  <c r="T3881" i="1"/>
  <c r="U3881" i="1" s="1"/>
  <c r="T3882" i="1"/>
  <c r="U3882" i="1" s="1"/>
  <c r="T3883" i="1"/>
  <c r="U3883" i="1" s="1"/>
  <c r="T3884" i="1"/>
  <c r="U3884" i="1" s="1"/>
  <c r="T3885" i="1"/>
  <c r="U3885" i="1" s="1"/>
  <c r="T3886" i="1"/>
  <c r="U3886" i="1" s="1"/>
  <c r="T3887" i="1"/>
  <c r="U3887" i="1" s="1"/>
  <c r="T3888" i="1"/>
  <c r="U3888" i="1" s="1"/>
  <c r="T3889" i="1"/>
  <c r="U3889" i="1" s="1"/>
  <c r="T3890" i="1"/>
  <c r="U3890" i="1" s="1"/>
  <c r="T3862" i="1"/>
  <c r="U3862" i="1" s="1"/>
  <c r="T3863" i="1"/>
  <c r="U3863" i="1" s="1"/>
  <c r="T3864" i="1"/>
  <c r="U3864" i="1" s="1"/>
  <c r="T3865" i="1"/>
  <c r="U3865" i="1" s="1"/>
  <c r="T3866" i="1"/>
  <c r="U3866" i="1" s="1"/>
  <c r="T3867" i="1"/>
  <c r="U3867" i="1" s="1"/>
  <c r="T3868" i="1"/>
  <c r="U3868" i="1" s="1"/>
  <c r="T3869" i="1"/>
  <c r="U3869" i="1" s="1"/>
  <c r="T3870" i="1"/>
  <c r="U3870" i="1" s="1"/>
  <c r="T3871" i="1"/>
  <c r="U3871" i="1" s="1"/>
  <c r="T3872" i="1"/>
  <c r="U3872" i="1" s="1"/>
  <c r="T3873" i="1"/>
  <c r="U3873" i="1" s="1"/>
  <c r="T3874" i="1"/>
  <c r="U3874" i="1" s="1"/>
  <c r="T3875" i="1"/>
  <c r="U3875" i="1" s="1"/>
  <c r="T3876" i="1"/>
  <c r="U3876" i="1" s="1"/>
  <c r="T3877" i="1"/>
  <c r="U3877" i="1" s="1"/>
  <c r="T3878" i="1"/>
  <c r="U3878" i="1" s="1"/>
  <c r="T3879" i="1"/>
  <c r="U3879" i="1" s="1"/>
  <c r="T3880" i="1"/>
  <c r="U3880" i="1" s="1"/>
  <c r="U3896" i="1" l="1"/>
  <c r="U4291" i="1" l="1"/>
  <c r="T3121" i="1"/>
  <c r="U3121" i="1" s="1"/>
  <c r="T3022" i="1"/>
  <c r="U3022" i="1" s="1"/>
  <c r="T3091" i="1"/>
  <c r="U3091" i="1" s="1"/>
  <c r="T3088" i="1"/>
  <c r="U3088" i="1" s="1"/>
  <c r="T3082" i="1"/>
  <c r="U3082" i="1" s="1"/>
  <c r="T3086" i="1"/>
  <c r="U3086" i="1" s="1"/>
  <c r="T3084" i="1"/>
  <c r="U3084" i="1" s="1"/>
  <c r="T2869" i="1"/>
  <c r="U2869" i="1" s="1"/>
  <c r="U4195" i="1" l="1"/>
  <c r="U4190" i="1"/>
  <c r="T3553" i="1" l="1"/>
  <c r="U3553" i="1" s="1"/>
  <c r="T3561" i="1"/>
  <c r="U3561" i="1" s="1"/>
  <c r="T729" i="1" l="1"/>
  <c r="U729" i="1" s="1"/>
  <c r="T3858" i="1" l="1"/>
  <c r="U3858" i="1" s="1"/>
  <c r="T3859" i="1"/>
  <c r="U3859" i="1" s="1"/>
  <c r="T3856" i="1"/>
  <c r="U3856" i="1" s="1"/>
  <c r="T3857" i="1"/>
  <c r="U3857" i="1" s="1"/>
  <c r="U4111" i="1" l="1"/>
  <c r="U4109" i="1"/>
  <c r="T3860" i="1"/>
  <c r="U3860" i="1" s="1"/>
  <c r="T3861" i="1"/>
  <c r="U3861" i="1" s="1"/>
  <c r="U4098" i="1" l="1"/>
  <c r="T847" i="1" l="1"/>
  <c r="U847" i="1" s="1"/>
  <c r="T841" i="1"/>
  <c r="U841" i="1" s="1"/>
  <c r="T703" i="1" l="1"/>
  <c r="U703" i="1" s="1"/>
  <c r="T356" i="1"/>
  <c r="U356" i="1" s="1"/>
  <c r="T313" i="1"/>
  <c r="U313" i="1" s="1"/>
  <c r="T602" i="1"/>
  <c r="U602" i="1" s="1"/>
  <c r="U4076" i="1" l="1"/>
  <c r="U4077" i="1"/>
  <c r="U4078" i="1"/>
  <c r="U4079" i="1"/>
  <c r="T177" i="1" l="1"/>
  <c r="U177" i="1" s="1"/>
  <c r="T174" i="1"/>
  <c r="U174" i="1" s="1"/>
  <c r="T50" i="1" l="1"/>
  <c r="U50" i="1" s="1"/>
  <c r="T46" i="1"/>
  <c r="U46" i="1" s="1"/>
  <c r="T42" i="1"/>
  <c r="U42" i="1" s="1"/>
  <c r="T3855" i="1"/>
  <c r="U3855" i="1" s="1"/>
  <c r="T3671" i="1"/>
  <c r="U3671" i="1" s="1"/>
  <c r="T3851" i="1" l="1"/>
  <c r="U3851" i="1" s="1"/>
  <c r="T3852" i="1"/>
  <c r="U3852" i="1" s="1"/>
  <c r="T3853" i="1"/>
  <c r="U3853" i="1" s="1"/>
  <c r="T3854" i="1"/>
  <c r="U3854" i="1" s="1"/>
  <c r="T3764" i="1" l="1"/>
  <c r="U3764" i="1" s="1"/>
  <c r="T3846" i="1" l="1"/>
  <c r="U3846" i="1" s="1"/>
  <c r="T3847" i="1"/>
  <c r="U3847" i="1" s="1"/>
  <c r="T3848" i="1"/>
  <c r="U3848" i="1" s="1"/>
  <c r="T3849" i="1"/>
  <c r="U3849" i="1" s="1"/>
  <c r="T3850" i="1"/>
  <c r="U3850" i="1" s="1"/>
  <c r="T852" i="1"/>
  <c r="U852" i="1" s="1"/>
  <c r="T3836" i="1"/>
  <c r="U3836" i="1" s="1"/>
  <c r="T3837" i="1"/>
  <c r="U3837" i="1" s="1"/>
  <c r="T3838" i="1"/>
  <c r="U3838" i="1" s="1"/>
  <c r="T3839" i="1"/>
  <c r="U3839" i="1" s="1"/>
  <c r="T3840" i="1"/>
  <c r="U3840" i="1" s="1"/>
  <c r="T3841" i="1"/>
  <c r="U3841" i="1" s="1"/>
  <c r="T3842" i="1"/>
  <c r="U3842" i="1" s="1"/>
  <c r="T3843" i="1"/>
  <c r="U3843" i="1" s="1"/>
  <c r="T3844" i="1"/>
  <c r="U3844" i="1" s="1"/>
  <c r="T3845" i="1"/>
  <c r="U3845" i="1" s="1"/>
  <c r="T3835" i="1"/>
  <c r="U3835" i="1" s="1"/>
  <c r="T3834" i="1"/>
  <c r="U3834" i="1" s="1"/>
  <c r="T3833" i="1"/>
  <c r="U3833" i="1" s="1"/>
  <c r="T3830" i="1" l="1"/>
  <c r="U3830" i="1" s="1"/>
  <c r="T3831" i="1"/>
  <c r="U3831" i="1" s="1"/>
  <c r="T3832" i="1"/>
  <c r="U3832" i="1" s="1"/>
  <c r="T3829" i="1"/>
  <c r="U3829" i="1" s="1"/>
  <c r="T2828" i="1"/>
  <c r="U2828" i="1" s="1"/>
  <c r="T3828" i="1" l="1"/>
  <c r="U3828" i="1" s="1"/>
  <c r="T3826" i="1"/>
  <c r="U3826" i="1" s="1"/>
  <c r="T3827" i="1"/>
  <c r="U3827" i="1" s="1"/>
  <c r="T3825" i="1"/>
  <c r="U3825" i="1" s="1"/>
  <c r="T3823" i="1"/>
  <c r="U3823" i="1" s="1"/>
  <c r="T3824" i="1"/>
  <c r="U3824" i="1" s="1"/>
  <c r="T3822" i="1" l="1"/>
  <c r="U3822" i="1" s="1"/>
  <c r="T3821" i="1"/>
  <c r="U3821" i="1" s="1"/>
  <c r="T3820" i="1"/>
  <c r="U3820" i="1" s="1"/>
  <c r="T566" i="1"/>
  <c r="U566" i="1" s="1"/>
  <c r="T3099" i="1"/>
  <c r="U3099" i="1" s="1"/>
  <c r="T3072" i="1"/>
  <c r="U3072" i="1" s="1"/>
  <c r="T3819" i="1"/>
  <c r="U3819" i="1" s="1"/>
  <c r="T667" i="1" l="1"/>
  <c r="U667" i="1" s="1"/>
  <c r="T3818" i="1"/>
  <c r="T670" i="1" l="1"/>
  <c r="U670" i="1" s="1"/>
  <c r="T674" i="1"/>
  <c r="U674" i="1" s="1"/>
  <c r="U4186" i="1"/>
  <c r="T1007" i="1"/>
  <c r="U1007" i="1" s="1"/>
  <c r="T733" i="1" l="1"/>
  <c r="U733" i="1" s="1"/>
  <c r="U4174" i="1"/>
  <c r="T2926" i="1"/>
  <c r="U2926" i="1" s="1"/>
  <c r="U4095" i="1"/>
  <c r="T3817" i="1" l="1"/>
  <c r="T2822" i="1" l="1"/>
  <c r="U2822" i="1" s="1"/>
  <c r="T2819" i="1"/>
  <c r="U2819" i="1" s="1"/>
  <c r="T2812" i="1"/>
  <c r="U2812" i="1" s="1"/>
  <c r="T2809" i="1"/>
  <c r="U2809" i="1" s="1"/>
  <c r="T2806" i="1"/>
  <c r="U2806" i="1" s="1"/>
  <c r="T2803" i="1"/>
  <c r="U2803" i="1" s="1"/>
  <c r="T3816" i="1" l="1"/>
  <c r="U3816" i="1" s="1"/>
  <c r="T725" i="1"/>
  <c r="U725" i="1" s="1"/>
  <c r="T2935" i="1" l="1"/>
  <c r="U2935" i="1" s="1"/>
  <c r="T3810" i="1"/>
  <c r="U3810" i="1" s="1"/>
  <c r="T3811" i="1"/>
  <c r="U3811" i="1" s="1"/>
  <c r="T3812" i="1"/>
  <c r="U3812" i="1" s="1"/>
  <c r="T3813" i="1"/>
  <c r="U3813" i="1" s="1"/>
  <c r="T3814" i="1"/>
  <c r="U3814" i="1" s="1"/>
  <c r="T3815" i="1"/>
  <c r="U3815" i="1" s="1"/>
  <c r="U3817" i="1"/>
  <c r="U3818" i="1"/>
  <c r="T3806" i="1"/>
  <c r="U3806" i="1" s="1"/>
  <c r="T3807" i="1"/>
  <c r="U3807" i="1" s="1"/>
  <c r="T3808" i="1"/>
  <c r="U3808" i="1" s="1"/>
  <c r="T3809" i="1"/>
  <c r="U3809" i="1" s="1"/>
  <c r="T3805" i="1"/>
  <c r="U3805" i="1" s="1"/>
  <c r="T3800" i="1"/>
  <c r="U3800" i="1" s="1"/>
  <c r="T3801" i="1"/>
  <c r="U3801" i="1" s="1"/>
  <c r="T3802" i="1"/>
  <c r="U3802" i="1" s="1"/>
  <c r="T3803" i="1"/>
  <c r="U3803" i="1" s="1"/>
  <c r="T3804" i="1"/>
  <c r="U3804" i="1" s="1"/>
  <c r="T3799" i="1"/>
  <c r="U3799" i="1" s="1"/>
  <c r="T3798" i="1"/>
  <c r="U3798" i="1" s="1"/>
  <c r="T3797" i="1"/>
  <c r="U3797" i="1" s="1"/>
  <c r="T3795" i="1"/>
  <c r="U3795" i="1" s="1"/>
  <c r="T3796" i="1"/>
  <c r="U3796" i="1" s="1"/>
  <c r="T738" i="1"/>
  <c r="U738" i="1" s="1"/>
  <c r="T3068" i="1"/>
  <c r="U3068" i="1" s="1"/>
  <c r="T534" i="1"/>
  <c r="U534" i="1" s="1"/>
  <c r="T513" i="1" l="1"/>
  <c r="U513" i="1" s="1"/>
  <c r="T714" i="1"/>
  <c r="U714" i="1" s="1"/>
  <c r="T3793" i="1"/>
  <c r="U3793" i="1" s="1"/>
  <c r="T3794" i="1"/>
  <c r="U3794" i="1" s="1"/>
  <c r="T3786" i="1"/>
  <c r="U3786" i="1" s="1"/>
  <c r="T3787" i="1"/>
  <c r="U3787" i="1" s="1"/>
  <c r="T3788" i="1"/>
  <c r="U3788" i="1" s="1"/>
  <c r="T3789" i="1"/>
  <c r="U3789" i="1" s="1"/>
  <c r="T3790" i="1"/>
  <c r="U3790" i="1" s="1"/>
  <c r="T3791" i="1"/>
  <c r="U3791" i="1" s="1"/>
  <c r="T3792" i="1"/>
  <c r="U3792" i="1" s="1"/>
  <c r="T3785" i="1"/>
  <c r="U3785" i="1" s="1"/>
  <c r="T3784" i="1"/>
  <c r="U3784" i="1" s="1"/>
  <c r="T2989" i="1"/>
  <c r="U2989" i="1" s="1"/>
  <c r="T3783" i="1"/>
  <c r="T3066" i="1" l="1"/>
  <c r="U3066" i="1" s="1"/>
  <c r="T3780" i="1"/>
  <c r="U3780" i="1" s="1"/>
  <c r="T3781" i="1"/>
  <c r="U3781" i="1" s="1"/>
  <c r="T3782" i="1"/>
  <c r="U3782" i="1" s="1"/>
  <c r="U3783" i="1"/>
  <c r="T827" i="1" l="1"/>
  <c r="U827" i="1" s="1"/>
  <c r="T824" i="1"/>
  <c r="U824" i="1" s="1"/>
  <c r="T821" i="1"/>
  <c r="U821" i="1" s="1"/>
  <c r="T818" i="1"/>
  <c r="U818" i="1" s="1"/>
  <c r="T815" i="1"/>
  <c r="U815" i="1" s="1"/>
  <c r="T812" i="1"/>
  <c r="U812" i="1" s="1"/>
  <c r="T809" i="1"/>
  <c r="U809" i="1" s="1"/>
  <c r="T805" i="1"/>
  <c r="U805" i="1" s="1"/>
  <c r="T802" i="1"/>
  <c r="U802" i="1" s="1"/>
  <c r="T799" i="1"/>
  <c r="U799" i="1" s="1"/>
  <c r="T796" i="1"/>
  <c r="U796" i="1" s="1"/>
  <c r="T793" i="1"/>
  <c r="U793" i="1" s="1"/>
  <c r="T789" i="1" l="1"/>
  <c r="U789" i="1" s="1"/>
  <c r="T784" i="1"/>
  <c r="T785" i="1"/>
  <c r="U785" i="1" s="1"/>
  <c r="T781" i="1"/>
  <c r="U781" i="1" s="1"/>
  <c r="T777" i="1"/>
  <c r="U777" i="1" s="1"/>
  <c r="T3778" i="1"/>
  <c r="U3778" i="1" s="1"/>
  <c r="T369" i="1"/>
  <c r="U369" i="1" s="1"/>
  <c r="T206" i="1" l="1"/>
  <c r="U206" i="1" s="1"/>
  <c r="T3776" i="1" l="1"/>
  <c r="U3776" i="1" s="1"/>
  <c r="T3773" i="1"/>
  <c r="U3773" i="1" s="1"/>
  <c r="T3774" i="1"/>
  <c r="U3774" i="1" s="1"/>
  <c r="T3775" i="1"/>
  <c r="U3775" i="1" s="1"/>
  <c r="T3777" i="1"/>
  <c r="U3777" i="1" s="1"/>
  <c r="T3779" i="1"/>
  <c r="U3779" i="1" s="1"/>
  <c r="T3772" i="1" l="1"/>
  <c r="U3772" i="1" s="1"/>
  <c r="T3771" i="1"/>
  <c r="U3771" i="1" s="1"/>
  <c r="T316" i="1"/>
  <c r="U316" i="1" s="1"/>
  <c r="T744" i="1"/>
  <c r="U744" i="1" s="1"/>
  <c r="T638" i="1"/>
  <c r="U638" i="1" s="1"/>
  <c r="T678" i="1"/>
  <c r="U678" i="1" s="1"/>
  <c r="T685" i="1"/>
  <c r="U685" i="1" s="1"/>
  <c r="T631" i="1"/>
  <c r="U631" i="1" s="1"/>
  <c r="T222" i="1"/>
  <c r="U222" i="1" s="1"/>
  <c r="T3770" i="1"/>
  <c r="U3770" i="1" s="1"/>
  <c r="T3391" i="1"/>
  <c r="U3391" i="1" s="1"/>
  <c r="T2962" i="1"/>
  <c r="U2962" i="1" s="1"/>
  <c r="T3769" i="1" l="1"/>
  <c r="U3769" i="1" s="1"/>
  <c r="T250" i="1"/>
  <c r="U250" i="1" s="1"/>
  <c r="T3742" i="1"/>
  <c r="U3742" i="1" s="1"/>
  <c r="T836" i="1"/>
  <c r="U836" i="1" s="1"/>
  <c r="T3303" i="1" l="1"/>
  <c r="U3303" i="1" s="1"/>
  <c r="T3301" i="1"/>
  <c r="U3301" i="1" s="1"/>
  <c r="T3297" i="1"/>
  <c r="U3297" i="1" s="1"/>
  <c r="T3299" i="1"/>
  <c r="U3299" i="1" s="1"/>
  <c r="T3053" i="1" l="1"/>
  <c r="U3053" i="1" s="1"/>
  <c r="T3147" i="1"/>
  <c r="U3147" i="1" s="1"/>
  <c r="T3057" i="1"/>
  <c r="U3057" i="1" s="1"/>
  <c r="T3051" i="1"/>
  <c r="U3051" i="1" s="1"/>
  <c r="T3055" i="1"/>
  <c r="U3055" i="1" s="1"/>
  <c r="T3157" i="1"/>
  <c r="U3157" i="1" s="1"/>
  <c r="U2881" i="1"/>
  <c r="U2966" i="1"/>
  <c r="T3282" i="1" l="1"/>
  <c r="U3282" i="1" s="1"/>
  <c r="T2978" i="1"/>
  <c r="U2978" i="1" s="1"/>
  <c r="T2973" i="1"/>
  <c r="U2973" i="1" s="1"/>
  <c r="T277" i="1"/>
  <c r="U277" i="1" s="1"/>
  <c r="T2975" i="1"/>
  <c r="U2975" i="1" s="1"/>
  <c r="T2983" i="1"/>
  <c r="U2983" i="1" s="1"/>
  <c r="T3113" i="1"/>
  <c r="T2928" i="1" l="1"/>
  <c r="U2928" i="1" s="1"/>
  <c r="T256" i="1"/>
  <c r="U256" i="1" s="1"/>
  <c r="T253" i="1"/>
  <c r="U253" i="1" s="1"/>
  <c r="U249" i="1"/>
  <c r="T246" i="1"/>
  <c r="U246" i="1" s="1"/>
  <c r="T243" i="1"/>
  <c r="U243" i="1" s="1"/>
  <c r="T2967" i="1"/>
  <c r="U2967" i="1" s="1"/>
  <c r="T2964" i="1"/>
  <c r="U2964" i="1" s="1"/>
  <c r="U2961" i="1"/>
  <c r="T2959" i="1"/>
  <c r="U2959" i="1" s="1"/>
  <c r="T2957" i="1"/>
  <c r="U2957" i="1" s="1"/>
  <c r="T2955" i="1"/>
  <c r="U2955" i="1" s="1"/>
  <c r="T2953" i="1"/>
  <c r="U2953" i="1" s="1"/>
  <c r="T2951" i="1"/>
  <c r="U2951" i="1" s="1"/>
  <c r="T2949" i="1"/>
  <c r="U2949" i="1" s="1"/>
  <c r="T2947" i="1"/>
  <c r="U2947" i="1" s="1"/>
  <c r="T2945" i="1"/>
  <c r="U2945" i="1" s="1"/>
  <c r="T2943" i="1"/>
  <c r="U2943" i="1" s="1"/>
  <c r="T2941" i="1"/>
  <c r="U2941" i="1" s="1"/>
  <c r="T2939" i="1"/>
  <c r="U2939" i="1" s="1"/>
  <c r="T2937" i="1"/>
  <c r="U2937" i="1" s="1"/>
  <c r="U2934" i="1"/>
  <c r="T2932" i="1"/>
  <c r="U2932" i="1" s="1"/>
  <c r="T2930" i="1"/>
  <c r="U2930" i="1" s="1"/>
  <c r="U2925" i="1"/>
  <c r="T2923" i="1"/>
  <c r="U2923" i="1" s="1"/>
  <c r="T2920" i="1"/>
  <c r="U2920" i="1" s="1"/>
  <c r="T2918" i="1"/>
  <c r="U2918" i="1" s="1"/>
  <c r="T2916" i="1"/>
  <c r="U2916" i="1" s="1"/>
  <c r="T2914" i="1"/>
  <c r="U2914" i="1" s="1"/>
  <c r="T2912" i="1"/>
  <c r="U2912" i="1" s="1"/>
  <c r="T2910" i="1"/>
  <c r="U2910" i="1" s="1"/>
  <c r="T2908" i="1"/>
  <c r="U2908" i="1" s="1"/>
  <c r="T2906" i="1"/>
  <c r="U2906" i="1" s="1"/>
  <c r="T2904" i="1"/>
  <c r="U2904" i="1" s="1"/>
  <c r="T2902" i="1"/>
  <c r="U2902" i="1" s="1"/>
  <c r="T2900" i="1"/>
  <c r="U2900" i="1" s="1"/>
  <c r="T2898" i="1"/>
  <c r="U2898" i="1" s="1"/>
  <c r="T2896" i="1"/>
  <c r="U2896" i="1" s="1"/>
  <c r="T2894" i="1"/>
  <c r="U2894" i="1" s="1"/>
  <c r="T2892" i="1"/>
  <c r="U2892" i="1" s="1"/>
  <c r="T2890" i="1"/>
  <c r="U2890" i="1" s="1"/>
  <c r="T2888" i="1"/>
  <c r="U2888" i="1" s="1"/>
  <c r="T2886" i="1"/>
  <c r="U2886" i="1" s="1"/>
  <c r="T2884" i="1"/>
  <c r="U2884" i="1" s="1"/>
  <c r="T2882" i="1"/>
  <c r="U2882" i="1" s="1"/>
  <c r="T237" i="1"/>
  <c r="U237" i="1" s="1"/>
  <c r="T234" i="1"/>
  <c r="U234" i="1" s="1"/>
  <c r="T231" i="1"/>
  <c r="U231" i="1" s="1"/>
  <c r="T228" i="1"/>
  <c r="U228" i="1" s="1"/>
  <c r="T225" i="1"/>
  <c r="U225" i="1" s="1"/>
  <c r="U221" i="1"/>
  <c r="T218" i="1"/>
  <c r="U218" i="1" s="1"/>
  <c r="T213" i="1"/>
  <c r="U213" i="1" s="1"/>
  <c r="T210" i="1"/>
  <c r="U210" i="1" s="1"/>
  <c r="U205" i="1"/>
  <c r="U684" i="1" l="1"/>
  <c r="T902" i="1" l="1"/>
  <c r="U902" i="1" s="1"/>
  <c r="U3552" i="1" l="1"/>
  <c r="T965" i="1"/>
  <c r="U965" i="1" s="1"/>
  <c r="T961" i="1"/>
  <c r="U961" i="1" s="1"/>
  <c r="T957" i="1"/>
  <c r="U957" i="1" s="1"/>
  <c r="T953" i="1"/>
  <c r="U953" i="1" s="1"/>
  <c r="T946" i="1"/>
  <c r="U946" i="1" s="1"/>
  <c r="T2442" i="1"/>
  <c r="U2442" i="1" s="1"/>
  <c r="U4185" i="1" l="1"/>
  <c r="T2780" i="1" l="1"/>
  <c r="U2780" i="1" s="1"/>
  <c r="T2778" i="1"/>
  <c r="U2778" i="1" s="1"/>
  <c r="T2776" i="1"/>
  <c r="U2776" i="1" s="1"/>
  <c r="T2774" i="1"/>
  <c r="U2774" i="1" s="1"/>
  <c r="T2772" i="1"/>
  <c r="U2772" i="1" s="1"/>
  <c r="T2770" i="1"/>
  <c r="U2770" i="1" s="1"/>
  <c r="T2768" i="1"/>
  <c r="U2768" i="1" s="1"/>
  <c r="T2766" i="1"/>
  <c r="U2766" i="1" s="1"/>
  <c r="T2764" i="1"/>
  <c r="U2764" i="1" s="1"/>
  <c r="T2762" i="1"/>
  <c r="U2762" i="1" s="1"/>
  <c r="T2760" i="1"/>
  <c r="U2760" i="1" s="1"/>
  <c r="T2758" i="1"/>
  <c r="U2758" i="1" s="1"/>
  <c r="T3175" i="1" l="1"/>
  <c r="U3175" i="1" s="1"/>
  <c r="T3167" i="1"/>
  <c r="U3167" i="1" s="1"/>
  <c r="T3165" i="1"/>
  <c r="U3165" i="1" s="1"/>
  <c r="T3171" i="1"/>
  <c r="U3171" i="1" s="1"/>
  <c r="T3169" i="1"/>
  <c r="U3169" i="1" s="1"/>
  <c r="T3161" i="1"/>
  <c r="U3161" i="1" s="1"/>
  <c r="T3159" i="1"/>
  <c r="U3159" i="1" s="1"/>
  <c r="T3173" i="1"/>
  <c r="U3173" i="1" s="1"/>
  <c r="T3163" i="1"/>
  <c r="U3163" i="1" s="1"/>
  <c r="T997" i="1" l="1"/>
  <c r="U997" i="1" s="1"/>
  <c r="T3557" i="1"/>
  <c r="U3557" i="1" s="1"/>
  <c r="U3556" i="1"/>
  <c r="U3555" i="1"/>
  <c r="U3554" i="1"/>
  <c r="T3713" i="1" l="1"/>
  <c r="U3713" i="1" s="1"/>
  <c r="T3768" i="1" l="1"/>
  <c r="U3768" i="1" s="1"/>
  <c r="T3767" i="1"/>
  <c r="U3767" i="1" s="1"/>
  <c r="T3766" i="1"/>
  <c r="U3766" i="1" s="1"/>
  <c r="U368" i="1" l="1"/>
  <c r="U367" i="1"/>
  <c r="U366" i="1"/>
  <c r="T3102" i="1" l="1"/>
  <c r="U3102" i="1" s="1"/>
  <c r="U3101" i="1"/>
  <c r="U3098" i="1"/>
  <c r="U3097" i="1"/>
  <c r="T3095" i="1"/>
  <c r="U3095" i="1" s="1"/>
  <c r="U3094" i="1"/>
  <c r="T2477" i="1" l="1"/>
  <c r="U2477" i="1" s="1"/>
  <c r="U2476" i="1"/>
  <c r="T2455" i="1"/>
  <c r="U2455" i="1" s="1"/>
  <c r="U2454" i="1"/>
  <c r="T2451" i="1"/>
  <c r="U2451" i="1" s="1"/>
  <c r="U2450" i="1"/>
  <c r="T2469" i="1"/>
  <c r="U2469" i="1" s="1"/>
  <c r="U2468" i="1"/>
  <c r="T3765" i="1" l="1"/>
  <c r="U3765" i="1" s="1"/>
  <c r="U3762" i="1"/>
  <c r="T3761" i="1"/>
  <c r="U3761" i="1" s="1"/>
  <c r="U3763" i="1" l="1"/>
  <c r="T928" i="1"/>
  <c r="U928" i="1" s="1"/>
  <c r="T994" i="1"/>
  <c r="U994" i="1" s="1"/>
  <c r="T991" i="1"/>
  <c r="U991" i="1" s="1"/>
  <c r="T988" i="1"/>
  <c r="U988" i="1" s="1"/>
  <c r="T985" i="1"/>
  <c r="U985" i="1" s="1"/>
  <c r="T3155" i="1" l="1"/>
  <c r="U3155" i="1" s="1"/>
  <c r="T3153" i="1"/>
  <c r="U3153" i="1" s="1"/>
  <c r="T3151" i="1"/>
  <c r="U3151" i="1" s="1"/>
  <c r="T3149" i="1"/>
  <c r="U3149" i="1" s="1"/>
  <c r="T3110" i="1"/>
  <c r="U3110" i="1" s="1"/>
  <c r="T3108" i="1"/>
  <c r="U3108" i="1" s="1"/>
  <c r="U666" i="1"/>
  <c r="T3106" i="1"/>
  <c r="U3106" i="1" s="1"/>
  <c r="T3112" i="1"/>
  <c r="U3112" i="1" s="1"/>
  <c r="T611" i="1"/>
  <c r="U611" i="1" s="1"/>
  <c r="T3273" i="1" l="1"/>
  <c r="U3273" i="1" s="1"/>
  <c r="U3272" i="1"/>
  <c r="U3559" i="1" l="1"/>
  <c r="T3760" i="1"/>
  <c r="U3760" i="1" s="1"/>
  <c r="T1068" i="1"/>
  <c r="U1068" i="1" s="1"/>
  <c r="T1066" i="1"/>
  <c r="U1066" i="1" s="1"/>
  <c r="T1064" i="1"/>
  <c r="U1064" i="1" s="1"/>
  <c r="T1060" i="1"/>
  <c r="U1060" i="1" s="1"/>
  <c r="T1058" i="1"/>
  <c r="U1058" i="1" s="1"/>
  <c r="T1056" i="1"/>
  <c r="U1056" i="1" s="1"/>
  <c r="T1054" i="1"/>
  <c r="U1054" i="1" s="1"/>
  <c r="T1052" i="1"/>
  <c r="U1052" i="1" s="1"/>
  <c r="T1050" i="1"/>
  <c r="U1050" i="1" s="1"/>
  <c r="T1048" i="1"/>
  <c r="U1048" i="1" s="1"/>
  <c r="T1046" i="1"/>
  <c r="U1046" i="1" s="1"/>
  <c r="T1044" i="1"/>
  <c r="U1044" i="1" s="1"/>
  <c r="T1042" i="1"/>
  <c r="U1042" i="1" s="1"/>
  <c r="T1040" i="1"/>
  <c r="U1040" i="1" s="1"/>
  <c r="T1038" i="1"/>
  <c r="U1038" i="1" s="1"/>
  <c r="T1036" i="1"/>
  <c r="U1036" i="1" s="1"/>
  <c r="T1034" i="1"/>
  <c r="U1034" i="1" s="1"/>
  <c r="T1027" i="1"/>
  <c r="U1027" i="1" s="1"/>
  <c r="T1023" i="1"/>
  <c r="U1023" i="1" s="1"/>
  <c r="T1025" i="1"/>
  <c r="U1025" i="1" s="1"/>
  <c r="T3455" i="1"/>
  <c r="U3455" i="1" s="1"/>
  <c r="T3453" i="1"/>
  <c r="U3453" i="1" s="1"/>
  <c r="T3451" i="1"/>
  <c r="U3451" i="1" s="1"/>
  <c r="T3449" i="1"/>
  <c r="U3449" i="1" s="1"/>
  <c r="T3447" i="1"/>
  <c r="U3447" i="1" s="1"/>
  <c r="T1018" i="1"/>
  <c r="U1018" i="1" s="1"/>
  <c r="T3608" i="1"/>
  <c r="U3608" i="1" s="1"/>
  <c r="T3622" i="1"/>
  <c r="U3622" i="1" s="1"/>
  <c r="T580" i="1" l="1"/>
  <c r="U580" i="1" s="1"/>
  <c r="T2481" i="1" l="1"/>
  <c r="U2481" i="1" s="1"/>
  <c r="U4290" i="1" l="1"/>
  <c r="U4075" i="1" l="1"/>
  <c r="U4042" i="1"/>
  <c r="U4021" i="1" l="1"/>
  <c r="U312" i="1"/>
  <c r="U4289" i="1" l="1"/>
  <c r="U4287" i="1"/>
  <c r="U4285" i="1"/>
  <c r="U4283" i="1"/>
  <c r="U4281" i="1"/>
  <c r="U4279" i="1"/>
  <c r="U4277" i="1"/>
  <c r="U4275" i="1"/>
  <c r="U4273" i="1"/>
  <c r="U4074" i="1"/>
  <c r="U4072" i="1"/>
  <c r="U4070" i="1"/>
  <c r="T3759" i="1" l="1"/>
  <c r="U3759" i="1" s="1"/>
  <c r="T3758" i="1"/>
  <c r="U3758" i="1" s="1"/>
  <c r="T3757" i="1"/>
  <c r="U3757" i="1" s="1"/>
  <c r="T3756" i="1"/>
  <c r="U3756" i="1" s="1"/>
  <c r="T3755" i="1"/>
  <c r="U3755" i="1" s="1"/>
  <c r="T3754" i="1"/>
  <c r="U3754" i="1" s="1"/>
  <c r="T3753" i="1"/>
  <c r="U3753" i="1" s="1"/>
  <c r="T3752" i="1"/>
  <c r="U3752" i="1" s="1"/>
  <c r="T3751" i="1"/>
  <c r="U3751" i="1" s="1"/>
  <c r="T3750" i="1"/>
  <c r="U3750" i="1" s="1"/>
  <c r="T3749" i="1"/>
  <c r="U3749" i="1" s="1"/>
  <c r="T3748" i="1"/>
  <c r="U3748" i="1" s="1"/>
  <c r="T3747" i="1"/>
  <c r="U3747" i="1" s="1"/>
  <c r="T3746" i="1"/>
  <c r="U3746" i="1" s="1"/>
  <c r="T3745" i="1"/>
  <c r="U3745" i="1" s="1"/>
  <c r="T3744" i="1"/>
  <c r="T3743" i="1"/>
  <c r="U3743" i="1" s="1"/>
  <c r="T2178" i="1"/>
  <c r="U2178" i="1" s="1"/>
  <c r="T2175" i="1"/>
  <c r="U2175" i="1" s="1"/>
  <c r="U2174" i="1"/>
  <c r="U3744" i="1" l="1"/>
  <c r="U3741" i="1"/>
  <c r="T3740" i="1"/>
  <c r="U3740" i="1" s="1"/>
  <c r="T3734" i="1"/>
  <c r="U3734" i="1" s="1"/>
  <c r="T3735" i="1"/>
  <c r="U3735" i="1" s="1"/>
  <c r="T3736" i="1"/>
  <c r="U3736" i="1" s="1"/>
  <c r="T3737" i="1"/>
  <c r="U3737" i="1" s="1"/>
  <c r="T3738" i="1"/>
  <c r="U3738" i="1" s="1"/>
  <c r="T3739" i="1"/>
  <c r="U3739" i="1" s="1"/>
  <c r="T3733" i="1"/>
  <c r="U3733" i="1" s="1"/>
  <c r="T350" i="1"/>
  <c r="U350" i="1" s="1"/>
  <c r="T3729" i="1"/>
  <c r="U3729" i="1" s="1"/>
  <c r="T3730" i="1"/>
  <c r="U3730" i="1" s="1"/>
  <c r="T3731" i="1"/>
  <c r="U3731" i="1" s="1"/>
  <c r="T3732" i="1"/>
  <c r="U3732" i="1" s="1"/>
  <c r="T3728" i="1"/>
  <c r="U3728" i="1" s="1"/>
  <c r="T3727" i="1"/>
  <c r="U3727" i="1" s="1"/>
  <c r="T2505" i="1" l="1"/>
  <c r="U2505" i="1" s="1"/>
  <c r="T2502" i="1"/>
  <c r="U2502" i="1" s="1"/>
  <c r="T2499" i="1"/>
  <c r="U2499" i="1" s="1"/>
  <c r="T294" i="1"/>
  <c r="U294" i="1" s="1"/>
  <c r="T291" i="1"/>
  <c r="U291" i="1" s="1"/>
  <c r="T3434" i="1" l="1"/>
  <c r="U3434" i="1" s="1"/>
  <c r="U49" i="1"/>
  <c r="U45" i="1"/>
  <c r="U41" i="1"/>
  <c r="T3005" i="1" l="1"/>
  <c r="U3005" i="1" s="1"/>
  <c r="T3012" i="1"/>
  <c r="U3012" i="1" s="1"/>
  <c r="T3014" i="1"/>
  <c r="U3014" i="1" s="1"/>
  <c r="T3026" i="1"/>
  <c r="U3026" i="1" s="1"/>
  <c r="T3029" i="1"/>
  <c r="U3029" i="1" s="1"/>
  <c r="T3284" i="1"/>
  <c r="U3284" i="1" s="1"/>
  <c r="U2922" i="1" l="1"/>
  <c r="U4200" i="1"/>
  <c r="U4198" i="1"/>
  <c r="U4288" i="1" l="1"/>
  <c r="U4286" i="1"/>
  <c r="U4284" i="1"/>
  <c r="U4282" i="1"/>
  <c r="U4280" i="1"/>
  <c r="U4278" i="1"/>
  <c r="U4276" i="1"/>
  <c r="U4274" i="1"/>
  <c r="U4272" i="1"/>
  <c r="U4073" i="1" l="1"/>
  <c r="U4071" i="1"/>
  <c r="U4069" i="1"/>
  <c r="T999" i="1" l="1"/>
  <c r="U960" i="1" l="1"/>
  <c r="U964" i="1" l="1"/>
  <c r="T973" i="1" l="1"/>
  <c r="U973" i="1" s="1"/>
  <c r="U952" i="1"/>
  <c r="T949" i="1"/>
  <c r="U949" i="1" s="1"/>
  <c r="U984" i="1" l="1"/>
  <c r="U983" i="1"/>
  <c r="T3016" i="1" l="1"/>
  <c r="U1017" i="1" l="1"/>
  <c r="U1016" i="1"/>
  <c r="T3694" i="1" l="1"/>
  <c r="U3694" i="1" s="1"/>
  <c r="T3693" i="1"/>
  <c r="U3693" i="1" s="1"/>
  <c r="T3692" i="1"/>
  <c r="U3692" i="1" s="1"/>
  <c r="T3691" i="1"/>
  <c r="U3691" i="1" s="1"/>
  <c r="T3690" i="1"/>
  <c r="U3690" i="1" s="1"/>
  <c r="T3689" i="1"/>
  <c r="U3689" i="1" s="1"/>
  <c r="T3688" i="1"/>
  <c r="U3688" i="1" s="1"/>
  <c r="T3687" i="1"/>
  <c r="U3687" i="1" s="1"/>
  <c r="T3686" i="1"/>
  <c r="U3686" i="1" s="1"/>
  <c r="T3685" i="1"/>
  <c r="U3685" i="1" s="1"/>
  <c r="T3684" i="1"/>
  <c r="U3684" i="1" s="1"/>
  <c r="T3683" i="1"/>
  <c r="U3683" i="1" s="1"/>
  <c r="T3682" i="1"/>
  <c r="U3682" i="1" s="1"/>
  <c r="T3681" i="1"/>
  <c r="U3681" i="1" s="1"/>
  <c r="T3680" i="1"/>
  <c r="U3680" i="1" s="1"/>
  <c r="T3679" i="1"/>
  <c r="U3679" i="1" s="1"/>
  <c r="T3678" i="1"/>
  <c r="U3678" i="1" s="1"/>
  <c r="T3635" i="1"/>
  <c r="U3635" i="1" s="1"/>
  <c r="T3634" i="1"/>
  <c r="U3634" i="1" s="1"/>
  <c r="T3633" i="1"/>
  <c r="U3633" i="1" s="1"/>
  <c r="T3632" i="1"/>
  <c r="U3632" i="1" s="1"/>
  <c r="T3631" i="1"/>
  <c r="U3631" i="1" s="1"/>
  <c r="T3630" i="1"/>
  <c r="U3630" i="1" s="1"/>
  <c r="T3629" i="1"/>
  <c r="U3629" i="1" s="1"/>
  <c r="T3628" i="1"/>
  <c r="U3628" i="1" s="1"/>
  <c r="T3627" i="1"/>
  <c r="U3627" i="1" s="1"/>
  <c r="T3626" i="1"/>
  <c r="U3626" i="1" s="1"/>
  <c r="T3625" i="1"/>
  <c r="U3625" i="1" s="1"/>
  <c r="T3624" i="1"/>
  <c r="U3624" i="1" s="1"/>
  <c r="T3623" i="1"/>
  <c r="U3623" i="1" s="1"/>
  <c r="U3621" i="1"/>
  <c r="U3620" i="1"/>
  <c r="T3619" i="1"/>
  <c r="U3619" i="1" s="1"/>
  <c r="T3618" i="1"/>
  <c r="U3618" i="1" s="1"/>
  <c r="T3617" i="1"/>
  <c r="U3617" i="1" s="1"/>
  <c r="T3616" i="1"/>
  <c r="U3616" i="1" s="1"/>
  <c r="T3615" i="1"/>
  <c r="U3615" i="1" s="1"/>
  <c r="T3614" i="1"/>
  <c r="U3614" i="1" s="1"/>
  <c r="T3613" i="1"/>
  <c r="U3613" i="1" s="1"/>
  <c r="T3612" i="1"/>
  <c r="U3612" i="1" s="1"/>
  <c r="T3611" i="1"/>
  <c r="U3611" i="1" s="1"/>
  <c r="T3610" i="1"/>
  <c r="U3610" i="1" s="1"/>
  <c r="T3609" i="1"/>
  <c r="U3609" i="1" s="1"/>
  <c r="U3607" i="1"/>
  <c r="T3606" i="1"/>
  <c r="U3606" i="1" s="1"/>
  <c r="T3605" i="1"/>
  <c r="U3605" i="1" s="1"/>
  <c r="T3604" i="1"/>
  <c r="U3604" i="1" s="1"/>
  <c r="T3603" i="1"/>
  <c r="U3603" i="1" s="1"/>
  <c r="T3602" i="1"/>
  <c r="U3602" i="1" s="1"/>
  <c r="T3601" i="1"/>
  <c r="U3601" i="1" s="1"/>
  <c r="T3600" i="1"/>
  <c r="U3600" i="1" s="1"/>
  <c r="T3599" i="1"/>
  <c r="U3599" i="1" s="1"/>
  <c r="T3598" i="1"/>
  <c r="U3598" i="1" s="1"/>
  <c r="T3597" i="1"/>
  <c r="U3597" i="1" s="1"/>
  <c r="T3596" i="1"/>
  <c r="U3596" i="1" s="1"/>
  <c r="T3595" i="1"/>
  <c r="U3595" i="1" s="1"/>
  <c r="T3594" i="1"/>
  <c r="U3594" i="1" s="1"/>
  <c r="T3593" i="1"/>
  <c r="U3593" i="1" s="1"/>
  <c r="T3592" i="1"/>
  <c r="U3592" i="1" s="1"/>
  <c r="T3591" i="1"/>
  <c r="U3591" i="1" s="1"/>
  <c r="T3590" i="1"/>
  <c r="U3590" i="1" s="1"/>
  <c r="T3589" i="1"/>
  <c r="U3589" i="1" s="1"/>
  <c r="T3588" i="1"/>
  <c r="U3588" i="1" s="1"/>
  <c r="T72" i="1" l="1"/>
  <c r="U72" i="1" s="1"/>
  <c r="U3712" i="1" l="1"/>
  <c r="R582" i="1" l="1"/>
  <c r="R536" i="1"/>
  <c r="R532" i="1"/>
  <c r="R508" i="1"/>
  <c r="R458" i="1"/>
  <c r="R378" i="1"/>
  <c r="R377" i="1"/>
  <c r="R363" i="1"/>
  <c r="R346" i="1"/>
  <c r="R335" i="1"/>
  <c r="R314" i="1"/>
  <c r="R305" i="1"/>
  <c r="R278" i="1"/>
  <c r="R273" i="1"/>
  <c r="R269" i="1"/>
  <c r="U18" i="1"/>
  <c r="T19" i="1"/>
  <c r="U20" i="1"/>
  <c r="T21" i="1"/>
  <c r="U21" i="1" s="1"/>
  <c r="U22" i="1"/>
  <c r="T23" i="1"/>
  <c r="U23" i="1" s="1"/>
  <c r="U24" i="1"/>
  <c r="T25" i="1"/>
  <c r="U25" i="1" s="1"/>
  <c r="U26" i="1"/>
  <c r="T27" i="1"/>
  <c r="U27" i="1" s="1"/>
  <c r="U28" i="1"/>
  <c r="T29" i="1"/>
  <c r="U29" i="1" s="1"/>
  <c r="U30" i="1"/>
  <c r="T31" i="1"/>
  <c r="U31" i="1" s="1"/>
  <c r="U32" i="1"/>
  <c r="T33" i="1"/>
  <c r="U33" i="1" s="1"/>
  <c r="U34" i="1"/>
  <c r="T35" i="1"/>
  <c r="U35" i="1" s="1"/>
  <c r="U36" i="1"/>
  <c r="T37" i="1"/>
  <c r="U37" i="1" s="1"/>
  <c r="U38" i="1"/>
  <c r="U39" i="1"/>
  <c r="U40" i="1"/>
  <c r="U43" i="1"/>
  <c r="U44" i="1"/>
  <c r="U47" i="1"/>
  <c r="U48" i="1"/>
  <c r="T51" i="1"/>
  <c r="U51" i="1" s="1"/>
  <c r="T52" i="1"/>
  <c r="U52" i="1" s="1"/>
  <c r="T53" i="1"/>
  <c r="U53" i="1" s="1"/>
  <c r="T54" i="1"/>
  <c r="U54" i="1" s="1"/>
  <c r="T55" i="1"/>
  <c r="U55" i="1" s="1"/>
  <c r="T56" i="1"/>
  <c r="U56" i="1" s="1"/>
  <c r="T57" i="1"/>
  <c r="U57" i="1" s="1"/>
  <c r="T58" i="1"/>
  <c r="U58" i="1" s="1"/>
  <c r="U59" i="1"/>
  <c r="T60" i="1"/>
  <c r="U60" i="1" s="1"/>
  <c r="U61" i="1"/>
  <c r="T62" i="1"/>
  <c r="U62" i="1" s="1"/>
  <c r="U63" i="1"/>
  <c r="T64" i="1"/>
  <c r="U64" i="1" s="1"/>
  <c r="U65" i="1"/>
  <c r="T66" i="1"/>
  <c r="U66" i="1" s="1"/>
  <c r="U67" i="1"/>
  <c r="U68" i="1"/>
  <c r="U69" i="1"/>
  <c r="T70" i="1"/>
  <c r="U70" i="1" s="1"/>
  <c r="U71" i="1"/>
  <c r="T73" i="1"/>
  <c r="U73" i="1" s="1"/>
  <c r="T74" i="1"/>
  <c r="U74" i="1" s="1"/>
  <c r="T75" i="1"/>
  <c r="U75" i="1" s="1"/>
  <c r="T76" i="1"/>
  <c r="U76" i="1" s="1"/>
  <c r="T77" i="1"/>
  <c r="U77" i="1" s="1"/>
  <c r="T78" i="1"/>
  <c r="U78" i="1" s="1"/>
  <c r="T79" i="1"/>
  <c r="U79" i="1" s="1"/>
  <c r="T80" i="1"/>
  <c r="U80" i="1" s="1"/>
  <c r="T81" i="1"/>
  <c r="U81" i="1" s="1"/>
  <c r="T82" i="1"/>
  <c r="U82" i="1" s="1"/>
  <c r="T83" i="1"/>
  <c r="U83" i="1" s="1"/>
  <c r="U84" i="1"/>
  <c r="T85" i="1"/>
  <c r="U85" i="1" s="1"/>
  <c r="T86" i="1"/>
  <c r="U86" i="1" s="1"/>
  <c r="T87" i="1"/>
  <c r="U87" i="1" s="1"/>
  <c r="T88" i="1"/>
  <c r="U88" i="1" s="1"/>
  <c r="T89" i="1"/>
  <c r="U89" i="1" s="1"/>
  <c r="T90" i="1"/>
  <c r="U90" i="1" s="1"/>
  <c r="T91" i="1"/>
  <c r="U91" i="1" s="1"/>
  <c r="T92" i="1"/>
  <c r="U92" i="1" s="1"/>
  <c r="T93" i="1"/>
  <c r="U93" i="1" s="1"/>
  <c r="T94" i="1"/>
  <c r="U94" i="1" s="1"/>
  <c r="U95" i="1"/>
  <c r="T96" i="1"/>
  <c r="U96" i="1" s="1"/>
  <c r="U97" i="1"/>
  <c r="T98" i="1"/>
  <c r="U98" i="1" s="1"/>
  <c r="T99" i="1"/>
  <c r="U99" i="1" s="1"/>
  <c r="T100" i="1"/>
  <c r="U100" i="1" s="1"/>
  <c r="T101" i="1"/>
  <c r="U101" i="1" s="1"/>
  <c r="U102" i="1"/>
  <c r="T103" i="1"/>
  <c r="U103" i="1" s="1"/>
  <c r="T104" i="1"/>
  <c r="U104" i="1" s="1"/>
  <c r="U105" i="1"/>
  <c r="U106" i="1"/>
  <c r="U107" i="1"/>
  <c r="T108" i="1"/>
  <c r="U108" i="1" s="1"/>
  <c r="T109" i="1"/>
  <c r="U109" i="1" s="1"/>
  <c r="T110" i="1"/>
  <c r="U110" i="1" s="1"/>
  <c r="T111" i="1"/>
  <c r="U111" i="1" s="1"/>
  <c r="T112" i="1"/>
  <c r="U112" i="1" s="1"/>
  <c r="U113" i="1"/>
  <c r="T114" i="1"/>
  <c r="U114" i="1" s="1"/>
  <c r="T115" i="1"/>
  <c r="U115" i="1" s="1"/>
  <c r="T116" i="1"/>
  <c r="U116" i="1" s="1"/>
  <c r="T117" i="1"/>
  <c r="U117" i="1" s="1"/>
  <c r="T118" i="1"/>
  <c r="U118" i="1" s="1"/>
  <c r="T119" i="1"/>
  <c r="U119" i="1" s="1"/>
  <c r="T120" i="1"/>
  <c r="U120" i="1" s="1"/>
  <c r="T121" i="1"/>
  <c r="U121" i="1" s="1"/>
  <c r="T122" i="1"/>
  <c r="U122" i="1" s="1"/>
  <c r="T123" i="1"/>
  <c r="U123" i="1" s="1"/>
  <c r="U124" i="1"/>
  <c r="T125" i="1"/>
  <c r="U125" i="1" s="1"/>
  <c r="U126" i="1"/>
  <c r="T127" i="1"/>
  <c r="U127" i="1" s="1"/>
  <c r="U128" i="1"/>
  <c r="T129" i="1"/>
  <c r="U129" i="1" s="1"/>
  <c r="U130" i="1"/>
  <c r="U131" i="1"/>
  <c r="T132" i="1"/>
  <c r="U132" i="1" s="1"/>
  <c r="U133" i="1"/>
  <c r="T134" i="1"/>
  <c r="U134" i="1" s="1"/>
  <c r="U135" i="1"/>
  <c r="U136" i="1"/>
  <c r="T137" i="1"/>
  <c r="U137" i="1" s="1"/>
  <c r="U138" i="1"/>
  <c r="T139" i="1"/>
  <c r="U139" i="1" s="1"/>
  <c r="U140" i="1"/>
  <c r="U141" i="1"/>
  <c r="T142" i="1"/>
  <c r="U142" i="1" s="1"/>
  <c r="U143" i="1"/>
  <c r="U144" i="1"/>
  <c r="T145" i="1"/>
  <c r="U145" i="1" s="1"/>
  <c r="U146" i="1"/>
  <c r="T147" i="1"/>
  <c r="U147" i="1" s="1"/>
  <c r="U148" i="1"/>
  <c r="T149" i="1"/>
  <c r="U149" i="1" s="1"/>
  <c r="U150" i="1"/>
  <c r="T151" i="1"/>
  <c r="U151" i="1" s="1"/>
  <c r="U152" i="1"/>
  <c r="T153" i="1"/>
  <c r="U153" i="1" s="1"/>
  <c r="U154" i="1"/>
  <c r="T155" i="1"/>
  <c r="U155" i="1" s="1"/>
  <c r="U156" i="1"/>
  <c r="T157" i="1"/>
  <c r="U157" i="1" s="1"/>
  <c r="U158" i="1"/>
  <c r="T159" i="1"/>
  <c r="U159" i="1" s="1"/>
  <c r="U160" i="1"/>
  <c r="T161" i="1"/>
  <c r="U161" i="1" s="1"/>
  <c r="U162" i="1"/>
  <c r="T163" i="1"/>
  <c r="U163" i="1" s="1"/>
  <c r="U164" i="1"/>
  <c r="T165" i="1"/>
  <c r="U165" i="1" s="1"/>
  <c r="U166" i="1"/>
  <c r="T167" i="1"/>
  <c r="U167" i="1" s="1"/>
  <c r="U168" i="1"/>
  <c r="T169" i="1"/>
  <c r="U169" i="1" s="1"/>
  <c r="U170" i="1"/>
  <c r="T171" i="1"/>
  <c r="U171" i="1" s="1"/>
  <c r="U172" i="1"/>
  <c r="U173" i="1"/>
  <c r="U175" i="1"/>
  <c r="U176" i="1"/>
  <c r="U178" i="1"/>
  <c r="T179" i="1"/>
  <c r="U179" i="1" s="1"/>
  <c r="U180" i="1"/>
  <c r="T181" i="1"/>
  <c r="U181" i="1" s="1"/>
  <c r="U182" i="1"/>
  <c r="T183" i="1"/>
  <c r="U183" i="1" s="1"/>
  <c r="T184" i="1"/>
  <c r="U184" i="1" s="1"/>
  <c r="T185" i="1"/>
  <c r="U185" i="1" s="1"/>
  <c r="U186" i="1"/>
  <c r="T187" i="1"/>
  <c r="U187" i="1" s="1"/>
  <c r="U188" i="1"/>
  <c r="T189" i="1"/>
  <c r="U189" i="1" s="1"/>
  <c r="U190" i="1"/>
  <c r="T191" i="1"/>
  <c r="U191" i="1" s="1"/>
  <c r="U192" i="1"/>
  <c r="T193" i="1"/>
  <c r="U193" i="1" s="1"/>
  <c r="U194" i="1"/>
  <c r="T195" i="1"/>
  <c r="U195" i="1" s="1"/>
  <c r="U196" i="1"/>
  <c r="T197" i="1"/>
  <c r="U197" i="1" s="1"/>
  <c r="U198" i="1"/>
  <c r="T199" i="1"/>
  <c r="U199" i="1" s="1"/>
  <c r="U200" i="1"/>
  <c r="U201" i="1"/>
  <c r="U202" i="1"/>
  <c r="U203" i="1"/>
  <c r="U204" i="1"/>
  <c r="U207" i="1"/>
  <c r="U208" i="1"/>
  <c r="U209" i="1"/>
  <c r="U211" i="1"/>
  <c r="U212" i="1"/>
  <c r="U214" i="1"/>
  <c r="U215" i="1"/>
  <c r="U216" i="1"/>
  <c r="U217" i="1"/>
  <c r="U219" i="1"/>
  <c r="U220" i="1"/>
  <c r="U223" i="1"/>
  <c r="U224" i="1"/>
  <c r="U226" i="1"/>
  <c r="U227" i="1"/>
  <c r="U229" i="1"/>
  <c r="U230" i="1"/>
  <c r="U232" i="1"/>
  <c r="U233" i="1"/>
  <c r="U235" i="1"/>
  <c r="U236" i="1"/>
  <c r="U238" i="1"/>
  <c r="U239" i="1"/>
  <c r="U240" i="1"/>
  <c r="U241" i="1"/>
  <c r="U242" i="1"/>
  <c r="U244" i="1"/>
  <c r="U245" i="1"/>
  <c r="U247" i="1"/>
  <c r="U248" i="1"/>
  <c r="U251" i="1"/>
  <c r="U252" i="1"/>
  <c r="U254" i="1"/>
  <c r="U255" i="1"/>
  <c r="U257" i="1"/>
  <c r="U258" i="1"/>
  <c r="U259" i="1"/>
  <c r="T260" i="1"/>
  <c r="U260" i="1" s="1"/>
  <c r="U261" i="1"/>
  <c r="U262" i="1"/>
  <c r="U263" i="1"/>
  <c r="U264" i="1"/>
  <c r="U265" i="1"/>
  <c r="U266" i="1"/>
  <c r="U267" i="1"/>
  <c r="U268" i="1"/>
  <c r="U269" i="1"/>
  <c r="T270" i="1"/>
  <c r="U270" i="1" s="1"/>
  <c r="U271" i="1"/>
  <c r="U272" i="1"/>
  <c r="U273" i="1"/>
  <c r="T274" i="1"/>
  <c r="U274" i="1" s="1"/>
  <c r="U275" i="1"/>
  <c r="U276" i="1"/>
  <c r="U278" i="1"/>
  <c r="U279" i="1"/>
  <c r="T280" i="1"/>
  <c r="U280" i="1" s="1"/>
  <c r="U281" i="1"/>
  <c r="U282" i="1"/>
  <c r="T283" i="1"/>
  <c r="U283" i="1" s="1"/>
  <c r="U284" i="1"/>
  <c r="T285" i="1"/>
  <c r="U285" i="1" s="1"/>
  <c r="U286" i="1"/>
  <c r="T287" i="1"/>
  <c r="U287" i="1" s="1"/>
  <c r="U288" i="1"/>
  <c r="U289" i="1"/>
  <c r="U290" i="1"/>
  <c r="U292" i="1"/>
  <c r="U293" i="1"/>
  <c r="U295" i="1"/>
  <c r="U296" i="1"/>
  <c r="U297" i="1"/>
  <c r="U298" i="1"/>
  <c r="T299" i="1"/>
  <c r="U299" i="1" s="1"/>
  <c r="U300" i="1"/>
  <c r="U301" i="1"/>
  <c r="U302" i="1"/>
  <c r="U303" i="1"/>
  <c r="U304" i="1"/>
  <c r="U305" i="1"/>
  <c r="T306" i="1"/>
  <c r="U306" i="1" s="1"/>
  <c r="U307" i="1"/>
  <c r="U308" i="1"/>
  <c r="U309" i="1"/>
  <c r="U310" i="1"/>
  <c r="U311" i="1"/>
  <c r="U314" i="1"/>
  <c r="U315" i="1"/>
  <c r="U317" i="1"/>
  <c r="U318" i="1"/>
  <c r="U319" i="1"/>
  <c r="T320" i="1"/>
  <c r="U320" i="1" s="1"/>
  <c r="T321" i="1"/>
  <c r="U321" i="1" s="1"/>
  <c r="T322" i="1"/>
  <c r="U322" i="1" s="1"/>
  <c r="U323" i="1"/>
  <c r="U324" i="1"/>
  <c r="U325" i="1"/>
  <c r="U326" i="1"/>
  <c r="T327" i="1"/>
  <c r="U327" i="1" s="1"/>
  <c r="U328" i="1"/>
  <c r="U329" i="1"/>
  <c r="T330" i="1"/>
  <c r="U330" i="1" s="1"/>
  <c r="U331" i="1"/>
  <c r="T332" i="1"/>
  <c r="U332" i="1" s="1"/>
  <c r="U333" i="1"/>
  <c r="T334" i="1"/>
  <c r="U334" i="1" s="1"/>
  <c r="U335" i="1"/>
  <c r="U336" i="1"/>
  <c r="U337" i="1"/>
  <c r="U338" i="1"/>
  <c r="T339" i="1"/>
  <c r="U339" i="1" s="1"/>
  <c r="U340" i="1"/>
  <c r="T341" i="1"/>
  <c r="U341" i="1" s="1"/>
  <c r="U342" i="1"/>
  <c r="U343" i="1"/>
  <c r="U344" i="1"/>
  <c r="T345" i="1"/>
  <c r="U345" i="1" s="1"/>
  <c r="U346" i="1"/>
  <c r="U347" i="1"/>
  <c r="U348" i="1"/>
  <c r="U349" i="1"/>
  <c r="U351" i="1"/>
  <c r="T352" i="1"/>
  <c r="U352" i="1" s="1"/>
  <c r="U353" i="1"/>
  <c r="U354" i="1"/>
  <c r="U355" i="1"/>
  <c r="U357" i="1"/>
  <c r="T358" i="1"/>
  <c r="U358" i="1" s="1"/>
  <c r="U359" i="1"/>
  <c r="U360" i="1"/>
  <c r="T361" i="1"/>
  <c r="U361" i="1" s="1"/>
  <c r="U362" i="1"/>
  <c r="U363" i="1"/>
  <c r="U364" i="1"/>
  <c r="U365" i="1"/>
  <c r="U370" i="1"/>
  <c r="U371" i="1"/>
  <c r="U372" i="1"/>
  <c r="U373" i="1"/>
  <c r="T374" i="1"/>
  <c r="U374" i="1" s="1"/>
  <c r="U375" i="1"/>
  <c r="U376" i="1"/>
  <c r="U377" i="1"/>
  <c r="U378" i="1"/>
  <c r="T379" i="1"/>
  <c r="U379" i="1" s="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T447" i="1"/>
  <c r="U447" i="1" s="1"/>
  <c r="U448" i="1"/>
  <c r="U449" i="1"/>
  <c r="U450" i="1"/>
  <c r="U451" i="1"/>
  <c r="U452" i="1"/>
  <c r="U453" i="1"/>
  <c r="T454" i="1"/>
  <c r="U454" i="1" s="1"/>
  <c r="U455" i="1"/>
  <c r="U456" i="1"/>
  <c r="U457" i="1"/>
  <c r="U458" i="1"/>
  <c r="T459" i="1"/>
  <c r="U459" i="1" s="1"/>
  <c r="U460" i="1"/>
  <c r="U461" i="1"/>
  <c r="T462" i="1"/>
  <c r="U462" i="1" s="1"/>
  <c r="U463" i="1"/>
  <c r="T464" i="1"/>
  <c r="U464" i="1" s="1"/>
  <c r="U465" i="1"/>
  <c r="T466" i="1"/>
  <c r="U466" i="1" s="1"/>
  <c r="U467" i="1"/>
  <c r="U468" i="1"/>
  <c r="U469" i="1"/>
  <c r="T470" i="1"/>
  <c r="U470" i="1" s="1"/>
  <c r="U471" i="1"/>
  <c r="U472" i="1"/>
  <c r="T473" i="1"/>
  <c r="U473" i="1" s="1"/>
  <c r="U474" i="1"/>
  <c r="U475" i="1"/>
  <c r="U476" i="1"/>
  <c r="T477" i="1"/>
  <c r="U477" i="1" s="1"/>
  <c r="U478" i="1"/>
  <c r="U479" i="1"/>
  <c r="T480" i="1"/>
  <c r="U480" i="1" s="1"/>
  <c r="U481" i="1"/>
  <c r="U482" i="1"/>
  <c r="U483" i="1"/>
  <c r="U484" i="1"/>
  <c r="U485" i="1"/>
  <c r="T486" i="1"/>
  <c r="U486" i="1" s="1"/>
  <c r="U487" i="1"/>
  <c r="T488" i="1"/>
  <c r="U488" i="1" s="1"/>
  <c r="U489" i="1"/>
  <c r="T490" i="1"/>
  <c r="U490" i="1" s="1"/>
  <c r="U491" i="1"/>
  <c r="T492" i="1"/>
  <c r="U492" i="1" s="1"/>
  <c r="U493" i="1"/>
  <c r="T494" i="1"/>
  <c r="U494" i="1" s="1"/>
  <c r="U495" i="1"/>
  <c r="T496" i="1"/>
  <c r="U496" i="1" s="1"/>
  <c r="U497" i="1"/>
  <c r="T498" i="1"/>
  <c r="U498" i="1" s="1"/>
  <c r="U499" i="1"/>
  <c r="T500" i="1"/>
  <c r="U500" i="1" s="1"/>
  <c r="U501" i="1"/>
  <c r="U502" i="1"/>
  <c r="U503" i="1"/>
  <c r="T504" i="1"/>
  <c r="U504" i="1" s="1"/>
  <c r="U505" i="1"/>
  <c r="U506" i="1"/>
  <c r="T507" i="1"/>
  <c r="U507" i="1" s="1"/>
  <c r="U508" i="1"/>
  <c r="T509" i="1"/>
  <c r="U509" i="1" s="1"/>
  <c r="U510" i="1"/>
  <c r="U511" i="1"/>
  <c r="U512" i="1"/>
  <c r="U514" i="1"/>
  <c r="U515" i="1"/>
  <c r="T516" i="1"/>
  <c r="U516" i="1" s="1"/>
  <c r="U517" i="1"/>
  <c r="T518" i="1"/>
  <c r="U518" i="1" s="1"/>
  <c r="U519" i="1"/>
  <c r="T520" i="1"/>
  <c r="U520" i="1" s="1"/>
  <c r="U521" i="1"/>
  <c r="U522" i="1"/>
  <c r="T523" i="1"/>
  <c r="U523" i="1" s="1"/>
  <c r="U524" i="1"/>
  <c r="U525" i="1"/>
  <c r="T526" i="1"/>
  <c r="U526" i="1" s="1"/>
  <c r="U527" i="1"/>
  <c r="U528" i="1"/>
  <c r="T529" i="1"/>
  <c r="U529" i="1" s="1"/>
  <c r="U530" i="1"/>
  <c r="T531" i="1"/>
  <c r="U531" i="1" s="1"/>
  <c r="U532" i="1"/>
  <c r="U533" i="1"/>
  <c r="U535" i="1"/>
  <c r="U536" i="1"/>
  <c r="T537" i="1"/>
  <c r="U537" i="1" s="1"/>
  <c r="U538" i="1"/>
  <c r="T539" i="1"/>
  <c r="U539" i="1" s="1"/>
  <c r="U540" i="1"/>
  <c r="U541" i="1"/>
  <c r="U542" i="1"/>
  <c r="U543" i="1"/>
  <c r="U544" i="1"/>
  <c r="U545" i="1"/>
  <c r="U546" i="1"/>
  <c r="U547" i="1"/>
  <c r="U548" i="1"/>
  <c r="T549" i="1"/>
  <c r="U549" i="1" s="1"/>
  <c r="U550" i="1"/>
  <c r="U551" i="1"/>
  <c r="U552" i="1"/>
  <c r="U553" i="1"/>
  <c r="U554" i="1"/>
  <c r="U555" i="1"/>
  <c r="U556" i="1"/>
  <c r="U557" i="1"/>
  <c r="U558" i="1"/>
  <c r="U559" i="1"/>
  <c r="U560" i="1"/>
  <c r="U561" i="1"/>
  <c r="U562" i="1"/>
  <c r="U563" i="1"/>
  <c r="U564" i="1"/>
  <c r="U565" i="1"/>
  <c r="U567" i="1"/>
  <c r="U568" i="1"/>
  <c r="U569" i="1"/>
  <c r="U570" i="1"/>
  <c r="T571" i="1"/>
  <c r="U571" i="1" s="1"/>
  <c r="U572" i="1"/>
  <c r="T573" i="1"/>
  <c r="U573" i="1" s="1"/>
  <c r="U574" i="1"/>
  <c r="T575" i="1"/>
  <c r="U575" i="1" s="1"/>
  <c r="U576" i="1"/>
  <c r="U577" i="1"/>
  <c r="U578" i="1"/>
  <c r="U579" i="1"/>
  <c r="U581" i="1"/>
  <c r="U582" i="1"/>
  <c r="U583" i="1"/>
  <c r="T584" i="1"/>
  <c r="U584" i="1" s="1"/>
  <c r="U585" i="1"/>
  <c r="T586" i="1"/>
  <c r="U586" i="1" s="1"/>
  <c r="U587" i="1"/>
  <c r="U588" i="1"/>
  <c r="T589" i="1"/>
  <c r="U589" i="1" s="1"/>
  <c r="U590" i="1"/>
  <c r="U591" i="1"/>
  <c r="U592" i="1"/>
  <c r="T593" i="1"/>
  <c r="U593" i="1" s="1"/>
  <c r="U594" i="1"/>
  <c r="T595" i="1"/>
  <c r="U595" i="1" s="1"/>
  <c r="U596" i="1"/>
  <c r="T597" i="1"/>
  <c r="U597" i="1" s="1"/>
  <c r="U598" i="1"/>
  <c r="U599" i="1"/>
  <c r="U600" i="1"/>
  <c r="U601" i="1"/>
  <c r="U603" i="1"/>
  <c r="U604" i="1"/>
  <c r="T605" i="1"/>
  <c r="U605" i="1" s="1"/>
  <c r="U606" i="1"/>
  <c r="T607" i="1"/>
  <c r="U607" i="1" s="1"/>
  <c r="U608" i="1"/>
  <c r="U609" i="1"/>
  <c r="U610" i="1"/>
  <c r="U612" i="1"/>
  <c r="U613" i="1"/>
  <c r="U614" i="1"/>
  <c r="U615" i="1"/>
  <c r="T616" i="1"/>
  <c r="U616" i="1" s="1"/>
  <c r="U617" i="1"/>
  <c r="U618" i="1"/>
  <c r="T619" i="1"/>
  <c r="U619" i="1" s="1"/>
  <c r="U620" i="1"/>
  <c r="U621" i="1"/>
  <c r="T622" i="1"/>
  <c r="U622" i="1" s="1"/>
  <c r="U623" i="1"/>
  <c r="U624" i="1"/>
  <c r="T625" i="1"/>
  <c r="U625" i="1" s="1"/>
  <c r="U626" i="1"/>
  <c r="T627" i="1"/>
  <c r="U627" i="1" s="1"/>
  <c r="U628" i="1"/>
  <c r="U629" i="1"/>
  <c r="U630" i="1"/>
  <c r="U632" i="1"/>
  <c r="U633" i="1"/>
  <c r="U634" i="1"/>
  <c r="U635" i="1"/>
  <c r="U636" i="1"/>
  <c r="U637" i="1"/>
  <c r="U639" i="1"/>
  <c r="T640" i="1"/>
  <c r="U640" i="1" s="1"/>
  <c r="U641" i="1"/>
  <c r="U642" i="1"/>
  <c r="T643" i="1"/>
  <c r="U643" i="1" s="1"/>
  <c r="U644" i="1"/>
  <c r="U645" i="1"/>
  <c r="U646" i="1"/>
  <c r="U647" i="1"/>
  <c r="U648" i="1"/>
  <c r="U649" i="1"/>
  <c r="T650" i="1"/>
  <c r="U650" i="1" s="1"/>
  <c r="U651" i="1"/>
  <c r="U652" i="1"/>
  <c r="U653" i="1"/>
  <c r="U654" i="1"/>
  <c r="U655" i="1"/>
  <c r="U656" i="1"/>
  <c r="U657" i="1"/>
  <c r="T658" i="1"/>
  <c r="U658" i="1" s="1"/>
  <c r="U659" i="1"/>
  <c r="U660" i="1"/>
  <c r="T661" i="1"/>
  <c r="U661" i="1" s="1"/>
  <c r="U662" i="1"/>
  <c r="T663" i="1"/>
  <c r="U663" i="1" s="1"/>
  <c r="U664" i="1"/>
  <c r="U665" i="1"/>
  <c r="U668" i="1"/>
  <c r="U669" i="1"/>
  <c r="U671" i="1"/>
  <c r="U672" i="1"/>
  <c r="U673" i="1"/>
  <c r="U675" i="1"/>
  <c r="U676" i="1"/>
  <c r="U677" i="1"/>
  <c r="U679" i="1"/>
  <c r="T680" i="1"/>
  <c r="U680" i="1" s="1"/>
  <c r="U681" i="1"/>
  <c r="U682" i="1"/>
  <c r="U683" i="1"/>
  <c r="U686" i="1"/>
  <c r="T687" i="1"/>
  <c r="U687" i="1" s="1"/>
  <c r="U688" i="1"/>
  <c r="T689" i="1"/>
  <c r="U689" i="1" s="1"/>
  <c r="U690" i="1"/>
  <c r="U691" i="1"/>
  <c r="T692" i="1"/>
  <c r="U692" i="1" s="1"/>
  <c r="U693" i="1"/>
  <c r="U694" i="1"/>
  <c r="T695" i="1"/>
  <c r="U695" i="1" s="1"/>
  <c r="U696" i="1"/>
  <c r="U697" i="1"/>
  <c r="T698" i="1"/>
  <c r="U698" i="1" s="1"/>
  <c r="U699" i="1"/>
  <c r="T700" i="1"/>
  <c r="U700" i="1" s="1"/>
  <c r="U701" i="1"/>
  <c r="U702" i="1"/>
  <c r="U704" i="1"/>
  <c r="U705" i="1"/>
  <c r="U706" i="1"/>
  <c r="U707" i="1"/>
  <c r="T708" i="1"/>
  <c r="U708" i="1" s="1"/>
  <c r="U709" i="1"/>
  <c r="U710" i="1"/>
  <c r="T711" i="1"/>
  <c r="U711" i="1" s="1"/>
  <c r="U712" i="1"/>
  <c r="U713" i="1"/>
  <c r="U715" i="1"/>
  <c r="T716" i="1"/>
  <c r="U716" i="1" s="1"/>
  <c r="U717" i="1"/>
  <c r="U718" i="1"/>
  <c r="T719" i="1"/>
  <c r="U719" i="1" s="1"/>
  <c r="U720" i="1"/>
  <c r="T721" i="1"/>
  <c r="U721" i="1" s="1"/>
  <c r="U722" i="1"/>
  <c r="U723" i="1"/>
  <c r="U724" i="1"/>
  <c r="U726" i="1"/>
  <c r="U727" i="1"/>
  <c r="U730" i="1"/>
  <c r="U731" i="1"/>
  <c r="U732" i="1"/>
  <c r="U734" i="1"/>
  <c r="U735" i="1"/>
  <c r="U736" i="1"/>
  <c r="U737" i="1"/>
  <c r="U739" i="1"/>
  <c r="U740" i="1"/>
  <c r="U741" i="1"/>
  <c r="U742" i="1"/>
  <c r="U743" i="1"/>
  <c r="U745" i="1"/>
  <c r="U746" i="1"/>
  <c r="U747" i="1"/>
  <c r="T748" i="1"/>
  <c r="U748" i="1" s="1"/>
  <c r="U749" i="1"/>
  <c r="U750" i="1"/>
  <c r="U751" i="1"/>
  <c r="U752" i="1"/>
  <c r="U753" i="1"/>
  <c r="U754" i="1"/>
  <c r="U755" i="1"/>
  <c r="U756" i="1"/>
  <c r="U757" i="1"/>
  <c r="T758" i="1"/>
  <c r="U758" i="1" s="1"/>
  <c r="U759" i="1"/>
  <c r="T760" i="1"/>
  <c r="U760" i="1" s="1"/>
  <c r="U761" i="1"/>
  <c r="U762" i="1"/>
  <c r="U763" i="1"/>
  <c r="U764" i="1"/>
  <c r="U765" i="1"/>
  <c r="U766" i="1"/>
  <c r="U767" i="1"/>
  <c r="T768" i="1"/>
  <c r="U768" i="1" s="1"/>
  <c r="U769" i="1"/>
  <c r="T770" i="1"/>
  <c r="U770" i="1" s="1"/>
  <c r="U771" i="1"/>
  <c r="T772" i="1"/>
  <c r="U772" i="1" s="1"/>
  <c r="U773" i="1"/>
  <c r="T774" i="1"/>
  <c r="U774" i="1" s="1"/>
  <c r="U775" i="1"/>
  <c r="U776" i="1"/>
  <c r="U778" i="1"/>
  <c r="U779" i="1"/>
  <c r="U780" i="1"/>
  <c r="U782" i="1"/>
  <c r="U783" i="1"/>
  <c r="U784" i="1"/>
  <c r="U786" i="1"/>
  <c r="U787" i="1"/>
  <c r="U788" i="1"/>
  <c r="U790" i="1"/>
  <c r="U791" i="1"/>
  <c r="U792" i="1"/>
  <c r="U794" i="1"/>
  <c r="U795" i="1"/>
  <c r="U797" i="1"/>
  <c r="U798" i="1"/>
  <c r="U800" i="1"/>
  <c r="U801" i="1"/>
  <c r="U803" i="1"/>
  <c r="U804" i="1"/>
  <c r="U806" i="1"/>
  <c r="U807" i="1"/>
  <c r="U808" i="1"/>
  <c r="U810" i="1"/>
  <c r="U811" i="1"/>
  <c r="U813" i="1"/>
  <c r="U814" i="1"/>
  <c r="U816" i="1"/>
  <c r="U817" i="1"/>
  <c r="U819" i="1"/>
  <c r="U820" i="1"/>
  <c r="U822" i="1"/>
  <c r="U823" i="1"/>
  <c r="U825" i="1"/>
  <c r="U826" i="1"/>
  <c r="U828" i="1"/>
  <c r="U829" i="1"/>
  <c r="U830" i="1"/>
  <c r="T831" i="1"/>
  <c r="U831" i="1" s="1"/>
  <c r="U832" i="1"/>
  <c r="T833" i="1"/>
  <c r="U833" i="1" s="1"/>
  <c r="U834" i="1"/>
  <c r="U835" i="1"/>
  <c r="U837" i="1"/>
  <c r="T838" i="1"/>
  <c r="U838" i="1" s="1"/>
  <c r="U839" i="1"/>
  <c r="U842" i="1"/>
  <c r="U843" i="1"/>
  <c r="T844" i="1"/>
  <c r="U844" i="1" s="1"/>
  <c r="U845" i="1"/>
  <c r="U846" i="1"/>
  <c r="U848" i="1"/>
  <c r="T849" i="1"/>
  <c r="U849" i="1" s="1"/>
  <c r="U850" i="1"/>
  <c r="U851" i="1"/>
  <c r="U853" i="1"/>
  <c r="U854" i="1"/>
  <c r="U855" i="1"/>
  <c r="U856" i="1"/>
  <c r="U857" i="1"/>
  <c r="T858" i="1"/>
  <c r="U858" i="1" s="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3" i="1"/>
  <c r="U904" i="1"/>
  <c r="T905" i="1"/>
  <c r="U905" i="1" s="1"/>
  <c r="U906" i="1"/>
  <c r="U907" i="1"/>
  <c r="U908" i="1"/>
  <c r="U909" i="1"/>
  <c r="U910" i="1"/>
  <c r="U911" i="1"/>
  <c r="U912" i="1"/>
  <c r="U913" i="1"/>
  <c r="U914" i="1"/>
  <c r="U915" i="1"/>
  <c r="U916" i="1"/>
  <c r="U917" i="1"/>
  <c r="U918" i="1"/>
  <c r="T919" i="1"/>
  <c r="U919" i="1" s="1"/>
  <c r="T920" i="1"/>
  <c r="U920" i="1" s="1"/>
  <c r="T921" i="1"/>
  <c r="U921" i="1" s="1"/>
  <c r="U922" i="1"/>
  <c r="T923" i="1"/>
  <c r="U923" i="1" s="1"/>
  <c r="U924" i="1"/>
  <c r="T925" i="1"/>
  <c r="U925" i="1" s="1"/>
  <c r="U926" i="1"/>
  <c r="U927" i="1"/>
  <c r="U929" i="1"/>
  <c r="T930" i="1"/>
  <c r="U930" i="1" s="1"/>
  <c r="T931" i="1"/>
  <c r="U931" i="1" s="1"/>
  <c r="U932" i="1"/>
  <c r="U933" i="1"/>
  <c r="U934" i="1"/>
  <c r="T935" i="1"/>
  <c r="U935" i="1" s="1"/>
  <c r="U936" i="1"/>
  <c r="T937" i="1"/>
  <c r="U937" i="1" s="1"/>
  <c r="U938" i="1"/>
  <c r="U939" i="1"/>
  <c r="T940" i="1"/>
  <c r="U940" i="1" s="1"/>
  <c r="U941" i="1"/>
  <c r="U942" i="1"/>
  <c r="U943" i="1"/>
  <c r="U944" i="1"/>
  <c r="U945" i="1"/>
  <c r="U947" i="1"/>
  <c r="U948" i="1"/>
  <c r="U950" i="1"/>
  <c r="U951" i="1"/>
  <c r="U954" i="1"/>
  <c r="U955" i="1"/>
  <c r="U956" i="1"/>
  <c r="U958" i="1"/>
  <c r="U959" i="1"/>
  <c r="U962" i="1"/>
  <c r="U963" i="1"/>
  <c r="U966" i="1"/>
  <c r="U967" i="1"/>
  <c r="T968" i="1"/>
  <c r="T969" i="1"/>
  <c r="U969" i="1" s="1"/>
  <c r="U970" i="1"/>
  <c r="U971" i="1"/>
  <c r="U972" i="1"/>
  <c r="U974" i="1"/>
  <c r="U975" i="1"/>
  <c r="T976" i="1"/>
  <c r="U976" i="1" s="1"/>
  <c r="T977" i="1"/>
  <c r="U977" i="1" s="1"/>
  <c r="T978" i="1"/>
  <c r="U978" i="1" s="1"/>
  <c r="T979" i="1"/>
  <c r="U979" i="1" s="1"/>
  <c r="T980" i="1"/>
  <c r="U980" i="1" s="1"/>
  <c r="U981" i="1"/>
  <c r="T982" i="1"/>
  <c r="U982" i="1" s="1"/>
  <c r="U986" i="1"/>
  <c r="U987" i="1"/>
  <c r="U989" i="1"/>
  <c r="U990" i="1"/>
  <c r="U992" i="1"/>
  <c r="U993" i="1"/>
  <c r="U995" i="1"/>
  <c r="U996" i="1"/>
  <c r="U998" i="1"/>
  <c r="U999" i="1"/>
  <c r="T1000" i="1"/>
  <c r="U1000" i="1" s="1"/>
  <c r="U1001" i="1"/>
  <c r="T1002" i="1"/>
  <c r="U1002" i="1" s="1"/>
  <c r="U1003" i="1"/>
  <c r="T1004" i="1"/>
  <c r="U1004" i="1" s="1"/>
  <c r="U1005" i="1"/>
  <c r="U1006" i="1"/>
  <c r="U1008" i="1"/>
  <c r="T1009" i="1"/>
  <c r="U1009" i="1" s="1"/>
  <c r="U1010" i="1"/>
  <c r="T1011" i="1"/>
  <c r="U1011" i="1" s="1"/>
  <c r="T1012" i="1"/>
  <c r="U1012" i="1" s="1"/>
  <c r="T1013" i="1"/>
  <c r="U1013" i="1" s="1"/>
  <c r="U1014" i="1"/>
  <c r="T1015" i="1"/>
  <c r="U1015" i="1" s="1"/>
  <c r="T1019" i="1"/>
  <c r="U1019" i="1" s="1"/>
  <c r="T1020" i="1"/>
  <c r="U1020" i="1" s="1"/>
  <c r="T1021" i="1"/>
  <c r="U1021" i="1" s="1"/>
  <c r="U1022" i="1"/>
  <c r="U1024" i="1"/>
  <c r="U1026" i="1"/>
  <c r="T1028" i="1"/>
  <c r="U1028" i="1" s="1"/>
  <c r="T1029" i="1"/>
  <c r="U1029" i="1" s="1"/>
  <c r="T1030" i="1"/>
  <c r="U1030" i="1" s="1"/>
  <c r="T1031" i="1"/>
  <c r="U1031" i="1" s="1"/>
  <c r="T1032" i="1"/>
  <c r="U1032" i="1" s="1"/>
  <c r="U1033" i="1"/>
  <c r="U1035" i="1"/>
  <c r="U1037" i="1"/>
  <c r="U1039" i="1"/>
  <c r="U1041" i="1"/>
  <c r="U1043" i="1"/>
  <c r="U1045" i="1"/>
  <c r="U1047" i="1"/>
  <c r="U1049" i="1"/>
  <c r="U1051" i="1"/>
  <c r="U1053" i="1"/>
  <c r="U1055" i="1"/>
  <c r="U1057" i="1"/>
  <c r="U1059" i="1"/>
  <c r="S1061" i="1"/>
  <c r="U1061" i="1"/>
  <c r="S1062" i="1"/>
  <c r="T1062" i="1" s="1"/>
  <c r="U1062" i="1" s="1"/>
  <c r="U1063" i="1"/>
  <c r="U1065" i="1"/>
  <c r="U1067" i="1"/>
  <c r="U1069" i="1"/>
  <c r="U1070" i="1"/>
  <c r="T1071" i="1"/>
  <c r="U1071" i="1" s="1"/>
  <c r="U1072" i="1"/>
  <c r="T1073" i="1"/>
  <c r="U1073" i="1" s="1"/>
  <c r="U1074" i="1"/>
  <c r="T1075" i="1"/>
  <c r="U1075" i="1" s="1"/>
  <c r="U1076" i="1"/>
  <c r="T1077" i="1"/>
  <c r="U1077" i="1" s="1"/>
  <c r="U1078" i="1"/>
  <c r="T1079" i="1"/>
  <c r="U1079" i="1" s="1"/>
  <c r="U1080" i="1"/>
  <c r="T1081" i="1"/>
  <c r="U1081" i="1" s="1"/>
  <c r="U1082" i="1"/>
  <c r="T1083" i="1"/>
  <c r="U1083" i="1" s="1"/>
  <c r="U1084" i="1"/>
  <c r="T1085" i="1"/>
  <c r="U1085" i="1" s="1"/>
  <c r="U1086" i="1"/>
  <c r="T1087" i="1"/>
  <c r="U1087" i="1" s="1"/>
  <c r="U1088" i="1"/>
  <c r="T1089" i="1"/>
  <c r="U1089" i="1" s="1"/>
  <c r="U1090" i="1"/>
  <c r="T1091" i="1"/>
  <c r="U1091" i="1" s="1"/>
  <c r="U1092" i="1"/>
  <c r="T1093" i="1"/>
  <c r="U1093" i="1" s="1"/>
  <c r="U1094" i="1"/>
  <c r="T1095" i="1"/>
  <c r="U1095" i="1" s="1"/>
  <c r="U1096" i="1"/>
  <c r="T1097" i="1"/>
  <c r="U1097" i="1" s="1"/>
  <c r="U1098" i="1"/>
  <c r="T1099" i="1"/>
  <c r="U1099" i="1" s="1"/>
  <c r="U1100" i="1"/>
  <c r="T1101" i="1"/>
  <c r="U1101" i="1" s="1"/>
  <c r="U1102" i="1"/>
  <c r="T1103" i="1"/>
  <c r="U1103" i="1" s="1"/>
  <c r="U1104" i="1"/>
  <c r="T1105" i="1"/>
  <c r="U1105" i="1" s="1"/>
  <c r="U1106" i="1"/>
  <c r="T1107" i="1"/>
  <c r="U1107" i="1" s="1"/>
  <c r="U1108" i="1"/>
  <c r="T1109" i="1"/>
  <c r="U1109" i="1" s="1"/>
  <c r="U1110" i="1"/>
  <c r="T1111" i="1"/>
  <c r="U1111" i="1" s="1"/>
  <c r="U1112" i="1"/>
  <c r="T1113" i="1"/>
  <c r="U1113" i="1" s="1"/>
  <c r="U1114" i="1"/>
  <c r="T1115" i="1"/>
  <c r="U1115" i="1" s="1"/>
  <c r="U1116" i="1"/>
  <c r="T1117" i="1"/>
  <c r="U1117" i="1" s="1"/>
  <c r="U1118" i="1"/>
  <c r="T1119" i="1"/>
  <c r="U1119" i="1" s="1"/>
  <c r="U1120" i="1"/>
  <c r="T1121" i="1"/>
  <c r="U1121" i="1" s="1"/>
  <c r="U1122" i="1"/>
  <c r="T1123" i="1"/>
  <c r="U1123" i="1" s="1"/>
  <c r="U1124" i="1"/>
  <c r="T1125" i="1"/>
  <c r="U1125" i="1" s="1"/>
  <c r="U1126" i="1"/>
  <c r="T1127" i="1"/>
  <c r="U1127" i="1" s="1"/>
  <c r="U1128" i="1"/>
  <c r="T1129" i="1"/>
  <c r="U1129" i="1" s="1"/>
  <c r="U1130" i="1"/>
  <c r="T1131" i="1"/>
  <c r="U1131" i="1" s="1"/>
  <c r="U1132" i="1"/>
  <c r="T1133" i="1"/>
  <c r="U1133" i="1" s="1"/>
  <c r="U1134" i="1"/>
  <c r="T1135" i="1"/>
  <c r="U1135" i="1" s="1"/>
  <c r="U1136" i="1"/>
  <c r="T1137" i="1"/>
  <c r="U1137" i="1" s="1"/>
  <c r="U1138" i="1"/>
  <c r="T1139" i="1"/>
  <c r="U1139" i="1" s="1"/>
  <c r="U1140" i="1"/>
  <c r="T1141" i="1"/>
  <c r="U1141" i="1" s="1"/>
  <c r="U1142" i="1"/>
  <c r="T1143" i="1"/>
  <c r="U1143" i="1" s="1"/>
  <c r="U1144" i="1"/>
  <c r="T1145" i="1"/>
  <c r="U1145" i="1" s="1"/>
  <c r="U1146" i="1"/>
  <c r="T1147" i="1"/>
  <c r="U1147" i="1" s="1"/>
  <c r="U1148" i="1"/>
  <c r="T1149" i="1"/>
  <c r="U1149" i="1" s="1"/>
  <c r="U1150" i="1"/>
  <c r="T1151" i="1"/>
  <c r="U1151" i="1" s="1"/>
  <c r="U1152" i="1"/>
  <c r="T1153" i="1"/>
  <c r="U1153" i="1" s="1"/>
  <c r="U1154" i="1"/>
  <c r="T1155" i="1"/>
  <c r="U1155" i="1" s="1"/>
  <c r="U1156" i="1"/>
  <c r="T1157" i="1"/>
  <c r="U1157" i="1" s="1"/>
  <c r="U1158" i="1"/>
  <c r="T1159" i="1"/>
  <c r="U1159" i="1" s="1"/>
  <c r="U1160" i="1"/>
  <c r="T1161" i="1"/>
  <c r="U1161" i="1" s="1"/>
  <c r="U1162" i="1"/>
  <c r="T1163" i="1"/>
  <c r="U1163" i="1" s="1"/>
  <c r="U1164" i="1"/>
  <c r="T1165" i="1"/>
  <c r="U1165" i="1" s="1"/>
  <c r="U1166" i="1"/>
  <c r="T1167" i="1"/>
  <c r="U1167" i="1" s="1"/>
  <c r="U1168" i="1"/>
  <c r="T1169" i="1"/>
  <c r="U1169" i="1" s="1"/>
  <c r="U1170" i="1"/>
  <c r="T1171" i="1"/>
  <c r="U1171" i="1" s="1"/>
  <c r="U1172" i="1"/>
  <c r="U1173" i="1"/>
  <c r="T1174" i="1"/>
  <c r="U1174" i="1" s="1"/>
  <c r="U1175" i="1"/>
  <c r="T1176" i="1"/>
  <c r="U1176" i="1" s="1"/>
  <c r="U1177" i="1"/>
  <c r="T1178" i="1"/>
  <c r="U1178" i="1" s="1"/>
  <c r="U1179" i="1"/>
  <c r="T1180" i="1"/>
  <c r="U1180" i="1" s="1"/>
  <c r="U1181" i="1"/>
  <c r="T1182" i="1"/>
  <c r="U1182" i="1" s="1"/>
  <c r="U1183" i="1"/>
  <c r="T1184" i="1"/>
  <c r="U1184" i="1" s="1"/>
  <c r="U1185" i="1"/>
  <c r="T1186" i="1"/>
  <c r="U1186" i="1" s="1"/>
  <c r="U1187" i="1"/>
  <c r="T1188" i="1"/>
  <c r="U1188" i="1" s="1"/>
  <c r="U1189" i="1"/>
  <c r="T1190" i="1"/>
  <c r="U1190" i="1" s="1"/>
  <c r="U1191" i="1"/>
  <c r="T1192" i="1"/>
  <c r="U1192" i="1" s="1"/>
  <c r="U1193" i="1"/>
  <c r="T1194" i="1"/>
  <c r="U1194" i="1" s="1"/>
  <c r="U1195" i="1"/>
  <c r="T1196" i="1"/>
  <c r="U1196" i="1" s="1"/>
  <c r="U1197" i="1"/>
  <c r="T1198" i="1"/>
  <c r="U1198" i="1" s="1"/>
  <c r="U1199" i="1"/>
  <c r="T1200" i="1"/>
  <c r="U1200" i="1" s="1"/>
  <c r="U1201" i="1"/>
  <c r="T1202" i="1"/>
  <c r="U1202" i="1" s="1"/>
  <c r="U1203" i="1"/>
  <c r="T1204" i="1"/>
  <c r="U1204" i="1" s="1"/>
  <c r="U1205" i="1"/>
  <c r="T1206" i="1"/>
  <c r="U1206" i="1" s="1"/>
  <c r="U1207" i="1"/>
  <c r="T1208" i="1"/>
  <c r="U1208" i="1" s="1"/>
  <c r="U1209" i="1"/>
  <c r="T1210" i="1"/>
  <c r="U1210" i="1" s="1"/>
  <c r="U1211" i="1"/>
  <c r="T1212" i="1"/>
  <c r="U1212" i="1" s="1"/>
  <c r="U1213" i="1"/>
  <c r="T1214" i="1"/>
  <c r="U1214" i="1" s="1"/>
  <c r="U1215" i="1"/>
  <c r="T1216" i="1"/>
  <c r="U1216" i="1" s="1"/>
  <c r="U1217" i="1"/>
  <c r="T1218" i="1"/>
  <c r="U1218" i="1" s="1"/>
  <c r="U1219" i="1"/>
  <c r="T1220" i="1"/>
  <c r="U1220" i="1" s="1"/>
  <c r="U1221" i="1"/>
  <c r="T1222" i="1"/>
  <c r="U1222" i="1" s="1"/>
  <c r="U1223" i="1"/>
  <c r="T1224" i="1"/>
  <c r="U1224" i="1" s="1"/>
  <c r="U1225" i="1"/>
  <c r="T1226" i="1"/>
  <c r="U1226" i="1" s="1"/>
  <c r="U1227" i="1"/>
  <c r="T1228" i="1"/>
  <c r="U1228" i="1" s="1"/>
  <c r="U1229" i="1"/>
  <c r="T1230" i="1"/>
  <c r="U1230" i="1" s="1"/>
  <c r="U1231" i="1"/>
  <c r="T1232" i="1"/>
  <c r="U1232" i="1" s="1"/>
  <c r="U1233" i="1"/>
  <c r="T1234" i="1"/>
  <c r="U1234" i="1" s="1"/>
  <c r="U1235" i="1"/>
  <c r="T1236" i="1"/>
  <c r="U1236" i="1" s="1"/>
  <c r="U1237" i="1"/>
  <c r="T1238" i="1"/>
  <c r="U1238" i="1" s="1"/>
  <c r="U1239" i="1"/>
  <c r="T1240" i="1"/>
  <c r="U1240" i="1" s="1"/>
  <c r="U1241" i="1"/>
  <c r="T1242" i="1"/>
  <c r="U1242" i="1" s="1"/>
  <c r="U1243" i="1"/>
  <c r="T1244" i="1"/>
  <c r="U1244" i="1" s="1"/>
  <c r="U1245" i="1"/>
  <c r="T1246" i="1"/>
  <c r="U1246" i="1" s="1"/>
  <c r="U1247" i="1"/>
  <c r="T1248" i="1"/>
  <c r="U1248" i="1" s="1"/>
  <c r="U1249" i="1"/>
  <c r="T1250" i="1"/>
  <c r="U1250" i="1" s="1"/>
  <c r="U1251" i="1"/>
  <c r="T1252" i="1"/>
  <c r="U1252" i="1" s="1"/>
  <c r="U1253" i="1"/>
  <c r="T1254" i="1"/>
  <c r="U1254" i="1" s="1"/>
  <c r="U1255" i="1"/>
  <c r="T1256" i="1"/>
  <c r="U1256" i="1" s="1"/>
  <c r="U1257" i="1"/>
  <c r="T1258" i="1"/>
  <c r="U1258" i="1" s="1"/>
  <c r="U1259" i="1"/>
  <c r="T1260" i="1"/>
  <c r="U1260" i="1" s="1"/>
  <c r="U1261" i="1"/>
  <c r="T1262" i="1"/>
  <c r="U1262" i="1" s="1"/>
  <c r="U1263" i="1"/>
  <c r="T1264" i="1"/>
  <c r="U1264" i="1" s="1"/>
  <c r="U1265" i="1"/>
  <c r="T1266" i="1"/>
  <c r="U1266" i="1" s="1"/>
  <c r="U1267" i="1"/>
  <c r="T1268" i="1"/>
  <c r="U1268" i="1" s="1"/>
  <c r="U1269" i="1"/>
  <c r="T1270" i="1"/>
  <c r="U1270" i="1" s="1"/>
  <c r="U1271" i="1"/>
  <c r="T1272" i="1"/>
  <c r="U1272" i="1" s="1"/>
  <c r="U1273" i="1"/>
  <c r="T1274" i="1"/>
  <c r="U1274" i="1" s="1"/>
  <c r="U1275" i="1"/>
  <c r="U1276" i="1"/>
  <c r="T1277" i="1"/>
  <c r="U1277" i="1" s="1"/>
  <c r="U1278" i="1"/>
  <c r="T1279" i="1"/>
  <c r="U1279" i="1" s="1"/>
  <c r="U1280" i="1"/>
  <c r="T1281" i="1"/>
  <c r="U1281" i="1" s="1"/>
  <c r="U1282" i="1"/>
  <c r="T1283" i="1"/>
  <c r="U1283" i="1" s="1"/>
  <c r="U1284" i="1"/>
  <c r="T1285" i="1"/>
  <c r="U1285" i="1" s="1"/>
  <c r="U1286" i="1"/>
  <c r="T1287" i="1"/>
  <c r="U1287" i="1" s="1"/>
  <c r="U1288" i="1"/>
  <c r="T1289" i="1"/>
  <c r="U1289" i="1" s="1"/>
  <c r="U1290" i="1"/>
  <c r="T1291" i="1"/>
  <c r="U1291" i="1" s="1"/>
  <c r="U1292" i="1"/>
  <c r="T1293" i="1"/>
  <c r="U1293" i="1" s="1"/>
  <c r="U1294" i="1"/>
  <c r="T1295" i="1"/>
  <c r="U1295" i="1" s="1"/>
  <c r="U1296" i="1"/>
  <c r="T1297" i="1"/>
  <c r="U1297" i="1" s="1"/>
  <c r="U1298" i="1"/>
  <c r="T1299" i="1"/>
  <c r="U1299" i="1" s="1"/>
  <c r="U1300" i="1"/>
  <c r="T1301" i="1"/>
  <c r="U1301" i="1" s="1"/>
  <c r="U1302" i="1"/>
  <c r="T1303" i="1"/>
  <c r="U1303" i="1" s="1"/>
  <c r="U1304" i="1"/>
  <c r="T1305" i="1"/>
  <c r="U1305" i="1" s="1"/>
  <c r="U1306" i="1"/>
  <c r="T1307" i="1"/>
  <c r="U1307" i="1" s="1"/>
  <c r="U1308" i="1"/>
  <c r="T1309" i="1"/>
  <c r="U1309" i="1" s="1"/>
  <c r="U1310" i="1"/>
  <c r="T1311" i="1"/>
  <c r="U1311" i="1" s="1"/>
  <c r="U1312" i="1"/>
  <c r="T1313" i="1"/>
  <c r="U1313" i="1" s="1"/>
  <c r="U1314" i="1"/>
  <c r="T1315" i="1"/>
  <c r="U1315" i="1" s="1"/>
  <c r="U1316" i="1"/>
  <c r="T1317" i="1"/>
  <c r="U1317" i="1" s="1"/>
  <c r="U1318" i="1"/>
  <c r="T1319" i="1"/>
  <c r="U1319" i="1" s="1"/>
  <c r="U1320" i="1"/>
  <c r="T1321" i="1"/>
  <c r="U1321" i="1" s="1"/>
  <c r="U1322" i="1"/>
  <c r="T1323" i="1"/>
  <c r="U1323" i="1" s="1"/>
  <c r="U1324" i="1"/>
  <c r="T1325" i="1"/>
  <c r="U1325" i="1" s="1"/>
  <c r="U1326" i="1"/>
  <c r="T1327" i="1"/>
  <c r="U1327" i="1" s="1"/>
  <c r="U1328" i="1"/>
  <c r="T1329" i="1"/>
  <c r="U1329" i="1" s="1"/>
  <c r="U1330" i="1"/>
  <c r="T1331" i="1"/>
  <c r="U1331" i="1" s="1"/>
  <c r="U1332" i="1"/>
  <c r="T1333" i="1"/>
  <c r="U1333" i="1" s="1"/>
  <c r="U1334" i="1"/>
  <c r="T1335" i="1"/>
  <c r="U1335" i="1" s="1"/>
  <c r="U1336" i="1"/>
  <c r="T1337" i="1"/>
  <c r="U1337" i="1" s="1"/>
  <c r="U1338" i="1"/>
  <c r="T1339" i="1"/>
  <c r="U1339" i="1" s="1"/>
  <c r="U1340" i="1"/>
  <c r="T1341" i="1"/>
  <c r="U1341" i="1" s="1"/>
  <c r="U1342" i="1"/>
  <c r="T1343" i="1"/>
  <c r="U1343" i="1" s="1"/>
  <c r="U1344" i="1"/>
  <c r="T1345" i="1"/>
  <c r="U1345" i="1" s="1"/>
  <c r="U1346" i="1"/>
  <c r="T1347" i="1"/>
  <c r="U1347" i="1" s="1"/>
  <c r="U1348" i="1"/>
  <c r="T1349" i="1"/>
  <c r="U1349" i="1" s="1"/>
  <c r="U1350" i="1"/>
  <c r="T1351" i="1"/>
  <c r="U1351" i="1" s="1"/>
  <c r="U1352" i="1"/>
  <c r="T1353" i="1"/>
  <c r="U1353" i="1" s="1"/>
  <c r="U1354" i="1"/>
  <c r="T1355" i="1"/>
  <c r="U1355" i="1" s="1"/>
  <c r="U1356" i="1"/>
  <c r="T1357" i="1"/>
  <c r="U1357" i="1" s="1"/>
  <c r="U1358" i="1"/>
  <c r="T1359" i="1"/>
  <c r="U1359" i="1" s="1"/>
  <c r="U1360" i="1"/>
  <c r="T1361" i="1"/>
  <c r="U1361" i="1" s="1"/>
  <c r="U1362" i="1"/>
  <c r="T1363" i="1"/>
  <c r="U1363" i="1" s="1"/>
  <c r="U1364" i="1"/>
  <c r="T1365" i="1"/>
  <c r="U1365" i="1" s="1"/>
  <c r="U1366" i="1"/>
  <c r="T1367" i="1"/>
  <c r="U1367" i="1" s="1"/>
  <c r="U1368" i="1"/>
  <c r="T1369" i="1"/>
  <c r="U1369" i="1" s="1"/>
  <c r="U1370" i="1"/>
  <c r="T1371" i="1"/>
  <c r="U1371" i="1" s="1"/>
  <c r="U1372" i="1"/>
  <c r="T1373" i="1"/>
  <c r="U1373" i="1" s="1"/>
  <c r="U1374" i="1"/>
  <c r="T1375" i="1"/>
  <c r="U1375" i="1" s="1"/>
  <c r="U1376" i="1"/>
  <c r="T1377" i="1"/>
  <c r="U1377" i="1" s="1"/>
  <c r="U1378" i="1"/>
  <c r="T1379" i="1"/>
  <c r="U1379" i="1" s="1"/>
  <c r="U1380" i="1"/>
  <c r="T1381" i="1"/>
  <c r="U1381" i="1" s="1"/>
  <c r="U1382" i="1"/>
  <c r="T1383" i="1"/>
  <c r="U1383" i="1" s="1"/>
  <c r="U1384" i="1"/>
  <c r="T1385" i="1"/>
  <c r="U1385" i="1" s="1"/>
  <c r="U1386" i="1"/>
  <c r="T1387" i="1"/>
  <c r="U1387" i="1" s="1"/>
  <c r="U1388" i="1"/>
  <c r="T1389" i="1"/>
  <c r="U1389" i="1" s="1"/>
  <c r="U1390" i="1"/>
  <c r="T1391" i="1"/>
  <c r="U1391" i="1" s="1"/>
  <c r="U1392" i="1"/>
  <c r="T1393" i="1"/>
  <c r="U1393" i="1" s="1"/>
  <c r="U1394" i="1"/>
  <c r="T1395" i="1"/>
  <c r="U1395" i="1" s="1"/>
  <c r="U1396" i="1"/>
  <c r="T1397" i="1"/>
  <c r="U1397" i="1" s="1"/>
  <c r="U1398" i="1"/>
  <c r="T1399" i="1"/>
  <c r="U1399" i="1" s="1"/>
  <c r="U1400" i="1"/>
  <c r="T1401" i="1"/>
  <c r="U1401" i="1" s="1"/>
  <c r="U1402" i="1"/>
  <c r="T1403" i="1"/>
  <c r="U1403" i="1" s="1"/>
  <c r="U1404" i="1"/>
  <c r="T1405" i="1"/>
  <c r="U1405" i="1" s="1"/>
  <c r="U1406" i="1"/>
  <c r="T1407" i="1"/>
  <c r="U1407" i="1" s="1"/>
  <c r="U1408" i="1"/>
  <c r="T1409" i="1"/>
  <c r="U1409" i="1" s="1"/>
  <c r="U1410" i="1"/>
  <c r="T1411" i="1"/>
  <c r="U1411" i="1" s="1"/>
  <c r="U1412" i="1"/>
  <c r="T1413" i="1"/>
  <c r="U1413" i="1" s="1"/>
  <c r="U1414" i="1"/>
  <c r="T1415" i="1"/>
  <c r="U1415" i="1" s="1"/>
  <c r="U1416" i="1"/>
  <c r="T1417" i="1"/>
  <c r="U1417" i="1" s="1"/>
  <c r="U1418" i="1"/>
  <c r="T1419" i="1"/>
  <c r="U1419" i="1" s="1"/>
  <c r="U1420" i="1"/>
  <c r="T1421" i="1"/>
  <c r="U1421" i="1" s="1"/>
  <c r="U1422" i="1"/>
  <c r="T1423" i="1"/>
  <c r="U1423" i="1" s="1"/>
  <c r="U1424" i="1"/>
  <c r="T1425" i="1"/>
  <c r="U1425" i="1" s="1"/>
  <c r="U1426" i="1"/>
  <c r="T1427" i="1"/>
  <c r="U1427" i="1" s="1"/>
  <c r="U1428" i="1"/>
  <c r="T1429" i="1"/>
  <c r="U1429" i="1" s="1"/>
  <c r="U1430" i="1"/>
  <c r="T1431" i="1"/>
  <c r="U1431" i="1" s="1"/>
  <c r="U1432" i="1"/>
  <c r="T1433" i="1"/>
  <c r="U1433" i="1" s="1"/>
  <c r="U1434" i="1"/>
  <c r="T1435" i="1"/>
  <c r="U1435" i="1" s="1"/>
  <c r="U1436" i="1"/>
  <c r="T1437" i="1"/>
  <c r="U1437" i="1" s="1"/>
  <c r="U1438" i="1"/>
  <c r="T1439" i="1"/>
  <c r="U1439" i="1" s="1"/>
  <c r="U1440" i="1"/>
  <c r="T1441" i="1"/>
  <c r="U1441" i="1" s="1"/>
  <c r="U1442" i="1"/>
  <c r="T1443" i="1"/>
  <c r="U1443" i="1" s="1"/>
  <c r="U1444" i="1"/>
  <c r="T1445" i="1"/>
  <c r="U1445" i="1" s="1"/>
  <c r="U1446" i="1"/>
  <c r="T1447" i="1"/>
  <c r="U1447" i="1" s="1"/>
  <c r="U1448" i="1"/>
  <c r="T1449" i="1"/>
  <c r="U1449" i="1" s="1"/>
  <c r="U1450" i="1"/>
  <c r="T1451" i="1"/>
  <c r="U1451" i="1" s="1"/>
  <c r="U1452" i="1"/>
  <c r="T1453" i="1"/>
  <c r="U1453" i="1" s="1"/>
  <c r="U1454" i="1"/>
  <c r="T1455" i="1"/>
  <c r="U1455" i="1" s="1"/>
  <c r="U1456" i="1"/>
  <c r="T1457" i="1"/>
  <c r="U1457" i="1" s="1"/>
  <c r="U1458" i="1"/>
  <c r="T1459" i="1"/>
  <c r="U1459" i="1" s="1"/>
  <c r="U1460" i="1"/>
  <c r="T1461" i="1"/>
  <c r="U1461" i="1" s="1"/>
  <c r="U1462" i="1"/>
  <c r="T1463" i="1"/>
  <c r="U1463" i="1" s="1"/>
  <c r="U1464" i="1"/>
  <c r="T1465" i="1"/>
  <c r="U1465" i="1" s="1"/>
  <c r="U1466" i="1"/>
  <c r="T1467" i="1"/>
  <c r="U1467" i="1" s="1"/>
  <c r="U1468" i="1"/>
  <c r="T1469" i="1"/>
  <c r="U1469" i="1" s="1"/>
  <c r="U1470" i="1"/>
  <c r="T1471" i="1"/>
  <c r="U1471" i="1" s="1"/>
  <c r="U1472" i="1"/>
  <c r="T1473" i="1"/>
  <c r="U1473" i="1" s="1"/>
  <c r="U1474" i="1"/>
  <c r="T1475" i="1"/>
  <c r="U1475" i="1" s="1"/>
  <c r="U1476" i="1"/>
  <c r="T1477" i="1"/>
  <c r="U1477" i="1" s="1"/>
  <c r="U1478" i="1"/>
  <c r="T1479" i="1"/>
  <c r="U1479" i="1" s="1"/>
  <c r="U1480" i="1"/>
  <c r="T1481" i="1"/>
  <c r="U1481" i="1" s="1"/>
  <c r="U1482" i="1"/>
  <c r="T1483" i="1"/>
  <c r="U1483" i="1" s="1"/>
  <c r="U1484" i="1"/>
  <c r="T1485" i="1"/>
  <c r="U1485" i="1" s="1"/>
  <c r="U1486" i="1"/>
  <c r="T1487" i="1"/>
  <c r="U1487" i="1" s="1"/>
  <c r="U1488" i="1"/>
  <c r="T1489" i="1"/>
  <c r="U1489" i="1" s="1"/>
  <c r="U1490" i="1"/>
  <c r="T1491" i="1"/>
  <c r="U1491" i="1" s="1"/>
  <c r="U1492" i="1"/>
  <c r="T1493" i="1"/>
  <c r="U1493" i="1" s="1"/>
  <c r="U1494" i="1"/>
  <c r="T1495" i="1"/>
  <c r="U1495" i="1" s="1"/>
  <c r="U1496" i="1"/>
  <c r="T1497" i="1"/>
  <c r="U1497" i="1" s="1"/>
  <c r="U1498" i="1"/>
  <c r="T1499" i="1"/>
  <c r="U1499" i="1" s="1"/>
  <c r="U1500" i="1"/>
  <c r="T1501" i="1"/>
  <c r="U1501" i="1" s="1"/>
  <c r="U1502" i="1"/>
  <c r="T1503" i="1"/>
  <c r="U1503" i="1" s="1"/>
  <c r="U1504" i="1"/>
  <c r="T1505" i="1"/>
  <c r="U1505" i="1" s="1"/>
  <c r="U1506" i="1"/>
  <c r="T1507" i="1"/>
  <c r="U1507" i="1" s="1"/>
  <c r="U1508" i="1"/>
  <c r="T1509" i="1"/>
  <c r="U1509" i="1" s="1"/>
  <c r="U1510" i="1"/>
  <c r="T1511" i="1"/>
  <c r="U1511" i="1" s="1"/>
  <c r="U1512" i="1"/>
  <c r="T1513" i="1"/>
  <c r="U1513" i="1" s="1"/>
  <c r="U1514" i="1"/>
  <c r="T1515" i="1"/>
  <c r="U1515" i="1" s="1"/>
  <c r="U1516" i="1"/>
  <c r="T1517" i="1"/>
  <c r="U1517" i="1" s="1"/>
  <c r="U1518" i="1"/>
  <c r="T1519" i="1"/>
  <c r="U1519" i="1" s="1"/>
  <c r="U1520" i="1"/>
  <c r="T1521" i="1"/>
  <c r="U1521" i="1" s="1"/>
  <c r="U1522" i="1"/>
  <c r="T1523" i="1"/>
  <c r="U1523" i="1" s="1"/>
  <c r="U1524" i="1"/>
  <c r="T1525" i="1"/>
  <c r="U1525" i="1" s="1"/>
  <c r="U1526" i="1"/>
  <c r="T1527" i="1"/>
  <c r="U1527" i="1" s="1"/>
  <c r="U1528" i="1"/>
  <c r="T1529" i="1"/>
  <c r="U1529" i="1" s="1"/>
  <c r="U1530" i="1"/>
  <c r="T1531" i="1"/>
  <c r="U1531" i="1" s="1"/>
  <c r="U1532" i="1"/>
  <c r="T1533" i="1"/>
  <c r="U1533" i="1" s="1"/>
  <c r="U1534" i="1"/>
  <c r="T1535" i="1"/>
  <c r="U1535" i="1" s="1"/>
  <c r="U1536" i="1"/>
  <c r="T1537" i="1"/>
  <c r="U1537" i="1" s="1"/>
  <c r="U1538" i="1"/>
  <c r="T1539" i="1"/>
  <c r="U1539" i="1" s="1"/>
  <c r="U1540" i="1"/>
  <c r="T1541" i="1"/>
  <c r="U1541" i="1" s="1"/>
  <c r="U1542" i="1"/>
  <c r="T1543" i="1"/>
  <c r="U1543" i="1" s="1"/>
  <c r="U1544" i="1"/>
  <c r="T1545" i="1"/>
  <c r="U1545" i="1" s="1"/>
  <c r="U1546" i="1"/>
  <c r="T1547" i="1"/>
  <c r="U1547" i="1" s="1"/>
  <c r="U1548" i="1"/>
  <c r="T1549" i="1"/>
  <c r="U1549" i="1" s="1"/>
  <c r="U1550" i="1"/>
  <c r="T1551" i="1"/>
  <c r="U1551" i="1" s="1"/>
  <c r="U1552" i="1"/>
  <c r="U1553" i="1"/>
  <c r="T1554" i="1"/>
  <c r="U1554" i="1" s="1"/>
  <c r="U1555" i="1"/>
  <c r="T1556" i="1"/>
  <c r="U1556" i="1" s="1"/>
  <c r="U1557" i="1"/>
  <c r="T1558" i="1"/>
  <c r="U1558" i="1" s="1"/>
  <c r="U1559" i="1"/>
  <c r="T1560" i="1"/>
  <c r="U1560" i="1" s="1"/>
  <c r="U1561" i="1"/>
  <c r="T1562" i="1"/>
  <c r="U1562" i="1" s="1"/>
  <c r="U1563" i="1"/>
  <c r="T1564" i="1"/>
  <c r="U1564" i="1" s="1"/>
  <c r="U1565" i="1"/>
  <c r="T1566" i="1"/>
  <c r="U1566" i="1" s="1"/>
  <c r="U1567" i="1"/>
  <c r="T1568" i="1"/>
  <c r="U1568" i="1" s="1"/>
  <c r="U1569" i="1"/>
  <c r="T1570" i="1"/>
  <c r="U1570" i="1" s="1"/>
  <c r="U1571" i="1"/>
  <c r="T1572" i="1"/>
  <c r="U1572" i="1" s="1"/>
  <c r="U1573" i="1"/>
  <c r="T1574" i="1"/>
  <c r="U1574" i="1" s="1"/>
  <c r="U1575" i="1"/>
  <c r="T1576" i="1"/>
  <c r="U1576" i="1" s="1"/>
  <c r="U1577" i="1"/>
  <c r="T1578" i="1"/>
  <c r="U1578" i="1" s="1"/>
  <c r="U1579" i="1"/>
  <c r="T1580" i="1"/>
  <c r="U1580" i="1" s="1"/>
  <c r="U1581" i="1"/>
  <c r="T1582" i="1"/>
  <c r="U1582" i="1" s="1"/>
  <c r="U1583" i="1"/>
  <c r="T1584" i="1"/>
  <c r="U1584" i="1" s="1"/>
  <c r="U1585" i="1"/>
  <c r="T1586" i="1"/>
  <c r="U1586" i="1" s="1"/>
  <c r="U1587" i="1"/>
  <c r="T1588" i="1"/>
  <c r="U1588" i="1" s="1"/>
  <c r="U1589" i="1"/>
  <c r="T1590" i="1"/>
  <c r="U1590" i="1" s="1"/>
  <c r="T1591" i="1"/>
  <c r="U1591" i="1" s="1"/>
  <c r="T1592" i="1"/>
  <c r="U1592" i="1" s="1"/>
  <c r="T1593" i="1"/>
  <c r="U1593" i="1" s="1"/>
  <c r="T1594" i="1"/>
  <c r="U1594" i="1" s="1"/>
  <c r="T1595" i="1"/>
  <c r="U1595" i="1" s="1"/>
  <c r="T1596" i="1"/>
  <c r="U1596" i="1" s="1"/>
  <c r="T1597" i="1"/>
  <c r="U1597" i="1" s="1"/>
  <c r="T1598" i="1"/>
  <c r="U1598" i="1" s="1"/>
  <c r="T1599" i="1"/>
  <c r="U1599" i="1" s="1"/>
  <c r="T1600" i="1"/>
  <c r="U1600" i="1" s="1"/>
  <c r="T1601" i="1"/>
  <c r="U1601" i="1" s="1"/>
  <c r="T1602" i="1"/>
  <c r="U1602" i="1" s="1"/>
  <c r="T1603" i="1"/>
  <c r="U1603" i="1" s="1"/>
  <c r="T1604" i="1"/>
  <c r="U1604" i="1" s="1"/>
  <c r="U1605" i="1"/>
  <c r="U1606" i="1"/>
  <c r="T1607" i="1"/>
  <c r="U1607" i="1" s="1"/>
  <c r="U1608" i="1"/>
  <c r="T1609" i="1"/>
  <c r="U1609" i="1" s="1"/>
  <c r="U1610" i="1"/>
  <c r="T1611" i="1"/>
  <c r="U1611" i="1" s="1"/>
  <c r="U1612" i="1"/>
  <c r="T1613" i="1"/>
  <c r="U1613" i="1" s="1"/>
  <c r="U1614" i="1"/>
  <c r="T1615" i="1"/>
  <c r="U1615" i="1" s="1"/>
  <c r="U1616" i="1"/>
  <c r="T1617" i="1"/>
  <c r="U1617" i="1" s="1"/>
  <c r="U1618" i="1"/>
  <c r="T1619" i="1"/>
  <c r="U1619" i="1" s="1"/>
  <c r="U1620" i="1"/>
  <c r="T1621" i="1"/>
  <c r="U1621" i="1" s="1"/>
  <c r="U1622" i="1"/>
  <c r="T1623" i="1"/>
  <c r="U1623" i="1" s="1"/>
  <c r="U1624" i="1"/>
  <c r="T1625" i="1"/>
  <c r="U1625" i="1" s="1"/>
  <c r="U1626" i="1"/>
  <c r="T1627" i="1"/>
  <c r="U1627" i="1" s="1"/>
  <c r="U1628" i="1"/>
  <c r="T1629" i="1"/>
  <c r="U1629" i="1" s="1"/>
  <c r="U1630" i="1"/>
  <c r="T1631" i="1"/>
  <c r="U1631" i="1" s="1"/>
  <c r="U1632" i="1"/>
  <c r="T1633" i="1"/>
  <c r="U1633" i="1" s="1"/>
  <c r="U1634" i="1"/>
  <c r="T1635" i="1"/>
  <c r="U1635" i="1" s="1"/>
  <c r="U1636" i="1"/>
  <c r="T1637" i="1"/>
  <c r="U1637" i="1" s="1"/>
  <c r="U1638" i="1"/>
  <c r="T1639" i="1"/>
  <c r="U1639" i="1" s="1"/>
  <c r="U1640" i="1"/>
  <c r="T1641" i="1"/>
  <c r="U1641" i="1" s="1"/>
  <c r="U1642" i="1"/>
  <c r="T1643" i="1"/>
  <c r="U1643" i="1" s="1"/>
  <c r="U1644" i="1"/>
  <c r="T1645" i="1"/>
  <c r="U1645" i="1" s="1"/>
  <c r="U1646" i="1"/>
  <c r="T1647" i="1"/>
  <c r="U1647" i="1" s="1"/>
  <c r="U1648" i="1"/>
  <c r="T1649" i="1"/>
  <c r="U1649" i="1" s="1"/>
  <c r="U1650" i="1"/>
  <c r="T1651" i="1"/>
  <c r="U1651" i="1" s="1"/>
  <c r="U1652" i="1"/>
  <c r="T1653" i="1"/>
  <c r="U1653" i="1" s="1"/>
  <c r="U1654" i="1"/>
  <c r="T1655" i="1"/>
  <c r="U1655" i="1" s="1"/>
  <c r="U1656" i="1"/>
  <c r="T1657" i="1"/>
  <c r="U1657" i="1" s="1"/>
  <c r="U1658" i="1"/>
  <c r="T1659" i="1"/>
  <c r="U1659" i="1" s="1"/>
  <c r="U1660" i="1"/>
  <c r="T1661" i="1"/>
  <c r="U1661" i="1" s="1"/>
  <c r="U1662" i="1"/>
  <c r="T1663" i="1"/>
  <c r="U1663" i="1" s="1"/>
  <c r="U1664" i="1"/>
  <c r="T1665" i="1"/>
  <c r="U1665" i="1" s="1"/>
  <c r="U1666" i="1"/>
  <c r="T1667" i="1"/>
  <c r="U1667" i="1" s="1"/>
  <c r="U1668" i="1"/>
  <c r="T1669" i="1"/>
  <c r="U1669" i="1" s="1"/>
  <c r="U1670" i="1"/>
  <c r="T1671" i="1"/>
  <c r="U1671" i="1" s="1"/>
  <c r="U1672" i="1"/>
  <c r="T1673" i="1"/>
  <c r="U1673" i="1" s="1"/>
  <c r="U1674" i="1"/>
  <c r="T1675" i="1"/>
  <c r="U1675" i="1" s="1"/>
  <c r="U1676" i="1"/>
  <c r="U1677" i="1"/>
  <c r="U1678" i="1"/>
  <c r="T1679" i="1"/>
  <c r="U1679" i="1" s="1"/>
  <c r="U1680" i="1"/>
  <c r="T1681" i="1"/>
  <c r="U1681" i="1" s="1"/>
  <c r="U1682" i="1"/>
  <c r="T1683" i="1"/>
  <c r="U1683" i="1" s="1"/>
  <c r="U1684" i="1"/>
  <c r="T1685" i="1"/>
  <c r="U1685" i="1" s="1"/>
  <c r="U1686" i="1"/>
  <c r="T1687" i="1"/>
  <c r="U1687" i="1" s="1"/>
  <c r="U1688" i="1"/>
  <c r="T1689" i="1"/>
  <c r="U1689" i="1" s="1"/>
  <c r="U1690" i="1"/>
  <c r="T1691" i="1"/>
  <c r="U1691" i="1" s="1"/>
  <c r="U1692" i="1"/>
  <c r="T1693" i="1"/>
  <c r="U1693" i="1" s="1"/>
  <c r="U1694" i="1"/>
  <c r="T1695" i="1"/>
  <c r="U1695" i="1" s="1"/>
  <c r="U1696" i="1"/>
  <c r="T1697" i="1"/>
  <c r="U1697" i="1" s="1"/>
  <c r="U1698" i="1"/>
  <c r="T1699" i="1"/>
  <c r="U1699" i="1" s="1"/>
  <c r="U1700" i="1"/>
  <c r="T1701" i="1"/>
  <c r="U1701" i="1" s="1"/>
  <c r="U1702" i="1"/>
  <c r="T1703" i="1"/>
  <c r="U1703" i="1" s="1"/>
  <c r="U1704" i="1"/>
  <c r="T1705" i="1"/>
  <c r="U1705" i="1" s="1"/>
  <c r="U1706" i="1"/>
  <c r="T1707" i="1"/>
  <c r="U1707" i="1" s="1"/>
  <c r="U1708" i="1"/>
  <c r="T1709" i="1"/>
  <c r="U1709" i="1" s="1"/>
  <c r="U1710" i="1"/>
  <c r="T1711" i="1"/>
  <c r="U1711" i="1" s="1"/>
  <c r="U1712" i="1"/>
  <c r="T1713" i="1"/>
  <c r="U1713" i="1" s="1"/>
  <c r="U1714" i="1"/>
  <c r="T1715" i="1"/>
  <c r="U1715" i="1" s="1"/>
  <c r="U1716" i="1"/>
  <c r="T1717" i="1"/>
  <c r="U1717" i="1" s="1"/>
  <c r="U1718" i="1"/>
  <c r="T1719" i="1"/>
  <c r="U1719" i="1" s="1"/>
  <c r="U1720" i="1"/>
  <c r="T1721" i="1"/>
  <c r="U1721" i="1" s="1"/>
  <c r="U1722" i="1"/>
  <c r="T1723" i="1"/>
  <c r="U1723" i="1" s="1"/>
  <c r="U1724" i="1"/>
  <c r="T1725" i="1"/>
  <c r="U1725" i="1" s="1"/>
  <c r="U1726" i="1"/>
  <c r="T1727" i="1"/>
  <c r="U1727" i="1" s="1"/>
  <c r="U1728" i="1"/>
  <c r="T1729" i="1"/>
  <c r="U1729" i="1" s="1"/>
  <c r="U1730" i="1"/>
  <c r="T1731" i="1"/>
  <c r="U1731" i="1" s="1"/>
  <c r="U1732" i="1"/>
  <c r="T1733" i="1"/>
  <c r="U1733" i="1" s="1"/>
  <c r="U1734" i="1"/>
  <c r="T1735" i="1"/>
  <c r="U1735" i="1" s="1"/>
  <c r="U1736" i="1"/>
  <c r="T1737" i="1"/>
  <c r="U1737" i="1" s="1"/>
  <c r="U1738" i="1"/>
  <c r="T1739" i="1"/>
  <c r="U1739" i="1" s="1"/>
  <c r="U1740" i="1"/>
  <c r="T1741" i="1"/>
  <c r="U1741" i="1" s="1"/>
  <c r="U1742" i="1"/>
  <c r="T1743" i="1"/>
  <c r="U1743" i="1" s="1"/>
  <c r="U1744" i="1"/>
  <c r="T1745" i="1"/>
  <c r="U1745" i="1" s="1"/>
  <c r="U1746" i="1"/>
  <c r="T1747" i="1"/>
  <c r="U1747" i="1" s="1"/>
  <c r="U1748" i="1"/>
  <c r="T1749" i="1"/>
  <c r="U1749" i="1" s="1"/>
  <c r="U1750" i="1"/>
  <c r="T1751" i="1"/>
  <c r="U1751" i="1" s="1"/>
  <c r="U1752" i="1"/>
  <c r="T1753" i="1"/>
  <c r="U1753" i="1" s="1"/>
  <c r="U1754" i="1"/>
  <c r="T1755" i="1"/>
  <c r="U1755" i="1" s="1"/>
  <c r="U1756" i="1"/>
  <c r="T1757" i="1"/>
  <c r="U1757" i="1" s="1"/>
  <c r="U1758" i="1"/>
  <c r="T1759" i="1"/>
  <c r="U1759" i="1" s="1"/>
  <c r="U1760" i="1"/>
  <c r="T1761" i="1"/>
  <c r="U1761" i="1" s="1"/>
  <c r="U1762" i="1"/>
  <c r="T1763" i="1"/>
  <c r="U1763" i="1" s="1"/>
  <c r="U1764" i="1"/>
  <c r="T1765" i="1"/>
  <c r="U1765" i="1" s="1"/>
  <c r="U1766" i="1"/>
  <c r="T1767" i="1"/>
  <c r="U1767" i="1" s="1"/>
  <c r="U1768" i="1"/>
  <c r="T1769" i="1"/>
  <c r="U1769" i="1" s="1"/>
  <c r="U1770" i="1"/>
  <c r="T1771" i="1"/>
  <c r="U1771" i="1" s="1"/>
  <c r="U1772" i="1"/>
  <c r="T1773" i="1"/>
  <c r="U1773" i="1" s="1"/>
  <c r="U1774" i="1"/>
  <c r="T1775" i="1"/>
  <c r="U1775" i="1" s="1"/>
  <c r="T1776" i="1"/>
  <c r="U1776" i="1" s="1"/>
  <c r="T1777" i="1"/>
  <c r="U1777" i="1" s="1"/>
  <c r="T1778" i="1"/>
  <c r="U1778" i="1" s="1"/>
  <c r="U1779" i="1"/>
  <c r="T1780" i="1"/>
  <c r="U1780" i="1" s="1"/>
  <c r="T1781" i="1"/>
  <c r="U1781" i="1" s="1"/>
  <c r="U1782" i="1"/>
  <c r="T1783" i="1"/>
  <c r="U1783" i="1" s="1"/>
  <c r="T1784" i="1"/>
  <c r="U1784" i="1" s="1"/>
  <c r="T1785" i="1"/>
  <c r="U1785" i="1" s="1"/>
  <c r="T1786" i="1"/>
  <c r="U1786" i="1" s="1"/>
  <c r="T1787" i="1"/>
  <c r="U1787" i="1" s="1"/>
  <c r="T1788" i="1"/>
  <c r="U1788" i="1" s="1"/>
  <c r="T1789" i="1"/>
  <c r="U1789" i="1" s="1"/>
  <c r="T1790" i="1"/>
  <c r="U1790" i="1" s="1"/>
  <c r="T1791" i="1"/>
  <c r="U1791" i="1" s="1"/>
  <c r="T1792" i="1"/>
  <c r="U1792" i="1" s="1"/>
  <c r="U1793" i="1"/>
  <c r="T1794" i="1"/>
  <c r="U1794" i="1" s="1"/>
  <c r="U1795" i="1"/>
  <c r="T1796" i="1"/>
  <c r="U1796" i="1" s="1"/>
  <c r="T1797" i="1"/>
  <c r="U1797" i="1" s="1"/>
  <c r="T1798" i="1"/>
  <c r="U1798" i="1" s="1"/>
  <c r="T1799" i="1"/>
  <c r="U1799" i="1" s="1"/>
  <c r="T1800" i="1"/>
  <c r="U1800" i="1" s="1"/>
  <c r="T1801" i="1"/>
  <c r="U1801" i="1" s="1"/>
  <c r="T1802" i="1"/>
  <c r="U1802" i="1" s="1"/>
  <c r="T1803" i="1"/>
  <c r="U1803" i="1" s="1"/>
  <c r="T1804" i="1"/>
  <c r="U1804" i="1" s="1"/>
  <c r="T1805" i="1"/>
  <c r="U1805" i="1" s="1"/>
  <c r="T1806" i="1"/>
  <c r="U1806" i="1" s="1"/>
  <c r="T1807" i="1"/>
  <c r="U1807" i="1" s="1"/>
  <c r="T1808" i="1"/>
  <c r="U1808" i="1" s="1"/>
  <c r="T1809" i="1"/>
  <c r="U1809" i="1" s="1"/>
  <c r="T1810" i="1"/>
  <c r="U1810" i="1" s="1"/>
  <c r="T1811" i="1"/>
  <c r="U1811" i="1" s="1"/>
  <c r="T1812" i="1"/>
  <c r="U1812" i="1" s="1"/>
  <c r="T1813" i="1"/>
  <c r="U1813" i="1" s="1"/>
  <c r="T1814" i="1"/>
  <c r="U1814" i="1" s="1"/>
  <c r="T1815" i="1"/>
  <c r="U1815" i="1" s="1"/>
  <c r="T1816" i="1"/>
  <c r="U1816" i="1" s="1"/>
  <c r="T1817" i="1"/>
  <c r="U1817" i="1" s="1"/>
  <c r="T1818" i="1"/>
  <c r="U1818" i="1" s="1"/>
  <c r="U1819" i="1"/>
  <c r="T1820" i="1"/>
  <c r="U1820" i="1" s="1"/>
  <c r="T1821" i="1"/>
  <c r="U1821" i="1" s="1"/>
  <c r="T1822" i="1"/>
  <c r="U1822" i="1" s="1"/>
  <c r="T1823" i="1"/>
  <c r="U1823" i="1" s="1"/>
  <c r="T1824" i="1"/>
  <c r="U1824" i="1" s="1"/>
  <c r="T1825" i="1"/>
  <c r="U1825" i="1" s="1"/>
  <c r="T1826" i="1"/>
  <c r="U1826" i="1" s="1"/>
  <c r="T1827" i="1"/>
  <c r="U1827" i="1" s="1"/>
  <c r="T1828" i="1"/>
  <c r="U1828" i="1" s="1"/>
  <c r="T1829" i="1"/>
  <c r="U1829" i="1" s="1"/>
  <c r="U1830" i="1"/>
  <c r="T1831" i="1"/>
  <c r="U1831" i="1" s="1"/>
  <c r="U1832" i="1"/>
  <c r="T1833" i="1"/>
  <c r="U1833" i="1" s="1"/>
  <c r="T1834" i="1"/>
  <c r="U1834" i="1" s="1"/>
  <c r="T1835" i="1"/>
  <c r="U1835" i="1" s="1"/>
  <c r="U1836" i="1"/>
  <c r="T1837" i="1"/>
  <c r="U1837" i="1" s="1"/>
  <c r="U1838" i="1"/>
  <c r="T1839" i="1"/>
  <c r="U1839" i="1" s="1"/>
  <c r="U1840" i="1"/>
  <c r="T1841" i="1"/>
  <c r="U1841" i="1" s="1"/>
  <c r="U1842" i="1"/>
  <c r="T1843" i="1"/>
  <c r="U1843" i="1" s="1"/>
  <c r="T1844" i="1"/>
  <c r="U1844" i="1" s="1"/>
  <c r="U1845" i="1"/>
  <c r="T1846" i="1"/>
  <c r="U1846" i="1" s="1"/>
  <c r="U1847" i="1"/>
  <c r="T1848" i="1"/>
  <c r="U1848" i="1" s="1"/>
  <c r="T1849" i="1"/>
  <c r="U1849" i="1" s="1"/>
  <c r="T1850" i="1"/>
  <c r="U1850" i="1" s="1"/>
  <c r="T1851" i="1"/>
  <c r="U1851" i="1" s="1"/>
  <c r="T1852" i="1"/>
  <c r="U1852" i="1" s="1"/>
  <c r="T1853" i="1"/>
  <c r="U1853" i="1" s="1"/>
  <c r="T1854" i="1"/>
  <c r="U1854" i="1" s="1"/>
  <c r="T1855" i="1"/>
  <c r="U1855" i="1" s="1"/>
  <c r="T1856" i="1"/>
  <c r="U1856" i="1" s="1"/>
  <c r="T1857" i="1"/>
  <c r="U1857" i="1" s="1"/>
  <c r="U1858" i="1"/>
  <c r="U1859" i="1"/>
  <c r="T1860" i="1"/>
  <c r="U1860" i="1" s="1"/>
  <c r="U1861" i="1"/>
  <c r="T1862" i="1"/>
  <c r="U1862" i="1" s="1"/>
  <c r="U1863" i="1"/>
  <c r="T1864" i="1"/>
  <c r="U1864" i="1" s="1"/>
  <c r="U1865" i="1"/>
  <c r="T1866" i="1"/>
  <c r="U1866" i="1" s="1"/>
  <c r="U1867" i="1"/>
  <c r="T1868" i="1"/>
  <c r="U1868" i="1" s="1"/>
  <c r="U1869" i="1"/>
  <c r="T1870" i="1"/>
  <c r="U1870" i="1" s="1"/>
  <c r="U1871" i="1"/>
  <c r="T1872" i="1"/>
  <c r="U1872" i="1" s="1"/>
  <c r="U1873" i="1"/>
  <c r="T1874" i="1"/>
  <c r="U1874" i="1" s="1"/>
  <c r="U1875" i="1"/>
  <c r="T1876" i="1"/>
  <c r="U1876" i="1" s="1"/>
  <c r="U1877" i="1"/>
  <c r="T1878" i="1"/>
  <c r="U1878" i="1" s="1"/>
  <c r="U1879" i="1"/>
  <c r="T1880" i="1"/>
  <c r="U1880" i="1" s="1"/>
  <c r="U1881" i="1"/>
  <c r="T1882" i="1"/>
  <c r="U1882" i="1" s="1"/>
  <c r="U1883" i="1"/>
  <c r="T1884" i="1"/>
  <c r="U1884" i="1" s="1"/>
  <c r="U1885" i="1"/>
  <c r="U1886" i="1"/>
  <c r="T1887" i="1"/>
  <c r="U1887" i="1" s="1"/>
  <c r="U1888" i="1"/>
  <c r="T1889" i="1"/>
  <c r="U1889" i="1" s="1"/>
  <c r="U1890" i="1"/>
  <c r="T1891" i="1"/>
  <c r="U1891" i="1" s="1"/>
  <c r="U1892" i="1"/>
  <c r="T1893" i="1"/>
  <c r="U1893" i="1" s="1"/>
  <c r="U1894" i="1"/>
  <c r="T1895" i="1"/>
  <c r="U1895" i="1" s="1"/>
  <c r="U1896" i="1"/>
  <c r="T1897" i="1"/>
  <c r="U1897" i="1" s="1"/>
  <c r="U1898" i="1"/>
  <c r="T1899" i="1"/>
  <c r="U1899" i="1" s="1"/>
  <c r="U1900" i="1"/>
  <c r="T1901" i="1"/>
  <c r="U1901" i="1" s="1"/>
  <c r="U1902" i="1"/>
  <c r="T1903" i="1"/>
  <c r="U1903" i="1" s="1"/>
  <c r="U1904" i="1"/>
  <c r="T1905" i="1"/>
  <c r="U1905" i="1" s="1"/>
  <c r="U1906" i="1"/>
  <c r="T1907" i="1"/>
  <c r="U1907" i="1" s="1"/>
  <c r="U1908" i="1"/>
  <c r="T1909" i="1"/>
  <c r="U1909" i="1" s="1"/>
  <c r="U1910" i="1"/>
  <c r="T1911" i="1"/>
  <c r="U1911" i="1" s="1"/>
  <c r="U1912" i="1"/>
  <c r="T1913" i="1"/>
  <c r="U1913" i="1" s="1"/>
  <c r="U1914" i="1"/>
  <c r="T1915" i="1"/>
  <c r="U1915" i="1" s="1"/>
  <c r="T1916" i="1"/>
  <c r="U1916" i="1" s="1"/>
  <c r="T1917" i="1"/>
  <c r="U1917" i="1" s="1"/>
  <c r="T1918" i="1"/>
  <c r="U1918" i="1" s="1"/>
  <c r="T1919" i="1"/>
  <c r="U1919" i="1" s="1"/>
  <c r="T1920" i="1"/>
  <c r="U1920" i="1" s="1"/>
  <c r="T1921" i="1"/>
  <c r="U1921" i="1" s="1"/>
  <c r="T1922" i="1"/>
  <c r="U1922" i="1" s="1"/>
  <c r="T1923" i="1"/>
  <c r="U1923" i="1" s="1"/>
  <c r="T1924" i="1"/>
  <c r="U1924" i="1" s="1"/>
  <c r="T1925" i="1"/>
  <c r="U1925" i="1" s="1"/>
  <c r="T1926" i="1"/>
  <c r="U1926" i="1" s="1"/>
  <c r="T1927" i="1"/>
  <c r="U1927" i="1" s="1"/>
  <c r="T1928" i="1"/>
  <c r="U1928" i="1" s="1"/>
  <c r="T1929" i="1"/>
  <c r="U1929" i="1" s="1"/>
  <c r="T1930" i="1"/>
  <c r="U1930" i="1" s="1"/>
  <c r="T1931" i="1"/>
  <c r="U1931" i="1" s="1"/>
  <c r="T1932" i="1"/>
  <c r="U1932" i="1" s="1"/>
  <c r="T1933" i="1"/>
  <c r="U1933" i="1" s="1"/>
  <c r="T1934" i="1"/>
  <c r="U1934" i="1" s="1"/>
  <c r="T1935" i="1"/>
  <c r="U1935" i="1" s="1"/>
  <c r="T1936" i="1"/>
  <c r="U1936" i="1" s="1"/>
  <c r="T1937" i="1"/>
  <c r="U1937" i="1" s="1"/>
  <c r="T1938" i="1"/>
  <c r="U1938" i="1" s="1"/>
  <c r="T1939" i="1"/>
  <c r="U1939" i="1" s="1"/>
  <c r="T1940" i="1"/>
  <c r="U1940" i="1" s="1"/>
  <c r="T1941" i="1"/>
  <c r="U1941" i="1" s="1"/>
  <c r="T1942" i="1"/>
  <c r="U1942" i="1" s="1"/>
  <c r="T1943" i="1"/>
  <c r="U1943" i="1" s="1"/>
  <c r="T1944" i="1"/>
  <c r="U1944" i="1" s="1"/>
  <c r="T1945" i="1"/>
  <c r="U1945" i="1" s="1"/>
  <c r="T1946" i="1"/>
  <c r="U1946" i="1" s="1"/>
  <c r="T1947" i="1"/>
  <c r="U1947" i="1" s="1"/>
  <c r="T1948" i="1"/>
  <c r="U1948" i="1" s="1"/>
  <c r="T1949" i="1"/>
  <c r="U1949" i="1" s="1"/>
  <c r="T1950" i="1"/>
  <c r="U1950" i="1" s="1"/>
  <c r="T1951" i="1"/>
  <c r="U1951" i="1" s="1"/>
  <c r="T1952" i="1"/>
  <c r="U1952" i="1" s="1"/>
  <c r="T1953" i="1"/>
  <c r="U1953" i="1" s="1"/>
  <c r="T1954" i="1"/>
  <c r="U1954" i="1" s="1"/>
  <c r="T1955" i="1"/>
  <c r="U1955" i="1" s="1"/>
  <c r="U1956" i="1"/>
  <c r="T1957" i="1"/>
  <c r="U1957" i="1" s="1"/>
  <c r="T1958" i="1"/>
  <c r="U1958" i="1" s="1"/>
  <c r="T1959" i="1"/>
  <c r="U1959" i="1" s="1"/>
  <c r="T1960" i="1"/>
  <c r="U1960" i="1" s="1"/>
  <c r="T1961" i="1"/>
  <c r="U1961" i="1" s="1"/>
  <c r="T1962" i="1"/>
  <c r="U1962" i="1" s="1"/>
  <c r="T1963" i="1"/>
  <c r="U1963" i="1" s="1"/>
  <c r="U1964" i="1"/>
  <c r="T1965" i="1"/>
  <c r="U1965" i="1" s="1"/>
  <c r="T1966" i="1"/>
  <c r="U1966" i="1" s="1"/>
  <c r="T1967" i="1"/>
  <c r="U1967" i="1" s="1"/>
  <c r="T1968" i="1"/>
  <c r="U1968" i="1" s="1"/>
  <c r="U1969" i="1"/>
  <c r="T1970" i="1"/>
  <c r="U1970" i="1" s="1"/>
  <c r="T1971" i="1"/>
  <c r="U1971" i="1" s="1"/>
  <c r="U1972" i="1"/>
  <c r="T1973" i="1"/>
  <c r="U1973" i="1" s="1"/>
  <c r="T1974" i="1"/>
  <c r="U1974" i="1" s="1"/>
  <c r="T1975" i="1"/>
  <c r="U1975" i="1" s="1"/>
  <c r="T1976" i="1"/>
  <c r="U1976" i="1" s="1"/>
  <c r="U1977" i="1"/>
  <c r="T1978" i="1"/>
  <c r="U1978" i="1" s="1"/>
  <c r="T1979" i="1"/>
  <c r="U1979" i="1" s="1"/>
  <c r="U1980" i="1"/>
  <c r="T1981" i="1"/>
  <c r="U1981" i="1" s="1"/>
  <c r="U1982" i="1"/>
  <c r="T1983" i="1"/>
  <c r="U1983" i="1" s="1"/>
  <c r="T1984" i="1"/>
  <c r="U1984" i="1" s="1"/>
  <c r="U1985" i="1"/>
  <c r="T1986" i="1"/>
  <c r="U1986" i="1" s="1"/>
  <c r="T1987" i="1"/>
  <c r="U1987" i="1" s="1"/>
  <c r="T1988" i="1"/>
  <c r="U1988" i="1" s="1"/>
  <c r="T1989" i="1"/>
  <c r="U1989" i="1" s="1"/>
  <c r="U1990" i="1"/>
  <c r="U1991" i="1"/>
  <c r="T1992" i="1"/>
  <c r="U1992" i="1" s="1"/>
  <c r="T1993" i="1"/>
  <c r="U1993" i="1" s="1"/>
  <c r="T1994" i="1"/>
  <c r="U1994" i="1" s="1"/>
  <c r="U1995" i="1"/>
  <c r="T1996" i="1"/>
  <c r="U1996" i="1" s="1"/>
  <c r="T1997" i="1"/>
  <c r="U1997" i="1" s="1"/>
  <c r="T1998" i="1"/>
  <c r="U1998" i="1" s="1"/>
  <c r="U1999" i="1"/>
  <c r="U2000" i="1"/>
  <c r="T2001" i="1"/>
  <c r="U2001" i="1" s="1"/>
  <c r="U2002" i="1"/>
  <c r="T2003" i="1"/>
  <c r="U2003" i="1" s="1"/>
  <c r="U2004" i="1"/>
  <c r="T2005" i="1"/>
  <c r="U2005" i="1" s="1"/>
  <c r="U2006" i="1"/>
  <c r="T2007" i="1"/>
  <c r="U2007" i="1" s="1"/>
  <c r="U2008" i="1"/>
  <c r="T2009" i="1"/>
  <c r="U2009" i="1" s="1"/>
  <c r="U2010" i="1"/>
  <c r="T2011" i="1"/>
  <c r="U2011" i="1" s="1"/>
  <c r="T2012" i="1"/>
  <c r="U2012" i="1" s="1"/>
  <c r="T2013" i="1"/>
  <c r="U2013" i="1" s="1"/>
  <c r="U2014" i="1"/>
  <c r="T2015" i="1"/>
  <c r="U2015" i="1" s="1"/>
  <c r="U2016" i="1"/>
  <c r="T2017" i="1"/>
  <c r="U2017" i="1" s="1"/>
  <c r="U2018" i="1"/>
  <c r="T2019" i="1"/>
  <c r="U2019" i="1" s="1"/>
  <c r="U2020" i="1"/>
  <c r="T2021" i="1"/>
  <c r="U2021" i="1" s="1"/>
  <c r="U2022" i="1"/>
  <c r="T2023" i="1"/>
  <c r="U2023" i="1" s="1"/>
  <c r="U2024" i="1"/>
  <c r="T2025" i="1"/>
  <c r="U2025" i="1" s="1"/>
  <c r="U2026" i="1"/>
  <c r="T2027" i="1"/>
  <c r="U2027" i="1" s="1"/>
  <c r="U2028" i="1"/>
  <c r="T2029" i="1"/>
  <c r="U2029" i="1" s="1"/>
  <c r="U2030" i="1"/>
  <c r="T2031" i="1"/>
  <c r="U2031" i="1" s="1"/>
  <c r="U2032" i="1"/>
  <c r="T2033" i="1"/>
  <c r="U2033" i="1" s="1"/>
  <c r="U2034" i="1"/>
  <c r="T2035" i="1"/>
  <c r="U2035" i="1" s="1"/>
  <c r="U2036" i="1"/>
  <c r="T2037" i="1"/>
  <c r="U2037" i="1" s="1"/>
  <c r="U2038" i="1"/>
  <c r="T2039" i="1"/>
  <c r="U2039" i="1" s="1"/>
  <c r="U2040" i="1"/>
  <c r="T2041" i="1"/>
  <c r="U2041" i="1" s="1"/>
  <c r="U2042" i="1"/>
  <c r="U2043" i="1"/>
  <c r="U2044" i="1"/>
  <c r="T2045" i="1"/>
  <c r="U2045" i="1" s="1"/>
  <c r="U2046" i="1"/>
  <c r="T2047" i="1"/>
  <c r="U2047" i="1" s="1"/>
  <c r="U2048" i="1"/>
  <c r="T2049" i="1"/>
  <c r="U2049" i="1" s="1"/>
  <c r="U2050" i="1"/>
  <c r="T2051" i="1"/>
  <c r="U2051" i="1" s="1"/>
  <c r="U2052" i="1"/>
  <c r="T2053" i="1"/>
  <c r="U2053" i="1" s="1"/>
  <c r="U2054" i="1"/>
  <c r="T2055" i="1"/>
  <c r="U2055" i="1" s="1"/>
  <c r="U2056" i="1"/>
  <c r="T2057" i="1"/>
  <c r="U2057" i="1" s="1"/>
  <c r="U2058" i="1"/>
  <c r="T2059" i="1"/>
  <c r="U2059" i="1" s="1"/>
  <c r="U2060" i="1"/>
  <c r="T2061" i="1"/>
  <c r="U2061" i="1" s="1"/>
  <c r="U2062" i="1"/>
  <c r="T2063" i="1"/>
  <c r="U2063" i="1" s="1"/>
  <c r="U2064" i="1"/>
  <c r="T2065" i="1"/>
  <c r="U2065" i="1" s="1"/>
  <c r="U2066" i="1"/>
  <c r="T2067" i="1"/>
  <c r="U2067" i="1" s="1"/>
  <c r="U2068" i="1"/>
  <c r="T2069" i="1"/>
  <c r="U2069" i="1" s="1"/>
  <c r="U2070" i="1"/>
  <c r="T2071" i="1"/>
  <c r="U2071" i="1" s="1"/>
  <c r="U2072" i="1"/>
  <c r="T2073" i="1"/>
  <c r="U2073" i="1" s="1"/>
  <c r="U2074" i="1"/>
  <c r="U2075" i="1"/>
  <c r="T2076" i="1"/>
  <c r="U2076" i="1" s="1"/>
  <c r="U2077" i="1"/>
  <c r="T2078" i="1"/>
  <c r="U2078" i="1" s="1"/>
  <c r="U2079" i="1"/>
  <c r="T2080" i="1"/>
  <c r="U2080" i="1" s="1"/>
  <c r="U2081" i="1"/>
  <c r="T2082" i="1"/>
  <c r="U2082" i="1" s="1"/>
  <c r="U2083" i="1"/>
  <c r="T2084" i="1"/>
  <c r="U2084" i="1" s="1"/>
  <c r="U2085" i="1"/>
  <c r="T2086" i="1"/>
  <c r="U2086" i="1" s="1"/>
  <c r="T2087" i="1"/>
  <c r="U2087" i="1" s="1"/>
  <c r="T2088" i="1"/>
  <c r="U2088" i="1" s="1"/>
  <c r="T2089" i="1"/>
  <c r="U2089" i="1" s="1"/>
  <c r="T2090" i="1"/>
  <c r="U2090" i="1" s="1"/>
  <c r="T2091" i="1"/>
  <c r="U2091" i="1" s="1"/>
  <c r="T2092" i="1"/>
  <c r="U2092" i="1" s="1"/>
  <c r="T2093" i="1"/>
  <c r="U2093" i="1" s="1"/>
  <c r="T2094" i="1"/>
  <c r="U2094" i="1" s="1"/>
  <c r="U2095" i="1"/>
  <c r="T2096" i="1"/>
  <c r="U2096" i="1" s="1"/>
  <c r="T2097" i="1"/>
  <c r="U2097" i="1" s="1"/>
  <c r="T2098" i="1"/>
  <c r="U2098" i="1" s="1"/>
  <c r="T2099" i="1"/>
  <c r="U2099" i="1" s="1"/>
  <c r="T2100" i="1"/>
  <c r="U2100" i="1" s="1"/>
  <c r="T2101" i="1"/>
  <c r="U2101" i="1" s="1"/>
  <c r="T2102" i="1"/>
  <c r="U2102" i="1" s="1"/>
  <c r="T2103" i="1"/>
  <c r="U2103" i="1" s="1"/>
  <c r="T2104" i="1"/>
  <c r="U2104" i="1" s="1"/>
  <c r="T2105" i="1"/>
  <c r="U2105" i="1" s="1"/>
  <c r="T2106" i="1"/>
  <c r="U2106" i="1" s="1"/>
  <c r="T2107" i="1"/>
  <c r="U2107" i="1" s="1"/>
  <c r="T2108" i="1"/>
  <c r="U2108" i="1" s="1"/>
  <c r="T2109" i="1"/>
  <c r="U2109" i="1" s="1"/>
  <c r="T2110" i="1"/>
  <c r="U2110" i="1" s="1"/>
  <c r="T2111" i="1"/>
  <c r="U2111" i="1" s="1"/>
  <c r="T2112" i="1"/>
  <c r="U2112" i="1" s="1"/>
  <c r="T2113" i="1"/>
  <c r="U2113" i="1" s="1"/>
  <c r="T2114" i="1"/>
  <c r="U2114" i="1" s="1"/>
  <c r="U2115" i="1"/>
  <c r="T2116" i="1"/>
  <c r="U2116" i="1" s="1"/>
  <c r="U2117" i="1"/>
  <c r="T2118" i="1"/>
  <c r="U2118" i="1" s="1"/>
  <c r="U2119" i="1"/>
  <c r="T2120" i="1"/>
  <c r="U2120" i="1" s="1"/>
  <c r="U2121" i="1"/>
  <c r="T2122" i="1"/>
  <c r="U2122" i="1" s="1"/>
  <c r="U2123" i="1"/>
  <c r="T2124" i="1"/>
  <c r="U2124" i="1" s="1"/>
  <c r="U2125" i="1"/>
  <c r="T2126" i="1"/>
  <c r="U2126" i="1" s="1"/>
  <c r="U2127" i="1"/>
  <c r="T2128" i="1"/>
  <c r="U2128" i="1" s="1"/>
  <c r="U2129" i="1"/>
  <c r="T2130" i="1"/>
  <c r="U2130" i="1" s="1"/>
  <c r="U2131" i="1"/>
  <c r="T2132" i="1"/>
  <c r="U2132" i="1" s="1"/>
  <c r="U2133" i="1"/>
  <c r="U2134" i="1"/>
  <c r="U2135" i="1"/>
  <c r="T2136" i="1"/>
  <c r="U2136" i="1" s="1"/>
  <c r="U2137" i="1"/>
  <c r="T2138" i="1"/>
  <c r="U2138" i="1" s="1"/>
  <c r="U2139" i="1"/>
  <c r="T2140" i="1"/>
  <c r="U2140" i="1" s="1"/>
  <c r="U2141" i="1"/>
  <c r="T2142" i="1"/>
  <c r="U2142" i="1" s="1"/>
  <c r="U2143" i="1"/>
  <c r="T2144" i="1"/>
  <c r="U2144" i="1" s="1"/>
  <c r="U2145" i="1"/>
  <c r="T2146" i="1"/>
  <c r="U2146" i="1" s="1"/>
  <c r="U2147" i="1"/>
  <c r="T2148" i="1"/>
  <c r="U2148" i="1" s="1"/>
  <c r="U2149" i="1"/>
  <c r="T2150" i="1"/>
  <c r="U2150" i="1" s="1"/>
  <c r="U2151" i="1"/>
  <c r="T2152" i="1"/>
  <c r="U2152" i="1" s="1"/>
  <c r="U2153" i="1"/>
  <c r="T2154" i="1"/>
  <c r="U2154" i="1" s="1"/>
  <c r="U2155" i="1"/>
  <c r="T2156" i="1"/>
  <c r="U2156" i="1" s="1"/>
  <c r="U2157" i="1"/>
  <c r="T2158" i="1"/>
  <c r="U2158" i="1" s="1"/>
  <c r="U2159" i="1"/>
  <c r="T2160" i="1"/>
  <c r="U2160" i="1" s="1"/>
  <c r="U2161" i="1"/>
  <c r="T2162" i="1"/>
  <c r="U2162" i="1" s="1"/>
  <c r="U2163" i="1"/>
  <c r="U2164" i="1"/>
  <c r="U2165" i="1"/>
  <c r="T2166" i="1"/>
  <c r="U2166" i="1" s="1"/>
  <c r="U2167" i="1"/>
  <c r="T2168" i="1"/>
  <c r="U2168" i="1" s="1"/>
  <c r="U2169" i="1"/>
  <c r="T2170" i="1"/>
  <c r="U2170" i="1" s="1"/>
  <c r="U2171" i="1"/>
  <c r="T2172" i="1"/>
  <c r="U2172" i="1" s="1"/>
  <c r="U2173" i="1"/>
  <c r="U2176" i="1"/>
  <c r="U2177" i="1"/>
  <c r="U2179" i="1"/>
  <c r="T2180" i="1"/>
  <c r="U2180" i="1" s="1"/>
  <c r="U2181" i="1"/>
  <c r="T2182" i="1"/>
  <c r="U2182" i="1" s="1"/>
  <c r="U2183" i="1"/>
  <c r="T2184" i="1"/>
  <c r="U2184" i="1" s="1"/>
  <c r="U2185" i="1"/>
  <c r="T2186" i="1"/>
  <c r="U2186" i="1" s="1"/>
  <c r="U2187" i="1"/>
  <c r="T2188" i="1"/>
  <c r="U2188" i="1" s="1"/>
  <c r="U2189" i="1"/>
  <c r="T2190" i="1"/>
  <c r="U2190" i="1" s="1"/>
  <c r="U2191" i="1"/>
  <c r="T2192" i="1"/>
  <c r="U2192" i="1" s="1"/>
  <c r="T2193" i="1"/>
  <c r="U2193" i="1" s="1"/>
  <c r="U2194" i="1"/>
  <c r="T2195" i="1"/>
  <c r="U2195" i="1" s="1"/>
  <c r="T2196" i="1"/>
  <c r="U2196" i="1" s="1"/>
  <c r="T2197" i="1"/>
  <c r="U2197" i="1" s="1"/>
  <c r="T2198" i="1"/>
  <c r="U2198" i="1" s="1"/>
  <c r="U2199" i="1"/>
  <c r="T2200" i="1"/>
  <c r="U2200" i="1" s="1"/>
  <c r="T2201" i="1"/>
  <c r="U2201" i="1" s="1"/>
  <c r="U2202" i="1"/>
  <c r="T2203" i="1"/>
  <c r="U2203" i="1" s="1"/>
  <c r="U2204" i="1"/>
  <c r="T2205" i="1"/>
  <c r="U2205" i="1" s="1"/>
  <c r="U2206" i="1"/>
  <c r="T2207" i="1"/>
  <c r="U2207" i="1" s="1"/>
  <c r="U2208" i="1"/>
  <c r="T2209" i="1"/>
  <c r="U2209" i="1" s="1"/>
  <c r="T2210" i="1"/>
  <c r="U2210" i="1" s="1"/>
  <c r="T2211" i="1"/>
  <c r="U2211" i="1" s="1"/>
  <c r="U2212" i="1"/>
  <c r="T2213" i="1"/>
  <c r="U2213" i="1" s="1"/>
  <c r="U2214" i="1"/>
  <c r="T2215" i="1"/>
  <c r="U2215" i="1" s="1"/>
  <c r="T2216" i="1"/>
  <c r="U2216" i="1" s="1"/>
  <c r="T2217" i="1"/>
  <c r="U2217" i="1" s="1"/>
  <c r="T2218" i="1"/>
  <c r="U2218" i="1" s="1"/>
  <c r="T2219" i="1"/>
  <c r="U2219" i="1" s="1"/>
  <c r="T2220" i="1"/>
  <c r="U2220" i="1" s="1"/>
  <c r="U2221" i="1"/>
  <c r="T2222" i="1"/>
  <c r="U2222" i="1" s="1"/>
  <c r="T2223" i="1"/>
  <c r="U2223" i="1" s="1"/>
  <c r="T2224" i="1"/>
  <c r="U2224" i="1" s="1"/>
  <c r="T2225" i="1"/>
  <c r="U2225" i="1" s="1"/>
  <c r="T2226" i="1"/>
  <c r="U2226" i="1" s="1"/>
  <c r="T2227" i="1"/>
  <c r="U2227" i="1" s="1"/>
  <c r="T2228" i="1"/>
  <c r="U2228" i="1" s="1"/>
  <c r="T2229" i="1"/>
  <c r="U2229" i="1" s="1"/>
  <c r="T2230" i="1"/>
  <c r="U2230" i="1" s="1"/>
  <c r="T2231" i="1"/>
  <c r="U2231" i="1" s="1"/>
  <c r="T2232" i="1"/>
  <c r="U2232" i="1" s="1"/>
  <c r="T2233" i="1"/>
  <c r="U2233" i="1" s="1"/>
  <c r="T2234" i="1"/>
  <c r="U2234" i="1" s="1"/>
  <c r="T2235" i="1"/>
  <c r="U2235" i="1" s="1"/>
  <c r="T2236" i="1"/>
  <c r="U2236" i="1" s="1"/>
  <c r="T2237" i="1"/>
  <c r="U2237" i="1" s="1"/>
  <c r="T2238" i="1"/>
  <c r="U2238" i="1" s="1"/>
  <c r="T2239" i="1"/>
  <c r="U2239" i="1" s="1"/>
  <c r="U2240" i="1"/>
  <c r="T2241" i="1"/>
  <c r="U2241" i="1" s="1"/>
  <c r="T2242" i="1"/>
  <c r="U2242" i="1" s="1"/>
  <c r="T2243" i="1"/>
  <c r="U2243" i="1" s="1"/>
  <c r="T2244" i="1"/>
  <c r="U2244" i="1" s="1"/>
  <c r="T2245" i="1"/>
  <c r="U2245" i="1" s="1"/>
  <c r="T2246" i="1"/>
  <c r="U2246" i="1" s="1"/>
  <c r="T2247" i="1"/>
  <c r="U2247" i="1" s="1"/>
  <c r="T2248" i="1"/>
  <c r="U2248" i="1" s="1"/>
  <c r="T2249" i="1"/>
  <c r="U2249" i="1" s="1"/>
  <c r="T2250" i="1"/>
  <c r="U2250" i="1" s="1"/>
  <c r="T2251" i="1"/>
  <c r="U2251" i="1" s="1"/>
  <c r="T2252" i="1"/>
  <c r="U2252" i="1" s="1"/>
  <c r="T2253" i="1"/>
  <c r="U2253" i="1" s="1"/>
  <c r="U2254" i="1"/>
  <c r="T2255" i="1"/>
  <c r="U2255" i="1" s="1"/>
  <c r="T2256" i="1"/>
  <c r="U2256" i="1" s="1"/>
  <c r="T2257" i="1"/>
  <c r="U2257" i="1" s="1"/>
  <c r="T2258" i="1"/>
  <c r="U2258" i="1" s="1"/>
  <c r="T2259" i="1"/>
  <c r="U2259" i="1" s="1"/>
  <c r="T2260" i="1"/>
  <c r="U2260" i="1" s="1"/>
  <c r="T2261" i="1"/>
  <c r="U2261" i="1" s="1"/>
  <c r="T2262" i="1"/>
  <c r="U2262" i="1" s="1"/>
  <c r="T2263" i="1"/>
  <c r="U2263" i="1" s="1"/>
  <c r="T2264" i="1"/>
  <c r="U2264" i="1" s="1"/>
  <c r="T2265" i="1"/>
  <c r="U2265" i="1" s="1"/>
  <c r="T2266" i="1"/>
  <c r="U2266" i="1" s="1"/>
  <c r="T2267" i="1"/>
  <c r="U2267" i="1" s="1"/>
  <c r="T2268" i="1"/>
  <c r="U2268" i="1" s="1"/>
  <c r="T2269" i="1"/>
  <c r="U2269" i="1" s="1"/>
  <c r="T2270" i="1"/>
  <c r="U2270" i="1" s="1"/>
  <c r="T2271" i="1"/>
  <c r="U2271" i="1" s="1"/>
  <c r="T2272" i="1"/>
  <c r="U2272" i="1" s="1"/>
  <c r="T2273" i="1"/>
  <c r="U2273" i="1" s="1"/>
  <c r="U2274" i="1"/>
  <c r="T2275" i="1"/>
  <c r="U2275" i="1" s="1"/>
  <c r="T2276" i="1"/>
  <c r="U2276" i="1" s="1"/>
  <c r="T2277" i="1"/>
  <c r="U2277" i="1" s="1"/>
  <c r="T2278" i="1"/>
  <c r="U2278" i="1" s="1"/>
  <c r="T2279" i="1"/>
  <c r="U2279" i="1" s="1"/>
  <c r="T2280" i="1"/>
  <c r="U2280" i="1" s="1"/>
  <c r="T2281" i="1"/>
  <c r="U2281" i="1" s="1"/>
  <c r="U2282" i="1"/>
  <c r="T2283" i="1"/>
  <c r="U2283" i="1" s="1"/>
  <c r="T2284" i="1"/>
  <c r="U2284" i="1" s="1"/>
  <c r="T2285" i="1"/>
  <c r="U2285" i="1" s="1"/>
  <c r="T2286" i="1"/>
  <c r="U2286" i="1" s="1"/>
  <c r="T2287" i="1"/>
  <c r="U2287" i="1" s="1"/>
  <c r="T2288" i="1"/>
  <c r="U2288" i="1" s="1"/>
  <c r="T2289" i="1"/>
  <c r="U2289" i="1" s="1"/>
  <c r="U2290" i="1"/>
  <c r="T2291" i="1"/>
  <c r="U2291" i="1" s="1"/>
  <c r="T2292" i="1"/>
  <c r="U2292" i="1" s="1"/>
  <c r="T2293" i="1"/>
  <c r="U2293" i="1" s="1"/>
  <c r="T2294" i="1"/>
  <c r="U2294" i="1" s="1"/>
  <c r="T2295" i="1"/>
  <c r="U2295" i="1" s="1"/>
  <c r="T2296" i="1"/>
  <c r="U2296" i="1" s="1"/>
  <c r="T2297" i="1"/>
  <c r="U2297" i="1" s="1"/>
  <c r="T2298" i="1"/>
  <c r="U2298" i="1" s="1"/>
  <c r="T2299" i="1"/>
  <c r="U2299" i="1" s="1"/>
  <c r="T2300" i="1"/>
  <c r="U2300" i="1" s="1"/>
  <c r="T2301" i="1"/>
  <c r="U2301" i="1" s="1"/>
  <c r="T2302" i="1"/>
  <c r="U2302" i="1" s="1"/>
  <c r="T2303" i="1"/>
  <c r="U2303" i="1" s="1"/>
  <c r="T2304" i="1"/>
  <c r="U2304" i="1" s="1"/>
  <c r="T2305" i="1"/>
  <c r="U2305" i="1" s="1"/>
  <c r="T2306" i="1"/>
  <c r="U2306" i="1" s="1"/>
  <c r="T2307" i="1"/>
  <c r="U2307" i="1" s="1"/>
  <c r="T2308" i="1"/>
  <c r="U2308" i="1" s="1"/>
  <c r="T2309" i="1"/>
  <c r="U2309" i="1" s="1"/>
  <c r="T2310" i="1"/>
  <c r="U2310" i="1" s="1"/>
  <c r="T2311" i="1"/>
  <c r="U2311" i="1" s="1"/>
  <c r="T2312" i="1"/>
  <c r="U2312" i="1" s="1"/>
  <c r="T2313" i="1"/>
  <c r="U2313" i="1" s="1"/>
  <c r="T2314" i="1"/>
  <c r="U2314" i="1" s="1"/>
  <c r="T2315" i="1"/>
  <c r="U2315" i="1" s="1"/>
  <c r="T2316" i="1"/>
  <c r="U2316" i="1" s="1"/>
  <c r="U2317" i="1"/>
  <c r="U2318" i="1"/>
  <c r="U2319" i="1"/>
  <c r="U2320" i="1"/>
  <c r="U2321" i="1"/>
  <c r="U2322" i="1"/>
  <c r="U2323" i="1"/>
  <c r="U2324" i="1"/>
  <c r="U2325" i="1"/>
  <c r="U2326" i="1"/>
  <c r="U2327" i="1"/>
  <c r="U2328" i="1"/>
  <c r="U2329" i="1"/>
  <c r="U2330" i="1"/>
  <c r="U2331" i="1"/>
  <c r="U2332" i="1"/>
  <c r="U2333" i="1"/>
  <c r="U2334" i="1"/>
  <c r="U2335" i="1"/>
  <c r="U2336" i="1"/>
  <c r="U2337" i="1"/>
  <c r="U2338" i="1"/>
  <c r="U2339" i="1"/>
  <c r="U2340" i="1"/>
  <c r="U2341" i="1"/>
  <c r="U2342" i="1"/>
  <c r="U2343" i="1"/>
  <c r="U2344" i="1"/>
  <c r="U2345" i="1"/>
  <c r="U2346" i="1"/>
  <c r="U2347" i="1"/>
  <c r="U2348" i="1"/>
  <c r="T2349" i="1"/>
  <c r="U2349" i="1" s="1"/>
  <c r="U2350" i="1"/>
  <c r="T2351" i="1"/>
  <c r="U2351" i="1" s="1"/>
  <c r="U2352" i="1"/>
  <c r="T2353" i="1"/>
  <c r="U2353" i="1" s="1"/>
  <c r="U2354" i="1"/>
  <c r="T2355" i="1"/>
  <c r="U2355" i="1" s="1"/>
  <c r="U2356" i="1"/>
  <c r="T2357" i="1"/>
  <c r="U2357" i="1" s="1"/>
  <c r="U2358" i="1"/>
  <c r="T2359" i="1"/>
  <c r="U2359" i="1" s="1"/>
  <c r="U2360" i="1"/>
  <c r="T2361" i="1"/>
  <c r="U2361" i="1" s="1"/>
  <c r="U2362" i="1"/>
  <c r="T2363" i="1"/>
  <c r="U2363" i="1" s="1"/>
  <c r="U2364" i="1"/>
  <c r="T2365" i="1"/>
  <c r="U2365" i="1" s="1"/>
  <c r="U2366" i="1"/>
  <c r="T2367" i="1"/>
  <c r="U2367" i="1" s="1"/>
  <c r="U2368" i="1"/>
  <c r="T2369" i="1"/>
  <c r="U2369" i="1" s="1"/>
  <c r="U2370" i="1"/>
  <c r="T2371" i="1"/>
  <c r="U2371" i="1" s="1"/>
  <c r="U2372" i="1"/>
  <c r="T2373" i="1"/>
  <c r="U2373" i="1" s="1"/>
  <c r="U2374" i="1"/>
  <c r="T2375" i="1"/>
  <c r="U2375" i="1" s="1"/>
  <c r="U2376" i="1"/>
  <c r="T2377" i="1"/>
  <c r="U2377" i="1" s="1"/>
  <c r="U2378" i="1"/>
  <c r="T2379" i="1"/>
  <c r="U2379" i="1" s="1"/>
  <c r="U2380" i="1"/>
  <c r="T2381" i="1"/>
  <c r="U2381" i="1" s="1"/>
  <c r="U2382" i="1"/>
  <c r="T2383" i="1"/>
  <c r="U2383" i="1" s="1"/>
  <c r="U2384" i="1"/>
  <c r="T2385" i="1"/>
  <c r="U2385" i="1" s="1"/>
  <c r="U2386" i="1"/>
  <c r="T2387" i="1"/>
  <c r="U2387" i="1" s="1"/>
  <c r="T2388" i="1"/>
  <c r="U2388" i="1" s="1"/>
  <c r="U2389" i="1"/>
  <c r="T2390" i="1"/>
  <c r="U2390" i="1" s="1"/>
  <c r="U2391" i="1"/>
  <c r="T2392" i="1"/>
  <c r="U2392" i="1" s="1"/>
  <c r="T2393" i="1"/>
  <c r="U2393" i="1" s="1"/>
  <c r="U2394" i="1"/>
  <c r="U2395" i="1"/>
  <c r="T2396" i="1"/>
  <c r="U2396" i="1" s="1"/>
  <c r="T2397" i="1"/>
  <c r="U2397" i="1" s="1"/>
  <c r="T2398" i="1"/>
  <c r="U2398" i="1" s="1"/>
  <c r="U2399" i="1"/>
  <c r="T2400" i="1"/>
  <c r="U2400" i="1" s="1"/>
  <c r="S2401" i="1"/>
  <c r="T2401" i="1" s="1"/>
  <c r="U2401" i="1" s="1"/>
  <c r="U2402" i="1"/>
  <c r="T2403" i="1"/>
  <c r="U2403" i="1" s="1"/>
  <c r="U2404" i="1"/>
  <c r="T2405" i="1"/>
  <c r="U2405" i="1" s="1"/>
  <c r="U2406" i="1"/>
  <c r="T2407" i="1"/>
  <c r="U2407" i="1" s="1"/>
  <c r="R2408" i="1"/>
  <c r="T2408" i="1" s="1"/>
  <c r="U2408" i="1" s="1"/>
  <c r="R2409" i="1"/>
  <c r="T2409" i="1" s="1"/>
  <c r="U2409" i="1" s="1"/>
  <c r="R2410" i="1"/>
  <c r="U2410" i="1"/>
  <c r="R2411" i="1"/>
  <c r="T2411" i="1" s="1"/>
  <c r="U2411" i="1" s="1"/>
  <c r="R2412" i="1"/>
  <c r="U2412" i="1"/>
  <c r="R2413" i="1"/>
  <c r="T2413" i="1" s="1"/>
  <c r="U2413" i="1" s="1"/>
  <c r="R2414" i="1"/>
  <c r="U2414" i="1"/>
  <c r="R2415" i="1"/>
  <c r="T2415" i="1" s="1"/>
  <c r="U2415" i="1" s="1"/>
  <c r="R2416" i="1"/>
  <c r="T2416" i="1" s="1"/>
  <c r="U2416" i="1" s="1"/>
  <c r="R2417" i="1"/>
  <c r="T2417" i="1" s="1"/>
  <c r="U2417" i="1" s="1"/>
  <c r="R2418" i="1"/>
  <c r="T2418" i="1" s="1"/>
  <c r="U2418" i="1" s="1"/>
  <c r="R2419" i="1"/>
  <c r="U2419" i="1"/>
  <c r="R2420" i="1"/>
  <c r="T2420" i="1" s="1"/>
  <c r="U2420" i="1" s="1"/>
  <c r="R2421" i="1"/>
  <c r="T2421" i="1" s="1"/>
  <c r="U2421" i="1" s="1"/>
  <c r="R2422" i="1"/>
  <c r="T2422" i="1" s="1"/>
  <c r="U2422" i="1" s="1"/>
  <c r="R2423" i="1"/>
  <c r="U2423" i="1"/>
  <c r="R2424" i="1"/>
  <c r="T2424" i="1" s="1"/>
  <c r="U2424" i="1" s="1"/>
  <c r="T2425" i="1"/>
  <c r="U2425" i="1" s="1"/>
  <c r="T2426" i="1"/>
  <c r="U2426" i="1" s="1"/>
  <c r="R2427" i="1"/>
  <c r="U2427" i="1"/>
  <c r="R2428" i="1"/>
  <c r="T2428" i="1" s="1"/>
  <c r="U2428" i="1" s="1"/>
  <c r="R2429" i="1"/>
  <c r="T2429" i="1" s="1"/>
  <c r="U2429" i="1" s="1"/>
  <c r="T2430" i="1"/>
  <c r="U2430" i="1" s="1"/>
  <c r="T2431" i="1"/>
  <c r="U2431" i="1" s="1"/>
  <c r="T2432" i="1"/>
  <c r="U2432" i="1" s="1"/>
  <c r="U2433" i="1"/>
  <c r="T2434" i="1"/>
  <c r="U2434" i="1" s="1"/>
  <c r="U2435" i="1"/>
  <c r="T2436" i="1"/>
  <c r="U2436" i="1" s="1"/>
  <c r="U2437" i="1"/>
  <c r="T2438" i="1"/>
  <c r="U2438" i="1" s="1"/>
  <c r="U2439" i="1"/>
  <c r="U2440" i="1"/>
  <c r="U2441" i="1"/>
  <c r="U2443" i="1"/>
  <c r="T2444" i="1"/>
  <c r="U2444" i="1" s="1"/>
  <c r="U2445" i="1"/>
  <c r="T2446" i="1"/>
  <c r="U2446" i="1" s="1"/>
  <c r="T2447" i="1"/>
  <c r="U2447" i="1" s="1"/>
  <c r="U2448" i="1"/>
  <c r="U2449" i="1"/>
  <c r="U2452" i="1"/>
  <c r="U2453" i="1"/>
  <c r="U2456" i="1"/>
  <c r="T2457" i="1"/>
  <c r="U2457" i="1" s="1"/>
  <c r="U2458" i="1"/>
  <c r="U2459" i="1"/>
  <c r="T2460" i="1"/>
  <c r="U2460" i="1" s="1"/>
  <c r="U2461" i="1"/>
  <c r="U2462" i="1"/>
  <c r="T2463" i="1"/>
  <c r="U2463" i="1" s="1"/>
  <c r="U2464" i="1"/>
  <c r="T2465" i="1"/>
  <c r="U2465" i="1" s="1"/>
  <c r="U2466" i="1"/>
  <c r="U2467" i="1"/>
  <c r="U2470" i="1"/>
  <c r="U2471" i="1"/>
  <c r="U2472" i="1"/>
  <c r="T2473" i="1"/>
  <c r="U2473" i="1" s="1"/>
  <c r="U2474" i="1"/>
  <c r="U2475" i="1"/>
  <c r="U2478" i="1"/>
  <c r="U2479" i="1"/>
  <c r="U2480" i="1"/>
  <c r="U2482" i="1"/>
  <c r="T2483" i="1"/>
  <c r="U2483" i="1" s="1"/>
  <c r="U2484" i="1"/>
  <c r="T2485" i="1"/>
  <c r="U2485" i="1" s="1"/>
  <c r="U2486" i="1"/>
  <c r="T2487" i="1"/>
  <c r="U2487" i="1" s="1"/>
  <c r="U2488" i="1"/>
  <c r="T2489" i="1"/>
  <c r="U2489" i="1" s="1"/>
  <c r="U2490" i="1"/>
  <c r="T2491" i="1"/>
  <c r="U2491" i="1" s="1"/>
  <c r="U2492" i="1"/>
  <c r="T2493" i="1"/>
  <c r="U2493" i="1" s="1"/>
  <c r="T2494" i="1"/>
  <c r="U2494" i="1" s="1"/>
  <c r="T2495" i="1"/>
  <c r="U2495" i="1" s="1"/>
  <c r="T2496" i="1"/>
  <c r="U2496" i="1" s="1"/>
  <c r="U2497" i="1"/>
  <c r="U2498" i="1"/>
  <c r="U2500" i="1"/>
  <c r="U2501" i="1"/>
  <c r="U2503" i="1"/>
  <c r="U2504" i="1"/>
  <c r="U2506" i="1"/>
  <c r="T2507" i="1"/>
  <c r="U2507" i="1" s="1"/>
  <c r="T2508" i="1"/>
  <c r="U2508" i="1" s="1"/>
  <c r="U2509" i="1"/>
  <c r="T2510" i="1"/>
  <c r="U2510" i="1" s="1"/>
  <c r="T2511" i="1"/>
  <c r="U2511" i="1" s="1"/>
  <c r="T2512" i="1"/>
  <c r="U2512" i="1" s="1"/>
  <c r="U2513" i="1"/>
  <c r="T2514" i="1"/>
  <c r="U2514" i="1" s="1"/>
  <c r="T2515" i="1"/>
  <c r="U2515" i="1" s="1"/>
  <c r="U2516" i="1"/>
  <c r="T2517" i="1"/>
  <c r="U2517" i="1" s="1"/>
  <c r="U2518" i="1"/>
  <c r="T2519" i="1"/>
  <c r="U2519" i="1" s="1"/>
  <c r="U2520" i="1"/>
  <c r="T2521" i="1"/>
  <c r="U2521" i="1" s="1"/>
  <c r="U2522" i="1"/>
  <c r="T2523" i="1"/>
  <c r="U2523" i="1" s="1"/>
  <c r="T2524" i="1"/>
  <c r="U2524" i="1" s="1"/>
  <c r="T2525" i="1"/>
  <c r="U2525" i="1" s="1"/>
  <c r="T2526" i="1"/>
  <c r="U2526" i="1" s="1"/>
  <c r="T2527" i="1"/>
  <c r="U2527" i="1" s="1"/>
  <c r="T2528" i="1"/>
  <c r="U2528" i="1" s="1"/>
  <c r="T2529" i="1"/>
  <c r="U2529" i="1" s="1"/>
  <c r="T2530" i="1"/>
  <c r="U2530" i="1" s="1"/>
  <c r="U2531" i="1"/>
  <c r="T2532" i="1"/>
  <c r="U2532" i="1" s="1"/>
  <c r="U2533" i="1"/>
  <c r="T2534" i="1"/>
  <c r="U2534" i="1" s="1"/>
  <c r="U2535" i="1"/>
  <c r="T2536" i="1"/>
  <c r="U2536" i="1" s="1"/>
  <c r="U2537" i="1"/>
  <c r="T2538" i="1"/>
  <c r="U2538" i="1" s="1"/>
  <c r="U2539" i="1"/>
  <c r="T2540" i="1"/>
  <c r="U2540" i="1" s="1"/>
  <c r="T2541" i="1"/>
  <c r="U2541" i="1" s="1"/>
  <c r="T2542" i="1"/>
  <c r="U2542" i="1" s="1"/>
  <c r="U2543" i="1"/>
  <c r="T2544" i="1"/>
  <c r="U2544" i="1" s="1"/>
  <c r="U2545" i="1"/>
  <c r="T2546" i="1"/>
  <c r="U2546" i="1" s="1"/>
  <c r="U2547" i="1"/>
  <c r="T2548" i="1"/>
  <c r="U2548" i="1" s="1"/>
  <c r="T2549" i="1"/>
  <c r="U2549" i="1" s="1"/>
  <c r="U2550" i="1"/>
  <c r="T2551" i="1"/>
  <c r="U2551" i="1" s="1"/>
  <c r="T2552" i="1"/>
  <c r="U2552" i="1" s="1"/>
  <c r="U2553" i="1"/>
  <c r="T2554" i="1"/>
  <c r="U2554" i="1" s="1"/>
  <c r="U2555" i="1"/>
  <c r="T2556" i="1"/>
  <c r="U2556" i="1" s="1"/>
  <c r="U2557" i="1"/>
  <c r="T2558" i="1"/>
  <c r="U2558" i="1" s="1"/>
  <c r="U2559" i="1"/>
  <c r="T2560" i="1"/>
  <c r="U2560" i="1" s="1"/>
  <c r="U2561" i="1"/>
  <c r="T2562" i="1"/>
  <c r="U2562" i="1" s="1"/>
  <c r="T2563" i="1"/>
  <c r="U2563" i="1" s="1"/>
  <c r="U2564" i="1"/>
  <c r="T2565" i="1"/>
  <c r="U2565" i="1" s="1"/>
  <c r="T2566" i="1"/>
  <c r="U2566" i="1" s="1"/>
  <c r="T2567" i="1"/>
  <c r="U2567" i="1" s="1"/>
  <c r="T2568" i="1"/>
  <c r="U2568" i="1" s="1"/>
  <c r="T2569" i="1"/>
  <c r="U2569" i="1" s="1"/>
  <c r="U2570" i="1"/>
  <c r="T2571" i="1"/>
  <c r="U2571" i="1" s="1"/>
  <c r="T2572" i="1"/>
  <c r="U2572" i="1" s="1"/>
  <c r="T2573" i="1"/>
  <c r="U2573" i="1" s="1"/>
  <c r="U2574" i="1"/>
  <c r="T2575" i="1"/>
  <c r="U2575" i="1" s="1"/>
  <c r="U2576" i="1"/>
  <c r="T2577" i="1"/>
  <c r="U2577" i="1" s="1"/>
  <c r="U2578" i="1"/>
  <c r="T2579" i="1"/>
  <c r="U2579" i="1" s="1"/>
  <c r="U2580" i="1"/>
  <c r="T2581" i="1"/>
  <c r="U2581" i="1" s="1"/>
  <c r="U2582" i="1"/>
  <c r="T2583" i="1"/>
  <c r="U2583" i="1" s="1"/>
  <c r="U2584" i="1"/>
  <c r="T2585" i="1"/>
  <c r="U2585" i="1" s="1"/>
  <c r="U2586" i="1"/>
  <c r="T2587" i="1"/>
  <c r="U2587" i="1" s="1"/>
  <c r="T2588" i="1"/>
  <c r="U2588" i="1" s="1"/>
  <c r="T2589" i="1"/>
  <c r="U2589" i="1" s="1"/>
  <c r="T2590" i="1"/>
  <c r="U2590" i="1" s="1"/>
  <c r="T2591" i="1"/>
  <c r="U2591" i="1" s="1"/>
  <c r="T2592" i="1"/>
  <c r="U2592" i="1" s="1"/>
  <c r="T2593" i="1"/>
  <c r="U2593" i="1" s="1"/>
  <c r="T2594" i="1"/>
  <c r="U2594" i="1" s="1"/>
  <c r="T2595" i="1"/>
  <c r="U2595" i="1" s="1"/>
  <c r="T2596" i="1"/>
  <c r="U2596" i="1" s="1"/>
  <c r="T2597" i="1"/>
  <c r="U2597" i="1" s="1"/>
  <c r="U2598" i="1"/>
  <c r="T2599" i="1"/>
  <c r="U2599" i="1" s="1"/>
  <c r="T2600" i="1"/>
  <c r="U2600" i="1" s="1"/>
  <c r="T2601" i="1"/>
  <c r="U2601" i="1" s="1"/>
  <c r="T2602" i="1"/>
  <c r="U2602" i="1" s="1"/>
  <c r="T2603" i="1"/>
  <c r="U2603" i="1" s="1"/>
  <c r="U2604" i="1"/>
  <c r="T2605" i="1"/>
  <c r="U2605" i="1" s="1"/>
  <c r="U2606" i="1"/>
  <c r="T2607" i="1"/>
  <c r="U2607" i="1" s="1"/>
  <c r="U2608" i="1"/>
  <c r="T2609" i="1"/>
  <c r="U2609" i="1" s="1"/>
  <c r="U2610" i="1"/>
  <c r="T2611" i="1"/>
  <c r="U2611" i="1" s="1"/>
  <c r="T2612" i="1"/>
  <c r="U2612" i="1" s="1"/>
  <c r="T2613" i="1"/>
  <c r="U2613" i="1" s="1"/>
  <c r="T2614" i="1"/>
  <c r="U2614" i="1" s="1"/>
  <c r="T2615" i="1"/>
  <c r="U2615" i="1" s="1"/>
  <c r="T2616" i="1"/>
  <c r="U2616" i="1" s="1"/>
  <c r="T2617" i="1"/>
  <c r="U2617" i="1" s="1"/>
  <c r="T2618" i="1"/>
  <c r="U2618" i="1" s="1"/>
  <c r="T2619" i="1"/>
  <c r="U2619" i="1" s="1"/>
  <c r="U2620" i="1"/>
  <c r="U2621" i="1"/>
  <c r="U2622" i="1"/>
  <c r="T2623" i="1"/>
  <c r="U2623" i="1" s="1"/>
  <c r="U2624" i="1"/>
  <c r="T2625" i="1"/>
  <c r="U2625" i="1" s="1"/>
  <c r="U2626" i="1"/>
  <c r="T2627" i="1"/>
  <c r="U2627" i="1" s="1"/>
  <c r="U2628" i="1"/>
  <c r="T2629" i="1"/>
  <c r="U2629" i="1" s="1"/>
  <c r="U2630" i="1"/>
  <c r="T2631" i="1"/>
  <c r="U2631" i="1" s="1"/>
  <c r="U2632" i="1"/>
  <c r="T2633" i="1"/>
  <c r="U2633" i="1" s="1"/>
  <c r="U2634" i="1"/>
  <c r="T2635" i="1"/>
  <c r="U2635" i="1" s="1"/>
  <c r="U2636" i="1"/>
  <c r="T2637" i="1"/>
  <c r="U2637" i="1" s="1"/>
  <c r="U2638" i="1"/>
  <c r="T2639" i="1"/>
  <c r="U2639" i="1" s="1"/>
  <c r="U2640" i="1"/>
  <c r="T2641" i="1"/>
  <c r="U2641" i="1" s="1"/>
  <c r="U2642" i="1"/>
  <c r="T2643" i="1"/>
  <c r="U2643" i="1" s="1"/>
  <c r="U2644" i="1"/>
  <c r="U2645" i="1"/>
  <c r="T2646" i="1"/>
  <c r="U2646" i="1" s="1"/>
  <c r="U2647" i="1"/>
  <c r="T2648" i="1"/>
  <c r="U2648" i="1" s="1"/>
  <c r="U2649" i="1"/>
  <c r="T2650" i="1"/>
  <c r="U2650" i="1" s="1"/>
  <c r="U2651" i="1"/>
  <c r="T2652" i="1"/>
  <c r="U2652" i="1" s="1"/>
  <c r="U2653" i="1"/>
  <c r="T2654" i="1"/>
  <c r="U2654" i="1" s="1"/>
  <c r="T2655" i="1"/>
  <c r="U2655" i="1" s="1"/>
  <c r="U2656" i="1"/>
  <c r="T2657" i="1"/>
  <c r="U2657" i="1" s="1"/>
  <c r="T2658" i="1"/>
  <c r="U2658" i="1" s="1"/>
  <c r="U2659" i="1"/>
  <c r="T2660" i="1"/>
  <c r="U2660" i="1" s="1"/>
  <c r="T2661" i="1"/>
  <c r="U2661" i="1" s="1"/>
  <c r="U2662" i="1"/>
  <c r="T2663" i="1"/>
  <c r="U2663" i="1" s="1"/>
  <c r="U2664" i="1"/>
  <c r="T2665" i="1"/>
  <c r="U2665" i="1" s="1"/>
  <c r="U2666" i="1"/>
  <c r="T2667" i="1"/>
  <c r="U2667" i="1" s="1"/>
  <c r="U2668" i="1"/>
  <c r="U2669" i="1"/>
  <c r="T2670" i="1"/>
  <c r="U2670" i="1" s="1"/>
  <c r="U2671" i="1"/>
  <c r="T2672" i="1"/>
  <c r="U2672" i="1" s="1"/>
  <c r="U2673" i="1"/>
  <c r="T2674" i="1"/>
  <c r="U2674" i="1" s="1"/>
  <c r="U2675" i="1"/>
  <c r="T2676" i="1"/>
  <c r="U2676" i="1" s="1"/>
  <c r="U2677" i="1"/>
  <c r="T2678" i="1"/>
  <c r="U2678" i="1" s="1"/>
  <c r="U2679" i="1"/>
  <c r="U2680" i="1"/>
  <c r="T2681" i="1"/>
  <c r="U2681" i="1" s="1"/>
  <c r="T2682" i="1"/>
  <c r="U2682" i="1" s="1"/>
  <c r="T2683" i="1"/>
  <c r="U2683" i="1" s="1"/>
  <c r="T2684" i="1"/>
  <c r="U2684" i="1" s="1"/>
  <c r="U2685" i="1"/>
  <c r="U2686" i="1"/>
  <c r="T2687" i="1"/>
  <c r="U2687" i="1" s="1"/>
  <c r="U2688" i="1"/>
  <c r="U2689" i="1"/>
  <c r="T2690" i="1"/>
  <c r="U2690" i="1" s="1"/>
  <c r="U2691" i="1"/>
  <c r="T2692" i="1"/>
  <c r="U2692" i="1" s="1"/>
  <c r="U2693" i="1"/>
  <c r="T2694" i="1"/>
  <c r="U2694" i="1" s="1"/>
  <c r="U2695" i="1"/>
  <c r="T2696" i="1"/>
  <c r="U2696" i="1" s="1"/>
  <c r="U2697" i="1"/>
  <c r="T2698" i="1"/>
  <c r="U2698" i="1" s="1"/>
  <c r="U2699" i="1"/>
  <c r="U2700" i="1"/>
  <c r="U2701" i="1"/>
  <c r="T2702" i="1"/>
  <c r="U2702" i="1" s="1"/>
  <c r="U2703" i="1"/>
  <c r="U2704" i="1"/>
  <c r="T2705" i="1"/>
  <c r="U2705" i="1" s="1"/>
  <c r="U2706" i="1"/>
  <c r="T2707" i="1"/>
  <c r="U2707" i="1" s="1"/>
  <c r="U2708" i="1"/>
  <c r="T2709" i="1"/>
  <c r="U2709" i="1" s="1"/>
  <c r="U2710" i="1"/>
  <c r="U2711" i="1"/>
  <c r="T2712" i="1"/>
  <c r="U2712" i="1" s="1"/>
  <c r="U2713" i="1"/>
  <c r="T2714" i="1"/>
  <c r="U2714" i="1" s="1"/>
  <c r="U2715" i="1"/>
  <c r="T2716" i="1"/>
  <c r="U2716" i="1" s="1"/>
  <c r="T2717" i="1"/>
  <c r="U2717" i="1" s="1"/>
  <c r="U2718" i="1"/>
  <c r="U2719" i="1"/>
  <c r="T2720" i="1"/>
  <c r="U2720" i="1" s="1"/>
  <c r="U2721" i="1"/>
  <c r="T2722" i="1"/>
  <c r="U2722" i="1" s="1"/>
  <c r="T2723" i="1"/>
  <c r="U2723" i="1" s="1"/>
  <c r="T2724" i="1"/>
  <c r="U2724" i="1" s="1"/>
  <c r="T2725" i="1"/>
  <c r="U2725" i="1" s="1"/>
  <c r="T2726" i="1"/>
  <c r="U2726" i="1" s="1"/>
  <c r="T2727" i="1"/>
  <c r="U2727" i="1" s="1"/>
  <c r="T2728" i="1"/>
  <c r="U2728" i="1" s="1"/>
  <c r="T2729" i="1"/>
  <c r="U2729" i="1" s="1"/>
  <c r="T2730" i="1"/>
  <c r="U2730" i="1" s="1"/>
  <c r="T2731" i="1"/>
  <c r="U2731" i="1" s="1"/>
  <c r="T2732" i="1"/>
  <c r="U2732" i="1" s="1"/>
  <c r="T2733" i="1"/>
  <c r="U2733" i="1" s="1"/>
  <c r="T2734" i="1"/>
  <c r="U2734" i="1" s="1"/>
  <c r="T2735" i="1"/>
  <c r="U2735" i="1" s="1"/>
  <c r="T2736" i="1"/>
  <c r="U2736" i="1" s="1"/>
  <c r="T2737" i="1"/>
  <c r="U2737" i="1" s="1"/>
  <c r="T2738" i="1"/>
  <c r="U2738" i="1" s="1"/>
  <c r="T2739" i="1"/>
  <c r="U2739" i="1" s="1"/>
  <c r="T2740" i="1"/>
  <c r="U2740" i="1" s="1"/>
  <c r="T2741" i="1"/>
  <c r="U2741" i="1" s="1"/>
  <c r="T2742" i="1"/>
  <c r="U2742" i="1" s="1"/>
  <c r="T2743" i="1"/>
  <c r="U2743" i="1" s="1"/>
  <c r="T2744" i="1"/>
  <c r="U2744" i="1" s="1"/>
  <c r="T2745" i="1"/>
  <c r="U2745" i="1" s="1"/>
  <c r="T2746" i="1"/>
  <c r="U2746" i="1" s="1"/>
  <c r="T2747" i="1"/>
  <c r="U2747" i="1" s="1"/>
  <c r="T2748" i="1"/>
  <c r="U2748" i="1" s="1"/>
  <c r="T2749" i="1"/>
  <c r="U2749" i="1" s="1"/>
  <c r="T2750" i="1"/>
  <c r="U2750" i="1" s="1"/>
  <c r="T2751" i="1"/>
  <c r="U2751" i="1" s="1"/>
  <c r="T2752" i="1"/>
  <c r="U2752" i="1" s="1"/>
  <c r="T2753" i="1"/>
  <c r="U2753" i="1" s="1"/>
  <c r="T2754" i="1"/>
  <c r="U2754" i="1" s="1"/>
  <c r="T2755" i="1"/>
  <c r="U2755" i="1" s="1"/>
  <c r="T2756" i="1"/>
  <c r="U2756" i="1" s="1"/>
  <c r="U2757" i="1"/>
  <c r="U2759" i="1"/>
  <c r="U2761" i="1"/>
  <c r="U2763" i="1"/>
  <c r="U2765" i="1"/>
  <c r="U2767" i="1"/>
  <c r="U2769" i="1"/>
  <c r="U2771" i="1"/>
  <c r="U2773" i="1"/>
  <c r="U2775" i="1"/>
  <c r="U2777" i="1"/>
  <c r="U2779" i="1"/>
  <c r="U2781" i="1"/>
  <c r="U2782" i="1"/>
  <c r="U2783" i="1"/>
  <c r="T2784" i="1"/>
  <c r="U2784" i="1" s="1"/>
  <c r="U2785" i="1"/>
  <c r="T2786" i="1"/>
  <c r="U2786" i="1" s="1"/>
  <c r="U2787" i="1"/>
  <c r="T2788" i="1"/>
  <c r="U2788" i="1" s="1"/>
  <c r="U2789" i="1"/>
  <c r="T2790" i="1"/>
  <c r="U2790" i="1" s="1"/>
  <c r="U2791" i="1"/>
  <c r="T2792" i="1"/>
  <c r="U2792" i="1" s="1"/>
  <c r="U2793" i="1"/>
  <c r="T2794" i="1"/>
  <c r="U2794" i="1" s="1"/>
  <c r="U2795" i="1"/>
  <c r="T2796" i="1"/>
  <c r="U2796" i="1" s="1"/>
  <c r="U2797" i="1"/>
  <c r="T2798" i="1"/>
  <c r="U2798" i="1" s="1"/>
  <c r="U2799" i="1"/>
  <c r="T2800" i="1"/>
  <c r="U2800" i="1" s="1"/>
  <c r="U2801" i="1"/>
  <c r="U2802" i="1"/>
  <c r="U2804" i="1"/>
  <c r="U2805" i="1"/>
  <c r="U2807" i="1"/>
  <c r="U2808" i="1"/>
  <c r="U2810" i="1"/>
  <c r="U2811" i="1"/>
  <c r="U2813" i="1"/>
  <c r="T2814" i="1"/>
  <c r="U2814" i="1" s="1"/>
  <c r="U2815" i="1"/>
  <c r="T2816" i="1"/>
  <c r="U2816" i="1" s="1"/>
  <c r="U2817" i="1"/>
  <c r="U2818" i="1"/>
  <c r="U2820" i="1"/>
  <c r="U2821" i="1"/>
  <c r="T2823" i="1"/>
  <c r="U2823" i="1" s="1"/>
  <c r="T2824" i="1"/>
  <c r="U2824" i="1" s="1"/>
  <c r="T2825" i="1"/>
  <c r="U2825" i="1" s="1"/>
  <c r="T2826" i="1"/>
  <c r="U2826" i="1" s="1"/>
  <c r="U2827" i="1"/>
  <c r="T2829" i="1"/>
  <c r="U2829" i="1" s="1"/>
  <c r="T2830" i="1"/>
  <c r="U2830" i="1" s="1"/>
  <c r="T2831" i="1"/>
  <c r="U2831" i="1" s="1"/>
  <c r="T2832" i="1"/>
  <c r="U2832" i="1" s="1"/>
  <c r="T2833" i="1"/>
  <c r="U2833" i="1" s="1"/>
  <c r="T2834" i="1"/>
  <c r="U2834" i="1" s="1"/>
  <c r="T2835" i="1"/>
  <c r="U2835" i="1" s="1"/>
  <c r="T2836" i="1"/>
  <c r="U2836" i="1" s="1"/>
  <c r="T2837" i="1"/>
  <c r="U2837" i="1" s="1"/>
  <c r="T2838" i="1"/>
  <c r="U2838" i="1" s="1"/>
  <c r="T2839" i="1"/>
  <c r="U2839" i="1" s="1"/>
  <c r="T2840" i="1"/>
  <c r="U2840" i="1" s="1"/>
  <c r="T2841" i="1"/>
  <c r="U2841" i="1" s="1"/>
  <c r="T2842" i="1"/>
  <c r="U2842" i="1" s="1"/>
  <c r="T2843" i="1"/>
  <c r="U2843" i="1" s="1"/>
  <c r="T2844" i="1"/>
  <c r="U2844" i="1" s="1"/>
  <c r="T2845" i="1"/>
  <c r="U2845" i="1" s="1"/>
  <c r="T2846" i="1"/>
  <c r="U2846" i="1" s="1"/>
  <c r="T2847" i="1"/>
  <c r="U2847" i="1" s="1"/>
  <c r="T2848" i="1"/>
  <c r="U2848" i="1" s="1"/>
  <c r="T2849" i="1"/>
  <c r="U2849" i="1" s="1"/>
  <c r="T2850" i="1"/>
  <c r="U2850" i="1" s="1"/>
  <c r="T2851" i="1"/>
  <c r="U2851" i="1" s="1"/>
  <c r="T2852" i="1"/>
  <c r="U2852" i="1" s="1"/>
  <c r="T2853" i="1"/>
  <c r="U2853" i="1" s="1"/>
  <c r="T2854" i="1"/>
  <c r="U2854" i="1" s="1"/>
  <c r="T2855" i="1"/>
  <c r="U2855" i="1" s="1"/>
  <c r="T2856" i="1"/>
  <c r="U2856" i="1" s="1"/>
  <c r="T2857" i="1"/>
  <c r="U2857" i="1" s="1"/>
  <c r="T2858" i="1"/>
  <c r="U2858" i="1" s="1"/>
  <c r="T2859" i="1"/>
  <c r="U2859" i="1" s="1"/>
  <c r="T2860" i="1"/>
  <c r="U2860" i="1" s="1"/>
  <c r="T2861" i="1"/>
  <c r="U2861" i="1" s="1"/>
  <c r="U2862" i="1"/>
  <c r="T2863" i="1"/>
  <c r="U2863" i="1" s="1"/>
  <c r="T2864" i="1"/>
  <c r="U2864" i="1" s="1"/>
  <c r="T2865" i="1"/>
  <c r="U2865" i="1" s="1"/>
  <c r="T2866" i="1"/>
  <c r="U2866" i="1" s="1"/>
  <c r="T2867" i="1"/>
  <c r="U2867" i="1" s="1"/>
  <c r="U2868" i="1"/>
  <c r="T2870" i="1"/>
  <c r="T2871" i="1"/>
  <c r="U2871" i="1" s="1"/>
  <c r="T2872" i="1"/>
  <c r="U2872" i="1" s="1"/>
  <c r="T2873" i="1"/>
  <c r="U2873" i="1" s="1"/>
  <c r="T2874" i="1"/>
  <c r="U2874" i="1" s="1"/>
  <c r="T2875" i="1"/>
  <c r="U2875" i="1" s="1"/>
  <c r="T2876" i="1"/>
  <c r="U2876" i="1" s="1"/>
  <c r="T2877" i="1"/>
  <c r="U2877" i="1" s="1"/>
  <c r="T2878" i="1"/>
  <c r="U2878" i="1" s="1"/>
  <c r="U2879" i="1"/>
  <c r="U2880" i="1"/>
  <c r="U2883" i="1"/>
  <c r="U2885" i="1"/>
  <c r="U2887" i="1"/>
  <c r="U2889" i="1"/>
  <c r="U2891" i="1"/>
  <c r="U2893" i="1"/>
  <c r="U2895" i="1"/>
  <c r="U2897" i="1"/>
  <c r="U2899" i="1"/>
  <c r="U2901" i="1"/>
  <c r="U2903" i="1"/>
  <c r="U2905" i="1"/>
  <c r="U2907" i="1"/>
  <c r="U2909" i="1"/>
  <c r="U2911" i="1"/>
  <c r="U2913" i="1"/>
  <c r="U2915" i="1"/>
  <c r="U2917" i="1"/>
  <c r="U2919" i="1"/>
  <c r="U2921" i="1"/>
  <c r="U2924" i="1"/>
  <c r="U2927" i="1"/>
  <c r="U2929" i="1"/>
  <c r="U2931" i="1"/>
  <c r="U2933" i="1"/>
  <c r="U2936" i="1"/>
  <c r="U2938" i="1"/>
  <c r="U2940" i="1"/>
  <c r="U2942" i="1"/>
  <c r="U2944" i="1"/>
  <c r="U2946" i="1"/>
  <c r="U2948" i="1"/>
  <c r="U2950" i="1"/>
  <c r="U2952" i="1"/>
  <c r="U2954" i="1"/>
  <c r="U2956" i="1"/>
  <c r="U2958" i="1"/>
  <c r="U2960" i="1"/>
  <c r="U2963" i="1"/>
  <c r="U2965" i="1"/>
  <c r="T2968" i="1"/>
  <c r="U2968" i="1" s="1"/>
  <c r="T2969" i="1"/>
  <c r="U2969" i="1" s="1"/>
  <c r="T2970" i="1"/>
  <c r="U2970" i="1" s="1"/>
  <c r="T2971" i="1"/>
  <c r="U2971" i="1" s="1"/>
  <c r="U2972" i="1"/>
  <c r="U2974" i="1"/>
  <c r="T2976" i="1"/>
  <c r="U2976" i="1" s="1"/>
  <c r="U2977" i="1"/>
  <c r="T2979" i="1"/>
  <c r="U2979" i="1" s="1"/>
  <c r="T2980" i="1"/>
  <c r="U2980" i="1" s="1"/>
  <c r="T2981" i="1"/>
  <c r="U2981" i="1" s="1"/>
  <c r="U2982" i="1"/>
  <c r="T2984" i="1"/>
  <c r="U2984" i="1" s="1"/>
  <c r="T2985" i="1"/>
  <c r="T2986" i="1"/>
  <c r="U2986" i="1" s="1"/>
  <c r="T2987" i="1"/>
  <c r="U2987" i="1" s="1"/>
  <c r="U2988" i="1"/>
  <c r="T2990" i="1"/>
  <c r="U2990" i="1" s="1"/>
  <c r="T2991" i="1"/>
  <c r="U2991" i="1" s="1"/>
  <c r="T2992" i="1"/>
  <c r="U2992" i="1" s="1"/>
  <c r="T2993" i="1"/>
  <c r="U2993" i="1" s="1"/>
  <c r="T2994" i="1"/>
  <c r="U2994" i="1" s="1"/>
  <c r="T2995" i="1"/>
  <c r="U2995" i="1" s="1"/>
  <c r="T2996" i="1"/>
  <c r="U2996" i="1" s="1"/>
  <c r="T2997" i="1"/>
  <c r="U2997" i="1" s="1"/>
  <c r="T2998" i="1"/>
  <c r="U2998" i="1" s="1"/>
  <c r="T2999" i="1"/>
  <c r="U2999" i="1" s="1"/>
  <c r="T3000" i="1"/>
  <c r="U3000" i="1" s="1"/>
  <c r="T3001" i="1"/>
  <c r="U3001" i="1" s="1"/>
  <c r="T3002" i="1"/>
  <c r="U3002" i="1" s="1"/>
  <c r="T3003" i="1"/>
  <c r="U3003" i="1" s="1"/>
  <c r="U3004" i="1"/>
  <c r="T3006" i="1"/>
  <c r="U3006" i="1" s="1"/>
  <c r="T3007" i="1"/>
  <c r="U3007" i="1" s="1"/>
  <c r="T3008" i="1"/>
  <c r="U3008" i="1" s="1"/>
  <c r="T3009" i="1"/>
  <c r="U3009" i="1" s="1"/>
  <c r="U3010" i="1"/>
  <c r="U3011" i="1"/>
  <c r="U3013" i="1"/>
  <c r="T3015" i="1"/>
  <c r="U3015" i="1" s="1"/>
  <c r="U3016" i="1"/>
  <c r="T3017" i="1"/>
  <c r="U3017" i="1" s="1"/>
  <c r="T3018" i="1"/>
  <c r="U3018" i="1" s="1"/>
  <c r="T3019" i="1"/>
  <c r="U3019" i="1" s="1"/>
  <c r="T3020" i="1"/>
  <c r="U3020" i="1" s="1"/>
  <c r="U3021" i="1"/>
  <c r="T3023" i="1"/>
  <c r="U3023" i="1" s="1"/>
  <c r="T3024" i="1"/>
  <c r="U3024" i="1" s="1"/>
  <c r="U3025" i="1"/>
  <c r="T3027" i="1"/>
  <c r="U3027" i="1" s="1"/>
  <c r="U3028" i="1"/>
  <c r="T3030" i="1"/>
  <c r="U3030" i="1" s="1"/>
  <c r="T3031" i="1"/>
  <c r="U3031" i="1" s="1"/>
  <c r="T3032" i="1"/>
  <c r="U3032" i="1" s="1"/>
  <c r="T3033" i="1"/>
  <c r="U3033" i="1" s="1"/>
  <c r="T3034" i="1"/>
  <c r="U3034" i="1" s="1"/>
  <c r="T3035" i="1"/>
  <c r="U3035" i="1" s="1"/>
  <c r="T3036" i="1"/>
  <c r="U3036" i="1" s="1"/>
  <c r="T3037" i="1"/>
  <c r="U3037" i="1" s="1"/>
  <c r="T3038" i="1"/>
  <c r="U3038" i="1" s="1"/>
  <c r="T3039" i="1"/>
  <c r="U3039" i="1" s="1"/>
  <c r="T3040" i="1"/>
  <c r="U3040" i="1" s="1"/>
  <c r="T3041" i="1"/>
  <c r="U3041" i="1" s="1"/>
  <c r="T3042" i="1"/>
  <c r="U3042" i="1" s="1"/>
  <c r="T3043" i="1"/>
  <c r="U3043" i="1" s="1"/>
  <c r="T3044" i="1"/>
  <c r="U3044" i="1" s="1"/>
  <c r="T3045" i="1"/>
  <c r="U3045" i="1" s="1"/>
  <c r="T3046" i="1"/>
  <c r="U3046" i="1" s="1"/>
  <c r="T3047" i="1"/>
  <c r="U3047" i="1" s="1"/>
  <c r="T3048" i="1"/>
  <c r="U3048" i="1" s="1"/>
  <c r="T3049" i="1"/>
  <c r="U3049" i="1" s="1"/>
  <c r="U3050" i="1"/>
  <c r="U3052" i="1"/>
  <c r="U3054" i="1"/>
  <c r="U3056" i="1"/>
  <c r="T3058" i="1"/>
  <c r="U3058" i="1" s="1"/>
  <c r="T3059" i="1"/>
  <c r="U3059" i="1" s="1"/>
  <c r="T3060" i="1"/>
  <c r="U3060" i="1" s="1"/>
  <c r="T3061" i="1"/>
  <c r="U3061" i="1" s="1"/>
  <c r="T3062" i="1"/>
  <c r="U3062" i="1" s="1"/>
  <c r="T3063" i="1"/>
  <c r="U3063" i="1" s="1"/>
  <c r="T3064" i="1"/>
  <c r="U3064" i="1" s="1"/>
  <c r="U3065" i="1"/>
  <c r="U3067" i="1"/>
  <c r="T3069" i="1"/>
  <c r="U3069" i="1" s="1"/>
  <c r="T3070" i="1"/>
  <c r="U3070" i="1" s="1"/>
  <c r="U3071" i="1"/>
  <c r="T3073" i="1"/>
  <c r="U3073" i="1" s="1"/>
  <c r="T3074" i="1"/>
  <c r="U3074" i="1" s="1"/>
  <c r="T3075" i="1"/>
  <c r="U3075" i="1" s="1"/>
  <c r="T3076" i="1"/>
  <c r="U3076" i="1" s="1"/>
  <c r="T3077" i="1"/>
  <c r="U3077" i="1" s="1"/>
  <c r="T3078" i="1"/>
  <c r="U3078" i="1" s="1"/>
  <c r="T3079" i="1"/>
  <c r="U3079" i="1" s="1"/>
  <c r="T3080" i="1"/>
  <c r="U3080" i="1" s="1"/>
  <c r="U3081" i="1"/>
  <c r="U3083" i="1"/>
  <c r="U3085" i="1"/>
  <c r="U3087" i="1"/>
  <c r="T3089" i="1"/>
  <c r="U3089" i="1" s="1"/>
  <c r="U3090" i="1"/>
  <c r="T3092" i="1"/>
  <c r="U3092" i="1" s="1"/>
  <c r="U3093" i="1"/>
  <c r="U3096" i="1"/>
  <c r="U3100" i="1"/>
  <c r="T3103" i="1"/>
  <c r="U3103" i="1" s="1"/>
  <c r="T3104" i="1"/>
  <c r="U3104" i="1" s="1"/>
  <c r="U3105" i="1"/>
  <c r="U3107" i="1"/>
  <c r="U3109" i="1"/>
  <c r="U3111" i="1"/>
  <c r="U3113" i="1"/>
  <c r="T3114" i="1"/>
  <c r="U3114" i="1" s="1"/>
  <c r="T3115" i="1"/>
  <c r="U3115" i="1" s="1"/>
  <c r="T3116" i="1"/>
  <c r="U3116" i="1" s="1"/>
  <c r="T3117" i="1"/>
  <c r="U3117" i="1" s="1"/>
  <c r="T3118" i="1"/>
  <c r="U3118" i="1" s="1"/>
  <c r="T3119" i="1"/>
  <c r="U3119" i="1" s="1"/>
  <c r="U3120" i="1"/>
  <c r="T3122" i="1"/>
  <c r="U3122" i="1" s="1"/>
  <c r="T3123" i="1"/>
  <c r="U3123" i="1" s="1"/>
  <c r="T3124" i="1"/>
  <c r="U3124" i="1" s="1"/>
  <c r="T3125" i="1"/>
  <c r="U3125" i="1" s="1"/>
  <c r="T3126" i="1"/>
  <c r="U3126" i="1" s="1"/>
  <c r="T3127" i="1"/>
  <c r="U3127" i="1" s="1"/>
  <c r="T3128" i="1"/>
  <c r="U3128" i="1" s="1"/>
  <c r="T3129" i="1"/>
  <c r="U3129" i="1" s="1"/>
  <c r="T3130" i="1"/>
  <c r="U3130" i="1" s="1"/>
  <c r="T3131" i="1"/>
  <c r="U3131" i="1" s="1"/>
  <c r="T3132" i="1"/>
  <c r="U3132" i="1" s="1"/>
  <c r="T3133" i="1"/>
  <c r="U3133" i="1" s="1"/>
  <c r="T3134" i="1"/>
  <c r="U3134" i="1" s="1"/>
  <c r="T3135" i="1"/>
  <c r="U3135" i="1" s="1"/>
  <c r="T3136" i="1"/>
  <c r="U3136" i="1" s="1"/>
  <c r="T3137" i="1"/>
  <c r="U3137" i="1" s="1"/>
  <c r="T3138" i="1"/>
  <c r="U3138" i="1" s="1"/>
  <c r="T3139" i="1"/>
  <c r="U3139" i="1" s="1"/>
  <c r="T3140" i="1"/>
  <c r="U3140" i="1" s="1"/>
  <c r="T3141" i="1"/>
  <c r="U3141" i="1" s="1"/>
  <c r="T3142" i="1"/>
  <c r="U3142" i="1" s="1"/>
  <c r="T3143" i="1"/>
  <c r="U3143" i="1" s="1"/>
  <c r="T3144" i="1"/>
  <c r="U3144" i="1" s="1"/>
  <c r="T3145" i="1"/>
  <c r="U3145" i="1" s="1"/>
  <c r="U3146" i="1"/>
  <c r="U3148" i="1"/>
  <c r="U3150" i="1"/>
  <c r="U3152" i="1"/>
  <c r="U3154" i="1"/>
  <c r="U3156" i="1"/>
  <c r="U3158" i="1"/>
  <c r="U3160" i="1"/>
  <c r="U3162" i="1"/>
  <c r="U3164" i="1"/>
  <c r="U3166" i="1"/>
  <c r="U3168" i="1"/>
  <c r="U3170" i="1"/>
  <c r="U3172" i="1"/>
  <c r="U3174" i="1"/>
  <c r="T3176" i="1"/>
  <c r="U3176" i="1" s="1"/>
  <c r="T3177" i="1"/>
  <c r="U3177" i="1" s="1"/>
  <c r="T3178" i="1"/>
  <c r="U3178" i="1" s="1"/>
  <c r="T3179" i="1"/>
  <c r="U3179" i="1" s="1"/>
  <c r="T3180" i="1"/>
  <c r="U3180" i="1" s="1"/>
  <c r="T3181" i="1"/>
  <c r="U3181" i="1" s="1"/>
  <c r="T3182" i="1"/>
  <c r="U3182" i="1" s="1"/>
  <c r="T3183" i="1"/>
  <c r="U3183" i="1" s="1"/>
  <c r="T3184" i="1"/>
  <c r="U3184" i="1" s="1"/>
  <c r="T3185" i="1"/>
  <c r="U3185" i="1" s="1"/>
  <c r="T3186" i="1"/>
  <c r="U3186" i="1" s="1"/>
  <c r="T3187" i="1"/>
  <c r="U3187" i="1" s="1"/>
  <c r="T3188" i="1"/>
  <c r="U3188" i="1" s="1"/>
  <c r="T3189" i="1"/>
  <c r="U3189" i="1" s="1"/>
  <c r="T3190" i="1"/>
  <c r="U3190" i="1" s="1"/>
  <c r="T3191" i="1"/>
  <c r="U3191" i="1" s="1"/>
  <c r="T3192" i="1"/>
  <c r="U3192" i="1" s="1"/>
  <c r="T3193" i="1"/>
  <c r="U3193" i="1" s="1"/>
  <c r="T3194" i="1"/>
  <c r="U3194" i="1" s="1"/>
  <c r="T3195" i="1"/>
  <c r="U3195" i="1" s="1"/>
  <c r="T3196" i="1"/>
  <c r="U3196" i="1" s="1"/>
  <c r="T3197" i="1"/>
  <c r="U3197" i="1" s="1"/>
  <c r="T3198" i="1"/>
  <c r="U3198" i="1" s="1"/>
  <c r="T3199" i="1"/>
  <c r="U3199" i="1" s="1"/>
  <c r="T3200" i="1"/>
  <c r="U3200" i="1" s="1"/>
  <c r="T3201" i="1"/>
  <c r="U3201" i="1" s="1"/>
  <c r="T3202" i="1"/>
  <c r="U3202" i="1" s="1"/>
  <c r="T3203" i="1"/>
  <c r="U3203" i="1" s="1"/>
  <c r="T3204" i="1"/>
  <c r="U3204" i="1" s="1"/>
  <c r="T3205" i="1"/>
  <c r="U3205" i="1" s="1"/>
  <c r="T3206" i="1"/>
  <c r="U3206" i="1" s="1"/>
  <c r="T3207" i="1"/>
  <c r="U3207" i="1" s="1"/>
  <c r="T3208" i="1"/>
  <c r="T3209" i="1"/>
  <c r="U3209" i="1" s="1"/>
  <c r="T3210" i="1"/>
  <c r="U3210" i="1" s="1"/>
  <c r="T3211" i="1"/>
  <c r="U3211" i="1" s="1"/>
  <c r="T3212" i="1"/>
  <c r="U3212" i="1" s="1"/>
  <c r="T3213" i="1"/>
  <c r="U3213" i="1" s="1"/>
  <c r="T3214" i="1"/>
  <c r="U3214" i="1" s="1"/>
  <c r="T3215" i="1"/>
  <c r="U3215" i="1" s="1"/>
  <c r="T3216" i="1"/>
  <c r="U3216" i="1" s="1"/>
  <c r="T3217" i="1"/>
  <c r="U3217" i="1" s="1"/>
  <c r="T3218" i="1"/>
  <c r="U3218" i="1" s="1"/>
  <c r="T3219" i="1"/>
  <c r="U3219" i="1" s="1"/>
  <c r="T3220" i="1"/>
  <c r="U3220" i="1" s="1"/>
  <c r="T3221" i="1"/>
  <c r="U3221" i="1" s="1"/>
  <c r="T3222" i="1"/>
  <c r="U3222" i="1" s="1"/>
  <c r="T3223" i="1"/>
  <c r="U3223" i="1" s="1"/>
  <c r="T3224" i="1"/>
  <c r="U3224" i="1" s="1"/>
  <c r="T3225" i="1"/>
  <c r="U3225" i="1" s="1"/>
  <c r="T3226" i="1"/>
  <c r="U3226" i="1" s="1"/>
  <c r="T3227" i="1"/>
  <c r="U3227" i="1" s="1"/>
  <c r="T3228" i="1"/>
  <c r="U3228" i="1" s="1"/>
  <c r="T3229" i="1"/>
  <c r="U3229" i="1" s="1"/>
  <c r="T3230" i="1"/>
  <c r="U3230" i="1" s="1"/>
  <c r="T3231" i="1"/>
  <c r="U3231" i="1" s="1"/>
  <c r="T3232" i="1"/>
  <c r="U3232" i="1" s="1"/>
  <c r="T3233" i="1"/>
  <c r="U3233" i="1" s="1"/>
  <c r="T3234" i="1"/>
  <c r="U3234" i="1" s="1"/>
  <c r="T3235" i="1"/>
  <c r="U3235" i="1" s="1"/>
  <c r="T3236" i="1"/>
  <c r="U3236" i="1" s="1"/>
  <c r="T3237" i="1"/>
  <c r="U3237" i="1" s="1"/>
  <c r="T3238" i="1"/>
  <c r="U3238" i="1" s="1"/>
  <c r="T3239" i="1"/>
  <c r="U3239" i="1" s="1"/>
  <c r="T3240" i="1"/>
  <c r="U3240" i="1" s="1"/>
  <c r="T3241" i="1"/>
  <c r="U3241" i="1" s="1"/>
  <c r="T3242" i="1"/>
  <c r="U3242" i="1" s="1"/>
  <c r="T3243" i="1"/>
  <c r="U3243" i="1" s="1"/>
  <c r="T3244" i="1"/>
  <c r="U3244" i="1" s="1"/>
  <c r="T3245" i="1"/>
  <c r="U3245" i="1" s="1"/>
  <c r="T3246" i="1"/>
  <c r="U3246" i="1" s="1"/>
  <c r="T3247" i="1"/>
  <c r="U3247" i="1" s="1"/>
  <c r="T3248" i="1"/>
  <c r="U3248" i="1" s="1"/>
  <c r="T3249" i="1"/>
  <c r="U3249" i="1" s="1"/>
  <c r="T3250" i="1"/>
  <c r="U3250" i="1" s="1"/>
  <c r="T3251" i="1"/>
  <c r="U3251" i="1" s="1"/>
  <c r="T3252" i="1"/>
  <c r="U3252" i="1" s="1"/>
  <c r="T3253" i="1"/>
  <c r="U3253" i="1" s="1"/>
  <c r="T3254" i="1"/>
  <c r="U3254" i="1" s="1"/>
  <c r="T3255" i="1"/>
  <c r="U3255" i="1" s="1"/>
  <c r="T3256" i="1"/>
  <c r="U3256" i="1" s="1"/>
  <c r="T3257" i="1"/>
  <c r="U3257" i="1" s="1"/>
  <c r="T3258" i="1"/>
  <c r="U3258" i="1" s="1"/>
  <c r="T3259" i="1"/>
  <c r="U3259" i="1" s="1"/>
  <c r="T3260" i="1"/>
  <c r="U3260" i="1" s="1"/>
  <c r="T3261" i="1"/>
  <c r="U3261" i="1" s="1"/>
  <c r="T3262" i="1"/>
  <c r="U3262" i="1" s="1"/>
  <c r="T3263" i="1"/>
  <c r="U3263" i="1" s="1"/>
  <c r="T3264" i="1"/>
  <c r="U3264" i="1" s="1"/>
  <c r="T3265" i="1"/>
  <c r="U3265" i="1" s="1"/>
  <c r="T3266" i="1"/>
  <c r="U3266" i="1" s="1"/>
  <c r="T3267" i="1"/>
  <c r="U3267" i="1" s="1"/>
  <c r="T3268" i="1"/>
  <c r="U3268" i="1" s="1"/>
  <c r="T3269" i="1"/>
  <c r="U3269" i="1" s="1"/>
  <c r="T3270" i="1"/>
  <c r="U3270" i="1" s="1"/>
  <c r="U3271" i="1"/>
  <c r="T3274" i="1"/>
  <c r="U3274" i="1" s="1"/>
  <c r="T3275" i="1"/>
  <c r="U3275" i="1" s="1"/>
  <c r="T3276" i="1"/>
  <c r="U3276" i="1" s="1"/>
  <c r="T3277" i="1"/>
  <c r="U3277" i="1" s="1"/>
  <c r="T3278" i="1"/>
  <c r="U3278" i="1" s="1"/>
  <c r="T3279" i="1"/>
  <c r="U3279" i="1" s="1"/>
  <c r="T3280" i="1"/>
  <c r="U3280" i="1" s="1"/>
  <c r="U3281" i="1"/>
  <c r="U3283" i="1"/>
  <c r="T3285" i="1"/>
  <c r="U3285" i="1" s="1"/>
  <c r="T3286" i="1"/>
  <c r="U3286" i="1" s="1"/>
  <c r="T3287" i="1"/>
  <c r="U3287" i="1" s="1"/>
  <c r="T3288" i="1"/>
  <c r="U3288" i="1" s="1"/>
  <c r="T3289" i="1"/>
  <c r="U3289" i="1" s="1"/>
  <c r="T3290" i="1"/>
  <c r="U3290" i="1" s="1"/>
  <c r="T3291" i="1"/>
  <c r="U3291" i="1" s="1"/>
  <c r="T3292" i="1"/>
  <c r="U3292" i="1" s="1"/>
  <c r="T3293" i="1"/>
  <c r="U3293" i="1" s="1"/>
  <c r="T3294" i="1"/>
  <c r="U3294" i="1" s="1"/>
  <c r="T3295" i="1"/>
  <c r="U3295" i="1" s="1"/>
  <c r="U3296" i="1"/>
  <c r="U3298" i="1"/>
  <c r="U3300" i="1"/>
  <c r="U3302" i="1"/>
  <c r="T3304" i="1"/>
  <c r="U3304" i="1" s="1"/>
  <c r="T3305" i="1"/>
  <c r="U3305" i="1" s="1"/>
  <c r="T3306" i="1"/>
  <c r="U3306" i="1" s="1"/>
  <c r="T3307" i="1"/>
  <c r="U3307" i="1" s="1"/>
  <c r="T3308" i="1"/>
  <c r="U3308" i="1" s="1"/>
  <c r="T3309" i="1"/>
  <c r="U3309" i="1" s="1"/>
  <c r="T3310" i="1"/>
  <c r="U3310" i="1" s="1"/>
  <c r="T3311" i="1"/>
  <c r="U3311" i="1" s="1"/>
  <c r="T3312" i="1"/>
  <c r="U3312" i="1" s="1"/>
  <c r="T3313" i="1"/>
  <c r="U3313" i="1" s="1"/>
  <c r="T3314" i="1"/>
  <c r="U3314" i="1" s="1"/>
  <c r="T3315" i="1"/>
  <c r="U3315" i="1" s="1"/>
  <c r="T3316" i="1"/>
  <c r="U3316" i="1" s="1"/>
  <c r="T3317" i="1"/>
  <c r="U3317" i="1" s="1"/>
  <c r="T3318" i="1"/>
  <c r="U3318" i="1" s="1"/>
  <c r="T3319" i="1"/>
  <c r="U3319" i="1" s="1"/>
  <c r="T3320" i="1"/>
  <c r="U3320" i="1" s="1"/>
  <c r="T3321" i="1"/>
  <c r="U3321" i="1" s="1"/>
  <c r="T3322" i="1"/>
  <c r="U3322" i="1" s="1"/>
  <c r="T3323" i="1"/>
  <c r="U3323" i="1" s="1"/>
  <c r="T3324" i="1"/>
  <c r="U3324" i="1" s="1"/>
  <c r="T3325" i="1"/>
  <c r="U3325" i="1" s="1"/>
  <c r="T3326" i="1"/>
  <c r="U3326" i="1" s="1"/>
  <c r="T3327" i="1"/>
  <c r="U3327" i="1" s="1"/>
  <c r="T3328" i="1"/>
  <c r="U3328" i="1" s="1"/>
  <c r="T3329" i="1"/>
  <c r="U3329" i="1" s="1"/>
  <c r="T3330" i="1"/>
  <c r="U3330" i="1" s="1"/>
  <c r="T3331" i="1"/>
  <c r="U3331" i="1" s="1"/>
  <c r="T3332" i="1"/>
  <c r="U3332" i="1" s="1"/>
  <c r="T3333" i="1"/>
  <c r="U3333" i="1" s="1"/>
  <c r="T3334" i="1"/>
  <c r="U3334" i="1" s="1"/>
  <c r="T3335" i="1"/>
  <c r="U3335" i="1" s="1"/>
  <c r="T3336" i="1"/>
  <c r="U3336" i="1" s="1"/>
  <c r="T3337" i="1"/>
  <c r="U3337" i="1" s="1"/>
  <c r="T3338" i="1"/>
  <c r="U3338" i="1" s="1"/>
  <c r="T3339" i="1"/>
  <c r="U3339" i="1" s="1"/>
  <c r="T3340" i="1"/>
  <c r="U3340" i="1" s="1"/>
  <c r="T3341" i="1"/>
  <c r="U3341" i="1" s="1"/>
  <c r="T3342" i="1"/>
  <c r="U3342" i="1" s="1"/>
  <c r="T3343" i="1"/>
  <c r="U3343" i="1" s="1"/>
  <c r="T3344" i="1"/>
  <c r="T3345" i="1"/>
  <c r="U3345" i="1" s="1"/>
  <c r="T3346" i="1"/>
  <c r="U3346" i="1" s="1"/>
  <c r="T3347" i="1"/>
  <c r="U3347" i="1" s="1"/>
  <c r="T3348" i="1"/>
  <c r="U3348" i="1" s="1"/>
  <c r="T3349" i="1"/>
  <c r="U3349" i="1" s="1"/>
  <c r="T3350" i="1"/>
  <c r="U3350" i="1" s="1"/>
  <c r="T3351" i="1"/>
  <c r="U3351" i="1" s="1"/>
  <c r="T3352" i="1"/>
  <c r="U3352" i="1" s="1"/>
  <c r="T3353" i="1"/>
  <c r="U3353" i="1" s="1"/>
  <c r="T3354" i="1"/>
  <c r="U3354" i="1" s="1"/>
  <c r="R3355" i="1"/>
  <c r="T3355" i="1" s="1"/>
  <c r="U3355" i="1" s="1"/>
  <c r="T3356" i="1"/>
  <c r="U3356" i="1" s="1"/>
  <c r="T3357" i="1"/>
  <c r="U3357" i="1" s="1"/>
  <c r="T3358" i="1"/>
  <c r="U3358" i="1" s="1"/>
  <c r="T3359" i="1"/>
  <c r="U3359" i="1" s="1"/>
  <c r="T3360" i="1"/>
  <c r="U3360" i="1" s="1"/>
  <c r="T3361" i="1"/>
  <c r="U3361" i="1" s="1"/>
  <c r="R3362" i="1"/>
  <c r="T3362" i="1" s="1"/>
  <c r="U3362" i="1" s="1"/>
  <c r="T3363" i="1"/>
  <c r="U3363" i="1" s="1"/>
  <c r="R3364" i="1"/>
  <c r="T3364" i="1" s="1"/>
  <c r="U3364" i="1" s="1"/>
  <c r="R3365" i="1"/>
  <c r="T3365" i="1" s="1"/>
  <c r="U3365" i="1" s="1"/>
  <c r="R3366" i="1"/>
  <c r="T3366" i="1" s="1"/>
  <c r="U3366" i="1" s="1"/>
  <c r="T3367" i="1"/>
  <c r="U3367" i="1" s="1"/>
  <c r="T3368" i="1"/>
  <c r="U3368" i="1" s="1"/>
  <c r="T3369" i="1"/>
  <c r="U3369" i="1" s="1"/>
  <c r="T3370" i="1"/>
  <c r="U3370" i="1" s="1"/>
  <c r="T3371" i="1"/>
  <c r="U3371" i="1" s="1"/>
  <c r="T3372" i="1"/>
  <c r="U3372" i="1" s="1"/>
  <c r="T3373" i="1"/>
  <c r="U3373" i="1" s="1"/>
  <c r="R3374" i="1"/>
  <c r="T3374" i="1" s="1"/>
  <c r="U3374" i="1" s="1"/>
  <c r="T3375" i="1"/>
  <c r="U3375" i="1" s="1"/>
  <c r="T3376" i="1"/>
  <c r="U3376" i="1" s="1"/>
  <c r="T3377" i="1"/>
  <c r="U3377" i="1" s="1"/>
  <c r="T3378" i="1"/>
  <c r="U3378" i="1" s="1"/>
  <c r="T3379" i="1"/>
  <c r="U3379" i="1" s="1"/>
  <c r="T3380" i="1"/>
  <c r="U3380" i="1" s="1"/>
  <c r="T3381" i="1"/>
  <c r="U3381" i="1" s="1"/>
  <c r="T3382" i="1"/>
  <c r="U3382" i="1" s="1"/>
  <c r="T3383" i="1"/>
  <c r="U3383" i="1" s="1"/>
  <c r="T3384" i="1"/>
  <c r="U3384" i="1" s="1"/>
  <c r="T3385" i="1"/>
  <c r="U3385" i="1" s="1"/>
  <c r="T3386" i="1"/>
  <c r="U3386" i="1" s="1"/>
  <c r="T3387" i="1"/>
  <c r="U3387" i="1" s="1"/>
  <c r="T3388" i="1"/>
  <c r="U3388" i="1" s="1"/>
  <c r="T3389" i="1"/>
  <c r="U3389" i="1" s="1"/>
  <c r="U3390" i="1"/>
  <c r="T3392" i="1"/>
  <c r="U3392" i="1" s="1"/>
  <c r="T3393" i="1"/>
  <c r="U3393" i="1" s="1"/>
  <c r="T3394" i="1"/>
  <c r="U3394" i="1" s="1"/>
  <c r="T3395" i="1"/>
  <c r="U3395" i="1" s="1"/>
  <c r="T3396" i="1"/>
  <c r="U3396" i="1" s="1"/>
  <c r="T3397" i="1"/>
  <c r="U3397" i="1" s="1"/>
  <c r="T3398" i="1"/>
  <c r="U3398" i="1" s="1"/>
  <c r="T3399" i="1"/>
  <c r="U3399" i="1" s="1"/>
  <c r="T3400" i="1"/>
  <c r="U3400" i="1" s="1"/>
  <c r="T3401" i="1"/>
  <c r="U3401" i="1" s="1"/>
  <c r="T3402" i="1"/>
  <c r="U3402" i="1" s="1"/>
  <c r="T3403" i="1"/>
  <c r="U3403" i="1" s="1"/>
  <c r="T3404" i="1"/>
  <c r="U3404" i="1" s="1"/>
  <c r="T3405" i="1"/>
  <c r="U3405" i="1" s="1"/>
  <c r="T3406" i="1"/>
  <c r="U3406" i="1" s="1"/>
  <c r="T3407" i="1"/>
  <c r="U3407" i="1" s="1"/>
  <c r="T3408" i="1"/>
  <c r="U3408" i="1" s="1"/>
  <c r="T3409" i="1"/>
  <c r="U3409" i="1" s="1"/>
  <c r="T3410" i="1"/>
  <c r="U3410" i="1" s="1"/>
  <c r="T3411" i="1"/>
  <c r="U3411" i="1" s="1"/>
  <c r="T3412" i="1"/>
  <c r="U3412" i="1" s="1"/>
  <c r="T3413" i="1"/>
  <c r="U3413" i="1" s="1"/>
  <c r="T3414" i="1"/>
  <c r="U3414" i="1" s="1"/>
  <c r="T3415" i="1"/>
  <c r="U3415" i="1" s="1"/>
  <c r="T3416" i="1"/>
  <c r="U3416" i="1" s="1"/>
  <c r="T3417" i="1"/>
  <c r="U3417" i="1" s="1"/>
  <c r="T3418" i="1"/>
  <c r="U3418" i="1" s="1"/>
  <c r="T3419" i="1"/>
  <c r="U3419" i="1" s="1"/>
  <c r="T3420" i="1"/>
  <c r="U3420" i="1" s="1"/>
  <c r="T3421" i="1"/>
  <c r="U3421" i="1" s="1"/>
  <c r="T3422" i="1"/>
  <c r="U3422" i="1" s="1"/>
  <c r="T3423" i="1"/>
  <c r="U3423" i="1" s="1"/>
  <c r="T3424" i="1"/>
  <c r="U3424" i="1" s="1"/>
  <c r="T3425" i="1"/>
  <c r="U3425" i="1" s="1"/>
  <c r="T3426" i="1"/>
  <c r="U3426" i="1" s="1"/>
  <c r="T3427" i="1"/>
  <c r="U3427" i="1" s="1"/>
  <c r="T3428" i="1"/>
  <c r="U3428" i="1" s="1"/>
  <c r="T3429" i="1"/>
  <c r="U3429" i="1" s="1"/>
  <c r="T3430" i="1"/>
  <c r="U3430" i="1" s="1"/>
  <c r="T3431" i="1"/>
  <c r="U3431" i="1" s="1"/>
  <c r="T3432" i="1"/>
  <c r="U3432" i="1" s="1"/>
  <c r="U3433" i="1"/>
  <c r="T3435" i="1"/>
  <c r="U3435" i="1" s="1"/>
  <c r="T3436" i="1"/>
  <c r="U3436" i="1" s="1"/>
  <c r="T3437" i="1"/>
  <c r="U3437" i="1" s="1"/>
  <c r="T3438" i="1"/>
  <c r="U3438" i="1" s="1"/>
  <c r="T3439" i="1"/>
  <c r="U3439" i="1" s="1"/>
  <c r="T3440" i="1"/>
  <c r="U3440" i="1" s="1"/>
  <c r="T3441" i="1"/>
  <c r="U3441" i="1" s="1"/>
  <c r="T3442" i="1"/>
  <c r="U3442" i="1" s="1"/>
  <c r="T3443" i="1"/>
  <c r="U3443" i="1" s="1"/>
  <c r="T3444" i="1"/>
  <c r="U3444" i="1" s="1"/>
  <c r="T3445" i="1"/>
  <c r="U3445" i="1" s="1"/>
  <c r="U3446" i="1"/>
  <c r="U3448" i="1"/>
  <c r="U3450" i="1"/>
  <c r="U3452" i="1"/>
  <c r="U3454" i="1"/>
  <c r="T3456" i="1"/>
  <c r="U3456" i="1" s="1"/>
  <c r="T3457" i="1"/>
  <c r="U3457" i="1" s="1"/>
  <c r="T3458" i="1"/>
  <c r="U3458" i="1" s="1"/>
  <c r="T3459" i="1"/>
  <c r="U3459" i="1" s="1"/>
  <c r="T3460" i="1"/>
  <c r="U3460" i="1" s="1"/>
  <c r="S3461" i="1"/>
  <c r="T3461" i="1" s="1"/>
  <c r="U3461" i="1" s="1"/>
  <c r="S3462" i="1"/>
  <c r="T3462" i="1" s="1"/>
  <c r="U3462" i="1" s="1"/>
  <c r="T3463" i="1"/>
  <c r="U3463" i="1" s="1"/>
  <c r="T3464" i="1"/>
  <c r="U3464" i="1" s="1"/>
  <c r="T3465" i="1"/>
  <c r="U3465" i="1" s="1"/>
  <c r="T3466" i="1"/>
  <c r="U3466" i="1" s="1"/>
  <c r="T3467" i="1"/>
  <c r="U3467" i="1" s="1"/>
  <c r="T3468" i="1"/>
  <c r="U3468" i="1" s="1"/>
  <c r="T3469" i="1"/>
  <c r="T3470" i="1"/>
  <c r="U3470" i="1" s="1"/>
  <c r="U3471" i="1"/>
  <c r="T3472" i="1"/>
  <c r="U3472" i="1" s="1"/>
  <c r="T3473" i="1"/>
  <c r="U3473" i="1" s="1"/>
  <c r="T3474" i="1"/>
  <c r="U3474" i="1" s="1"/>
  <c r="T3475" i="1"/>
  <c r="U3475" i="1" s="1"/>
  <c r="T3476" i="1"/>
  <c r="U3476" i="1" s="1"/>
  <c r="T3477" i="1"/>
  <c r="U3477" i="1" s="1"/>
  <c r="T3478" i="1"/>
  <c r="U3478" i="1" s="1"/>
  <c r="T3479" i="1"/>
  <c r="U3479" i="1" s="1"/>
  <c r="T3480" i="1"/>
  <c r="U3480" i="1" s="1"/>
  <c r="T3481" i="1"/>
  <c r="U3481" i="1" s="1"/>
  <c r="T3482" i="1"/>
  <c r="U3482" i="1" s="1"/>
  <c r="T3483" i="1"/>
  <c r="U3483" i="1" s="1"/>
  <c r="T3484" i="1"/>
  <c r="U3484" i="1" s="1"/>
  <c r="T3485" i="1"/>
  <c r="U3485" i="1" s="1"/>
  <c r="T3486" i="1"/>
  <c r="U3486" i="1" s="1"/>
  <c r="T3487" i="1"/>
  <c r="U3487" i="1" s="1"/>
  <c r="T3488" i="1"/>
  <c r="U3488" i="1" s="1"/>
  <c r="T3489" i="1"/>
  <c r="U3489" i="1" s="1"/>
  <c r="T3490" i="1"/>
  <c r="U3490" i="1" s="1"/>
  <c r="T3491" i="1"/>
  <c r="U3491" i="1" s="1"/>
  <c r="T3492" i="1"/>
  <c r="U3492" i="1" s="1"/>
  <c r="T3493" i="1"/>
  <c r="U3493" i="1" s="1"/>
  <c r="T3494" i="1"/>
  <c r="U3494" i="1" s="1"/>
  <c r="T3495" i="1"/>
  <c r="U3495" i="1" s="1"/>
  <c r="T3496" i="1"/>
  <c r="U3496" i="1" s="1"/>
  <c r="T3497" i="1"/>
  <c r="U3497" i="1" s="1"/>
  <c r="T3498" i="1"/>
  <c r="U3498" i="1" s="1"/>
  <c r="T3499" i="1"/>
  <c r="U3499" i="1" s="1"/>
  <c r="T3500" i="1"/>
  <c r="U3500" i="1" s="1"/>
  <c r="T3501" i="1"/>
  <c r="U3501" i="1" s="1"/>
  <c r="T3502" i="1"/>
  <c r="U3502" i="1" s="1"/>
  <c r="T3503" i="1"/>
  <c r="U3503" i="1" s="1"/>
  <c r="T3504" i="1"/>
  <c r="U3504" i="1" s="1"/>
  <c r="T3505" i="1"/>
  <c r="U3505" i="1" s="1"/>
  <c r="T3506" i="1"/>
  <c r="U3506" i="1" s="1"/>
  <c r="T3507" i="1"/>
  <c r="U3507" i="1" s="1"/>
  <c r="T3508" i="1"/>
  <c r="U3508" i="1" s="1"/>
  <c r="T3509" i="1"/>
  <c r="U3509" i="1" s="1"/>
  <c r="T3510" i="1"/>
  <c r="U3510" i="1" s="1"/>
  <c r="T3511" i="1"/>
  <c r="U3511" i="1" s="1"/>
  <c r="T3512" i="1"/>
  <c r="U3512" i="1" s="1"/>
  <c r="T3513" i="1"/>
  <c r="U3513" i="1" s="1"/>
  <c r="T3514" i="1"/>
  <c r="U3514" i="1" s="1"/>
  <c r="T3515" i="1"/>
  <c r="U3515" i="1" s="1"/>
  <c r="T3516" i="1"/>
  <c r="U3516" i="1" s="1"/>
  <c r="T3517" i="1"/>
  <c r="U3517" i="1" s="1"/>
  <c r="T3518" i="1"/>
  <c r="U3518" i="1" s="1"/>
  <c r="T3519" i="1"/>
  <c r="U3519" i="1" s="1"/>
  <c r="T3520" i="1"/>
  <c r="U3520" i="1" s="1"/>
  <c r="T3521" i="1"/>
  <c r="U3521" i="1" s="1"/>
  <c r="T3522" i="1"/>
  <c r="U3522" i="1" s="1"/>
  <c r="T3523" i="1"/>
  <c r="U3523" i="1" s="1"/>
  <c r="T3524" i="1"/>
  <c r="U3524" i="1" s="1"/>
  <c r="T3525" i="1"/>
  <c r="U3525" i="1" s="1"/>
  <c r="T3526" i="1"/>
  <c r="U3526" i="1" s="1"/>
  <c r="T3527" i="1"/>
  <c r="U3527" i="1" s="1"/>
  <c r="T3528" i="1"/>
  <c r="U3528" i="1" s="1"/>
  <c r="T3529" i="1"/>
  <c r="U3529" i="1" s="1"/>
  <c r="T3530" i="1"/>
  <c r="U3530" i="1" s="1"/>
  <c r="T3531" i="1"/>
  <c r="U3531" i="1" s="1"/>
  <c r="T3532" i="1"/>
  <c r="U3532" i="1" s="1"/>
  <c r="T3533" i="1"/>
  <c r="U3533" i="1" s="1"/>
  <c r="T3534" i="1"/>
  <c r="U3534" i="1" s="1"/>
  <c r="T3535" i="1"/>
  <c r="U3535" i="1" s="1"/>
  <c r="T3536" i="1"/>
  <c r="U3536" i="1" s="1"/>
  <c r="T3537" i="1"/>
  <c r="U3537" i="1" s="1"/>
  <c r="T3538" i="1"/>
  <c r="U3538" i="1" s="1"/>
  <c r="T3539" i="1"/>
  <c r="U3539" i="1" s="1"/>
  <c r="T3540" i="1"/>
  <c r="U3540" i="1" s="1"/>
  <c r="T3541" i="1"/>
  <c r="U3541" i="1" s="1"/>
  <c r="U3542" i="1"/>
  <c r="T3543" i="1"/>
  <c r="U3543" i="1" s="1"/>
  <c r="T3544" i="1"/>
  <c r="U3544" i="1" s="1"/>
  <c r="T3545" i="1"/>
  <c r="U3545" i="1" s="1"/>
  <c r="T3546" i="1"/>
  <c r="U3546" i="1" s="1"/>
  <c r="T3547" i="1"/>
  <c r="U3547" i="1" s="1"/>
  <c r="T3548" i="1"/>
  <c r="U3548" i="1" s="1"/>
  <c r="T3549" i="1"/>
  <c r="U3549" i="1" s="1"/>
  <c r="T3550" i="1"/>
  <c r="U3550" i="1" s="1"/>
  <c r="U3551" i="1"/>
  <c r="U3558" i="1"/>
  <c r="U3560" i="1"/>
  <c r="T3562" i="1"/>
  <c r="U3562" i="1" s="1"/>
  <c r="U3563" i="1"/>
  <c r="U3565" i="1"/>
  <c r="U3567" i="1"/>
  <c r="T3569" i="1"/>
  <c r="U3569" i="1" s="1"/>
  <c r="T3570" i="1"/>
  <c r="U3570" i="1" s="1"/>
  <c r="T3571" i="1"/>
  <c r="U3571" i="1" s="1"/>
  <c r="T3572" i="1"/>
  <c r="U3572" i="1" s="1"/>
  <c r="T3573" i="1"/>
  <c r="U3573" i="1" s="1"/>
  <c r="T3574" i="1"/>
  <c r="U3574" i="1" s="1"/>
  <c r="T3575" i="1"/>
  <c r="U3575" i="1" s="1"/>
  <c r="T3576" i="1"/>
  <c r="U3576" i="1" s="1"/>
  <c r="T3577" i="1"/>
  <c r="U3577" i="1" s="1"/>
  <c r="T3578" i="1"/>
  <c r="U3578" i="1" s="1"/>
  <c r="T3579" i="1"/>
  <c r="U3579" i="1" s="1"/>
  <c r="T3580" i="1"/>
  <c r="U3580" i="1" s="1"/>
  <c r="T3581" i="1"/>
  <c r="U3581" i="1" s="1"/>
  <c r="T3582" i="1"/>
  <c r="U3582" i="1" s="1"/>
  <c r="T3583" i="1"/>
  <c r="U3583" i="1" s="1"/>
  <c r="T3584" i="1"/>
  <c r="U3584" i="1" s="1"/>
  <c r="T3585" i="1"/>
  <c r="U3585" i="1" s="1"/>
  <c r="T3586" i="1"/>
  <c r="U3586" i="1" s="1"/>
  <c r="T3587" i="1"/>
  <c r="U3587" i="1" s="1"/>
  <c r="T3636" i="1"/>
  <c r="U3636" i="1" s="1"/>
  <c r="T3637" i="1"/>
  <c r="U3637" i="1" s="1"/>
  <c r="T3638" i="1"/>
  <c r="U3638" i="1" s="1"/>
  <c r="T3639" i="1"/>
  <c r="U3639" i="1" s="1"/>
  <c r="T3640" i="1"/>
  <c r="U3640" i="1" s="1"/>
  <c r="T3641" i="1"/>
  <c r="U3641" i="1" s="1"/>
  <c r="T3642" i="1"/>
  <c r="U3642" i="1" s="1"/>
  <c r="T3643" i="1"/>
  <c r="U3643" i="1" s="1"/>
  <c r="T3644" i="1"/>
  <c r="U3644" i="1" s="1"/>
  <c r="T3645" i="1"/>
  <c r="U3645" i="1" s="1"/>
  <c r="T3646" i="1"/>
  <c r="U3646" i="1" s="1"/>
  <c r="T3647" i="1"/>
  <c r="U3647" i="1" s="1"/>
  <c r="T3648" i="1"/>
  <c r="U3648" i="1" s="1"/>
  <c r="T3649" i="1"/>
  <c r="U3649" i="1" s="1"/>
  <c r="T3650" i="1"/>
  <c r="U3650" i="1" s="1"/>
  <c r="T3651" i="1"/>
  <c r="U3651" i="1" s="1"/>
  <c r="T3652" i="1"/>
  <c r="U3652" i="1" s="1"/>
  <c r="T3653" i="1"/>
  <c r="U3653" i="1" s="1"/>
  <c r="T3654" i="1"/>
  <c r="U3654" i="1" s="1"/>
  <c r="T3655" i="1"/>
  <c r="U3655" i="1" s="1"/>
  <c r="T3656" i="1"/>
  <c r="U3656" i="1" s="1"/>
  <c r="T3657" i="1"/>
  <c r="U3657" i="1" s="1"/>
  <c r="T3658" i="1"/>
  <c r="U3658" i="1" s="1"/>
  <c r="T3659" i="1"/>
  <c r="U3659" i="1" s="1"/>
  <c r="T3660" i="1"/>
  <c r="U3660" i="1" s="1"/>
  <c r="T3661" i="1"/>
  <c r="U3661" i="1" s="1"/>
  <c r="T3662" i="1"/>
  <c r="U3662" i="1" s="1"/>
  <c r="T3663" i="1"/>
  <c r="U3663" i="1" s="1"/>
  <c r="U3664" i="1"/>
  <c r="U3665" i="1"/>
  <c r="T3666" i="1"/>
  <c r="T3667" i="1"/>
  <c r="U3667" i="1" s="1"/>
  <c r="T3668" i="1"/>
  <c r="U3668" i="1" s="1"/>
  <c r="T3669" i="1"/>
  <c r="U3669" i="1" s="1"/>
  <c r="U3670" i="1"/>
  <c r="U3672" i="1"/>
  <c r="U3673" i="1"/>
  <c r="T3674" i="1"/>
  <c r="U3674" i="1" s="1"/>
  <c r="T3675" i="1"/>
  <c r="U3675" i="1" s="1"/>
  <c r="T3676" i="1"/>
  <c r="U3676" i="1" s="1"/>
  <c r="T3677" i="1"/>
  <c r="U3677" i="1" s="1"/>
  <c r="T3695" i="1"/>
  <c r="U3695" i="1" s="1"/>
  <c r="T3696" i="1"/>
  <c r="U3696" i="1" s="1"/>
  <c r="T3697" i="1"/>
  <c r="U3697" i="1" s="1"/>
  <c r="T3698" i="1"/>
  <c r="U3698" i="1" s="1"/>
  <c r="T3699" i="1"/>
  <c r="U3699" i="1" s="1"/>
  <c r="T3700" i="1"/>
  <c r="U3700" i="1" s="1"/>
  <c r="T3701" i="1"/>
  <c r="U3701" i="1" s="1"/>
  <c r="T3702" i="1"/>
  <c r="U3702" i="1" s="1"/>
  <c r="T3703" i="1"/>
  <c r="U3703" i="1" s="1"/>
  <c r="T3704" i="1"/>
  <c r="U3704" i="1" s="1"/>
  <c r="T3705" i="1"/>
  <c r="U3705" i="1" s="1"/>
  <c r="T3706" i="1"/>
  <c r="U3706" i="1" s="1"/>
  <c r="T3707" i="1"/>
  <c r="U3707" i="1" s="1"/>
  <c r="T3708" i="1"/>
  <c r="U3708" i="1" s="1"/>
  <c r="T3709" i="1"/>
  <c r="U3709" i="1" s="1"/>
  <c r="T3710" i="1"/>
  <c r="U3710" i="1" s="1"/>
  <c r="T3711" i="1"/>
  <c r="U3711" i="1" s="1"/>
  <c r="T3714" i="1"/>
  <c r="U3714" i="1" s="1"/>
  <c r="T3715" i="1"/>
  <c r="U3715" i="1" s="1"/>
  <c r="T3716" i="1"/>
  <c r="U3716" i="1" s="1"/>
  <c r="T3717" i="1"/>
  <c r="U3717" i="1" s="1"/>
  <c r="T3718" i="1"/>
  <c r="U3718" i="1" s="1"/>
  <c r="T3719" i="1"/>
  <c r="U3719" i="1" s="1"/>
  <c r="T3720" i="1"/>
  <c r="U3720" i="1" s="1"/>
  <c r="T3721" i="1"/>
  <c r="U3721" i="1" s="1"/>
  <c r="T3722" i="1"/>
  <c r="U3722" i="1" s="1"/>
  <c r="T3723" i="1"/>
  <c r="U3723" i="1" s="1"/>
  <c r="T3724" i="1"/>
  <c r="U3724" i="1" s="1"/>
  <c r="T3725" i="1"/>
  <c r="U3725" i="1" s="1"/>
  <c r="T3726" i="1"/>
  <c r="U3726" i="1" s="1"/>
  <c r="U4016" i="1"/>
  <c r="U4017" i="1"/>
  <c r="U4018" i="1"/>
  <c r="U4019" i="1"/>
  <c r="U4020" i="1"/>
  <c r="U4022" i="1"/>
  <c r="U4023" i="1"/>
  <c r="U4024" i="1"/>
  <c r="U4025" i="1"/>
  <c r="U4026" i="1"/>
  <c r="U4027" i="1"/>
  <c r="U4028" i="1"/>
  <c r="U4029" i="1"/>
  <c r="U4030" i="1"/>
  <c r="U4031" i="1"/>
  <c r="U4032" i="1"/>
  <c r="U4033" i="1"/>
  <c r="U4034" i="1"/>
  <c r="U4035" i="1"/>
  <c r="U4036" i="1"/>
  <c r="U4037" i="1"/>
  <c r="U4038" i="1"/>
  <c r="U4039" i="1"/>
  <c r="U4040" i="1"/>
  <c r="U4041" i="1"/>
  <c r="U4043" i="1"/>
  <c r="U4044" i="1"/>
  <c r="U4045" i="1"/>
  <c r="U4046" i="1"/>
  <c r="U4047" i="1"/>
  <c r="U4048" i="1"/>
  <c r="U4049" i="1"/>
  <c r="U4050" i="1"/>
  <c r="U4051" i="1"/>
  <c r="U4052" i="1"/>
  <c r="U4053" i="1"/>
  <c r="U4054" i="1"/>
  <c r="U4055" i="1"/>
  <c r="U4056" i="1"/>
  <c r="U4057" i="1"/>
  <c r="U4058" i="1"/>
  <c r="U4059" i="1"/>
  <c r="U4060" i="1"/>
  <c r="U4061" i="1"/>
  <c r="U4062" i="1"/>
  <c r="U4063" i="1"/>
  <c r="U4064" i="1"/>
  <c r="U4065" i="1"/>
  <c r="U4066" i="1"/>
  <c r="U4067" i="1"/>
  <c r="U4068" i="1"/>
  <c r="U4082" i="1"/>
  <c r="U4083" i="1"/>
  <c r="U4084" i="1"/>
  <c r="U4085" i="1"/>
  <c r="U4086" i="1"/>
  <c r="U4087" i="1"/>
  <c r="U4088" i="1"/>
  <c r="U4089" i="1"/>
  <c r="U4090" i="1"/>
  <c r="U4091" i="1"/>
  <c r="U4092" i="1"/>
  <c r="U4093" i="1"/>
  <c r="U4094" i="1"/>
  <c r="U4096" i="1"/>
  <c r="U4097" i="1"/>
  <c r="U4099" i="1"/>
  <c r="U4100" i="1"/>
  <c r="U4101" i="1"/>
  <c r="U4102" i="1"/>
  <c r="U4103" i="1"/>
  <c r="U4104" i="1"/>
  <c r="U4105" i="1"/>
  <c r="U4106" i="1"/>
  <c r="U4107" i="1"/>
  <c r="U4108" i="1"/>
  <c r="U4110" i="1"/>
  <c r="U4112" i="1"/>
  <c r="U4113" i="1"/>
  <c r="U4114" i="1"/>
  <c r="U4115" i="1"/>
  <c r="U4116" i="1"/>
  <c r="U4117" i="1"/>
  <c r="U4118" i="1"/>
  <c r="U4119" i="1"/>
  <c r="U4120" i="1"/>
  <c r="U4121" i="1"/>
  <c r="U4122" i="1"/>
  <c r="U4123" i="1"/>
  <c r="U4124" i="1"/>
  <c r="U4125" i="1"/>
  <c r="U4126" i="1"/>
  <c r="U4127" i="1"/>
  <c r="U4128" i="1"/>
  <c r="U4129" i="1"/>
  <c r="U4130" i="1"/>
  <c r="U4131" i="1"/>
  <c r="U4132" i="1"/>
  <c r="U4133" i="1"/>
  <c r="U4134" i="1"/>
  <c r="U4135" i="1"/>
  <c r="U4136" i="1"/>
  <c r="U4137" i="1"/>
  <c r="U4138" i="1"/>
  <c r="U4139" i="1"/>
  <c r="U4140" i="1"/>
  <c r="U4141" i="1"/>
  <c r="U4142" i="1"/>
  <c r="U4143" i="1"/>
  <c r="U4144" i="1"/>
  <c r="U4145" i="1"/>
  <c r="U4146" i="1"/>
  <c r="U4147" i="1"/>
  <c r="U4148" i="1"/>
  <c r="U4149" i="1"/>
  <c r="U4150" i="1"/>
  <c r="U4151" i="1"/>
  <c r="U4152" i="1"/>
  <c r="U4153" i="1"/>
  <c r="U4154" i="1"/>
  <c r="U4155" i="1"/>
  <c r="U4156" i="1"/>
  <c r="U4157" i="1"/>
  <c r="U4158" i="1"/>
  <c r="U4159" i="1"/>
  <c r="U4160" i="1"/>
  <c r="U4161" i="1"/>
  <c r="U4162" i="1"/>
  <c r="U4163" i="1"/>
  <c r="U4164" i="1"/>
  <c r="U4165" i="1"/>
  <c r="U4166" i="1"/>
  <c r="U4167" i="1"/>
  <c r="U4168" i="1"/>
  <c r="U4169" i="1"/>
  <c r="U4170" i="1"/>
  <c r="U4171" i="1"/>
  <c r="U4172" i="1"/>
  <c r="U4173" i="1"/>
  <c r="U4175" i="1"/>
  <c r="U4176" i="1"/>
  <c r="U4177" i="1"/>
  <c r="U4178" i="1"/>
  <c r="U4179" i="1"/>
  <c r="U4180" i="1"/>
  <c r="U4181" i="1"/>
  <c r="U4182" i="1"/>
  <c r="U4183" i="1"/>
  <c r="U4184" i="1"/>
  <c r="U4187" i="1"/>
  <c r="U4188" i="1"/>
  <c r="U4189" i="1"/>
  <c r="U4191" i="1"/>
  <c r="U4192" i="1"/>
  <c r="U4193" i="1"/>
  <c r="U4194" i="1"/>
  <c r="U4196" i="1"/>
  <c r="U4197" i="1"/>
  <c r="U4199" i="1"/>
  <c r="U4201" i="1"/>
  <c r="U4202" i="1"/>
  <c r="U4203" i="1"/>
  <c r="U4204" i="1"/>
  <c r="U4205" i="1"/>
  <c r="U4206" i="1"/>
  <c r="U4207" i="1"/>
  <c r="U4208" i="1"/>
  <c r="U4209" i="1"/>
  <c r="U4210" i="1"/>
  <c r="U4211" i="1"/>
  <c r="U4212" i="1"/>
  <c r="U4213" i="1"/>
  <c r="U4214" i="1"/>
  <c r="U4215" i="1"/>
  <c r="U4216" i="1"/>
  <c r="U4217" i="1"/>
  <c r="U4218" i="1"/>
  <c r="U4219" i="1"/>
  <c r="U4220" i="1"/>
  <c r="U4221" i="1"/>
  <c r="U4222" i="1"/>
  <c r="U4223" i="1"/>
  <c r="U4224" i="1"/>
  <c r="U4225" i="1"/>
  <c r="U4226" i="1"/>
  <c r="U4227" i="1"/>
  <c r="U4228" i="1"/>
  <c r="U4229" i="1"/>
  <c r="U4230" i="1"/>
  <c r="U4231" i="1"/>
  <c r="U4232" i="1"/>
  <c r="U4233" i="1"/>
  <c r="U4234" i="1"/>
  <c r="U4235" i="1"/>
  <c r="U4236" i="1"/>
  <c r="U4237" i="1"/>
  <c r="U4238" i="1"/>
  <c r="U4239" i="1"/>
  <c r="U4240" i="1"/>
  <c r="U4241" i="1"/>
  <c r="U4242" i="1"/>
  <c r="U4243" i="1"/>
  <c r="U4244" i="1"/>
  <c r="U4245" i="1"/>
  <c r="U4246" i="1"/>
  <c r="U4247" i="1"/>
  <c r="U4248" i="1"/>
  <c r="U4249" i="1"/>
  <c r="U4250" i="1"/>
  <c r="U4251" i="1"/>
  <c r="U4252" i="1"/>
  <c r="U4253" i="1"/>
  <c r="U4254" i="1"/>
  <c r="U4255" i="1"/>
  <c r="U4256" i="1"/>
  <c r="U4257" i="1"/>
  <c r="U4258" i="1"/>
  <c r="U4259" i="1"/>
  <c r="U4260" i="1"/>
  <c r="U4261" i="1"/>
  <c r="U4262" i="1"/>
  <c r="U4263" i="1"/>
  <c r="U4264" i="1"/>
  <c r="U4265" i="1"/>
  <c r="U4266" i="1"/>
  <c r="U4267" i="1"/>
  <c r="U4268" i="1"/>
  <c r="U4269" i="1"/>
  <c r="U4270" i="1"/>
  <c r="U4271" i="1"/>
  <c r="T4014" i="1" l="1"/>
  <c r="T4293" i="1" s="1"/>
  <c r="U4080" i="1"/>
  <c r="U4292" i="1"/>
  <c r="U3666" i="1"/>
  <c r="U2985" i="1"/>
  <c r="U3344" i="1"/>
  <c r="U3469" i="1"/>
  <c r="U2870" i="1"/>
  <c r="U3208" i="1"/>
  <c r="U968" i="1"/>
  <c r="U728" i="1"/>
  <c r="U840" i="1"/>
  <c r="U19" i="1"/>
  <c r="U4014" i="1" s="1"/>
  <c r="U4293" i="1" l="1"/>
</calcChain>
</file>

<file path=xl/sharedStrings.xml><?xml version="1.0" encoding="utf-8"?>
<sst xmlns="http://schemas.openxmlformats.org/spreadsheetml/2006/main" count="67078" uniqueCount="11845">
  <si>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</si>
  <si>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</si>
  <si>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</si>
  <si>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</si>
  <si>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</si>
  <si>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</si>
  <si>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</si>
  <si>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</si>
  <si>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</si>
  <si>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</si>
  <si>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</si>
  <si>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</si>
  <si>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</si>
  <si>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</si>
  <si>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</si>
  <si>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</si>
  <si>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</si>
  <si>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</si>
  <si>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</si>
  <si>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</si>
  <si>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</si>
  <si>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</si>
  <si>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</si>
  <si>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</si>
  <si>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</si>
  <si>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ТОО "Oil Construction Company"</t>
  </si>
  <si>
    <t>32.91.19.500.002.00.0796.000000000000</t>
  </si>
  <si>
    <t>Валик</t>
  </si>
  <si>
    <t>для лакокрасочных работ, малярный, тип ВМП, ГОСТ 10831-87</t>
  </si>
  <si>
    <t xml:space="preserve">Для окраски водно-клеевыми и масляными составами. Размер: ø 40-70мм,  L=100 до 250 мм.  Состоит: меховой чехол, плотно обтягивающий твердый вращающийся цилиндр, из однородного материала с равномерной длиной ворса.  Длина ворса 8-25 мм.  ГОСТ 10831—80.                                                                                             </t>
  </si>
  <si>
    <t>ЭЦПП</t>
  </si>
  <si>
    <t>470000000</t>
  </si>
  <si>
    <t>РК, г. Актау, мкр. 25, зд.46  ТОО "ОСС" каб: 1А</t>
  </si>
  <si>
    <t>декабрь 2015г, январь 2016г.</t>
  </si>
  <si>
    <t>РК, Мангистауская область, пос. Кызыл-Тюбе,  база БПО  ТОО "ОСС"</t>
  </si>
  <si>
    <t>DDP</t>
  </si>
  <si>
    <t>с момента подачи заявки в течение 30 календарных дней</t>
  </si>
  <si>
    <t>авансовый платеж 0%, 100 % оплата в течение 30 календарных дней со дня подписания акта приемки</t>
  </si>
  <si>
    <t>796</t>
  </si>
  <si>
    <t>Штука</t>
  </si>
  <si>
    <t>2 Т</t>
  </si>
  <si>
    <t>32.91.19.500.003.00.0796.000000000000</t>
  </si>
  <si>
    <t>Шубка малярная</t>
  </si>
  <si>
    <t>с меховым покрытием</t>
  </si>
  <si>
    <t>Шубка меховая искусственный мех (полиэстер) с равномерной длиной ворса.  Длина ворса 8-25 мм. ШМ-100 мм</t>
  </si>
  <si>
    <t>февраль-март</t>
  </si>
  <si>
    <t>3 Т</t>
  </si>
  <si>
    <t>32.91.19.300.000.00.0796.000000000001</t>
  </si>
  <si>
    <t>Кисть малярная</t>
  </si>
  <si>
    <t>плоская</t>
  </si>
  <si>
    <t>Тип кисти: малярная плоская.  Вид: воднодисперсионные и акриловые  Щетина: удлиненная искусственная Цвет щетины: смешанная (белая и синяя)    ручки: натуральное дерево, ручка с отверстием для подвески, неокрашенная. Ширина рабочей части, мм 75.  Особенность рабочей части стальной бандаж       ГОСТ 10597-87</t>
  </si>
  <si>
    <t>4 Т</t>
  </si>
  <si>
    <t>5 Т</t>
  </si>
  <si>
    <t>6 Т</t>
  </si>
  <si>
    <t>32.91.19.300.000.00.0796.000000000004</t>
  </si>
  <si>
    <t>флейцевая</t>
  </si>
  <si>
    <t>7 Т</t>
  </si>
  <si>
    <t>25.73.30.930.007.00.0796.000000000003</t>
  </si>
  <si>
    <t>Шпатель</t>
  </si>
  <si>
    <t>металлический, ширина 50 мм</t>
  </si>
  <si>
    <t>ШД-Шпатель шириной -50мм,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t>
  </si>
  <si>
    <t>8 Т</t>
  </si>
  <si>
    <t xml:space="preserve">ШД-Шпатель с деревянной ручкой.                    Предназначен для нанесения и выравнивания строительных смесей. Имеет стальное профилированное полотно 100мм и укороченную деревянную лакированною ручку. 
 ГОСТ 10778-83.
</t>
  </si>
  <si>
    <t>9 Т</t>
  </si>
  <si>
    <t>25.73.30.930.007.00.0796.000000000012</t>
  </si>
  <si>
    <t>металлический, ширина 300 мм</t>
  </si>
  <si>
    <t>ШД-Шпатель шириной -300мм, с деревянной ручкой. Предназначен для нанесения и выравнивания строительных смесей. Имеет стальное профилированное полотно 300мм и укороченную деревянную лакированною ручку. 
 ГОСТ 10778-83.</t>
  </si>
  <si>
    <t>10 Т</t>
  </si>
  <si>
    <t xml:space="preserve">ШД-Шпатель с деревянной ручкой. Предназначен для нанесения и выравнивания строительных смесей. Имеет стальное профилированное полотно 500мм и укороченную деревянную лакированною ручку. ГОСТ 10778-83.
</t>
  </si>
  <si>
    <t>11 Т</t>
  </si>
  <si>
    <t>25.73.30.930.007.00.0796.000000000001</t>
  </si>
  <si>
    <t>металлический, ширина 30 мм</t>
  </si>
  <si>
    <t xml:space="preserve">ШД-Шпатель с деревянной ручкой. Предназначен для нанесения и выравнивания строительных смесей.  Имеет стальное профилированное полотно до 50мм и укороченную деревянную лакированною ручку. </t>
  </si>
  <si>
    <t>12 Т</t>
  </si>
  <si>
    <t>25.73.10.100.000.00.0796.000000000003</t>
  </si>
  <si>
    <t>Лопата</t>
  </si>
  <si>
    <t>совковая</t>
  </si>
  <si>
    <t xml:space="preserve">Лопата совковая подборочная, металлический ковш 235 х 280 мм, из закаленной стали Ст5, и окрашена для защиты от коррозии. Тулейка внутренним диаметром 37 мм.Вес: 1,026 кг.  Для уборочных работ любого типа. ТУ 14-579-51-2000; ГОСТ 19596.                                            </t>
  </si>
  <si>
    <t>с момента подачи заявки в течение 60 календарных дней</t>
  </si>
  <si>
    <t>авансовый платеж - 30%, оставшаяся часть в течении 30  календарных дней с момента подписания акта приема -передачи товаров</t>
  </si>
  <si>
    <t>ОТП</t>
  </si>
  <si>
    <t>13 Т</t>
  </si>
  <si>
    <t>25.73.10.100.000.00.0796.000000000000</t>
  </si>
  <si>
    <t>копальная, остроконечная</t>
  </si>
  <si>
    <t xml:space="preserve">Лопата штыковая, прямоугольный металлический ковш 190 х 290 мм, металлический (закаленная инструментальная сталь У8, толщ.1.5мм.) двухкомпонентной рукояткой на конце.   Предназначенная для выкопки и перекопки мягких грунтов, выравнивания траншей, приготовления почвенных и строительных смесей.                 Покрытие: эмаль или порошковая краска для защиты от коррозии   Вес: 0,95 кг    Размер 220х280 мм. ГОСТ 19596-87 </t>
  </si>
  <si>
    <t>14 Т</t>
  </si>
  <si>
    <t>16.29.11.100.005.00.0796.000000000000</t>
  </si>
  <si>
    <t>Черенок</t>
  </si>
  <si>
    <t>для лопаты, деревянный</t>
  </si>
  <si>
    <t>Черенок (естественной влажности) из древесины лиственных пород, полу шаровой ручкой.                 Высота черенка 1м 20 см - 1м 30 см,                 Диаметр - 4 см. ГОСТ 2695-83</t>
  </si>
  <si>
    <t>15 Т</t>
  </si>
  <si>
    <t>25.73.10.400.000.00.0796.000000000001</t>
  </si>
  <si>
    <t>Топор</t>
  </si>
  <si>
    <t>столярный</t>
  </si>
  <si>
    <t>ГОСТ 18578-89. Деревянной ручкой.</t>
  </si>
  <si>
    <t>апрель-май</t>
  </si>
  <si>
    <t>16 Т</t>
  </si>
  <si>
    <t>25.73.30.650.010.00.0796.000000000003</t>
  </si>
  <si>
    <t>Лом</t>
  </si>
  <si>
    <t>строительный, ГОСТ 1405-83</t>
  </si>
  <si>
    <t>Лом из стального круглого проката в соответствии с требованиями ГОСТ 1405-83. Применяются в строительстве при производстве строительно-монтажных, такелажных и других работ.</t>
  </si>
  <si>
    <t>17 Т</t>
  </si>
  <si>
    <t>25.73.30.550.000.00.0796.000000000000</t>
  </si>
  <si>
    <t>Молоток</t>
  </si>
  <si>
    <t>слесарный</t>
  </si>
  <si>
    <t>Молотки квадратные 1кг, ГОСТ 2310-77</t>
  </si>
  <si>
    <t>18 Т</t>
  </si>
  <si>
    <t>Молотки круг 0,6, ГОСТ 2310-77</t>
  </si>
  <si>
    <t>19 Т</t>
  </si>
  <si>
    <t>16.29.11.100.003.00.0796.000000000000</t>
  </si>
  <si>
    <t>Киянка</t>
  </si>
  <si>
    <t>деревянная рукоятка, деревянная головка, ГОСТ 11775-74</t>
  </si>
  <si>
    <t>Киянки (деревянный молоток), Материал: киянки изготавливают из дерева твердых пород. ГОСТ 11775-74.</t>
  </si>
  <si>
    <t>20 Т</t>
  </si>
  <si>
    <t>25.73.30.550.001.00.0796.000000000002</t>
  </si>
  <si>
    <t>Кувалда</t>
  </si>
  <si>
    <t>кузнечная, тупоносая, фибергласовая рукоятка</t>
  </si>
  <si>
    <t>Кувалда до5кг,ГОСТ 11401-75</t>
  </si>
  <si>
    <t>21 Т</t>
  </si>
  <si>
    <t>Кувалда до 8 кг,ГОСТ 11401-75</t>
  </si>
  <si>
    <t>22 Т</t>
  </si>
  <si>
    <t>Кувалда до 10 кг, ГОСТ 11401-75</t>
  </si>
  <si>
    <t>23 Т</t>
  </si>
  <si>
    <t>26.51.33.900.005.01.0796.000000000006</t>
  </si>
  <si>
    <t>Рулетка</t>
  </si>
  <si>
    <t>из нержавеющей стали, шкала номинальной длины 30 м, ГОСТ 7502-98</t>
  </si>
  <si>
    <t>Рулетка - инструмент для измерения длины. Металлическая лента с нанесёнными делениями, в пластмассовом или металлическом корпусе в свёрнутом состоянии, с автоматическим сматыванием. Корпус со стопором, который предотвращает самопроизвольное сматывание лен</t>
  </si>
  <si>
    <t>24 Т</t>
  </si>
  <si>
    <t>26.51.33.900.005.01.0796.000000000007</t>
  </si>
  <si>
    <t>из нержавеющей стали, шкала номинальной длины 50 м, ГОСТ 7502-98</t>
  </si>
  <si>
    <t>25 Т</t>
  </si>
  <si>
    <t>26.51.33.900.005.02.0796.000000000000</t>
  </si>
  <si>
    <t>из углеродистой стали, шкала номинальной длины 1 м, ГОСТ 7502-98</t>
  </si>
  <si>
    <t>26 Т</t>
  </si>
  <si>
    <t>25.73.30.930.036.00.0796.000000000000</t>
  </si>
  <si>
    <t>Кельма</t>
  </si>
  <si>
    <t>металлическая</t>
  </si>
  <si>
    <t>Кельма (мастерок) из трех составляющих:  металлическая  пластина (ГОСТ1435), куска гнутой арматуры(ГОСТ1050) и рукоятка (дерево). Маркировка КБ (для бетонных и каменных работ)                                                              ГОСТ 9533-81</t>
  </si>
  <si>
    <t>27 Т</t>
  </si>
  <si>
    <t>25.73.30.930.026.00.0796.000000000000</t>
  </si>
  <si>
    <t>Плиткорез</t>
  </si>
  <si>
    <t>ручной</t>
  </si>
  <si>
    <t>Кафелерезка ручная</t>
  </si>
  <si>
    <t>28 Т</t>
  </si>
  <si>
    <t>25.73.30.930.011.00.0796.000000000001</t>
  </si>
  <si>
    <t>Уровень</t>
  </si>
  <si>
    <t>гидравлический, со шкалой</t>
  </si>
  <si>
    <t>Уровень 1,5м</t>
  </si>
  <si>
    <t>29 Т</t>
  </si>
  <si>
    <t>Уровень 3,0м</t>
  </si>
  <si>
    <t>30 Т</t>
  </si>
  <si>
    <t xml:space="preserve">Уровень строительный водяной. Длинна шланга (трубки) : 30м. 
Ду шланга 8мм
Гидроуровень- для определения отклонений в расположении горизонтальных поверхностей, а также для переноса одного уровня горизонта в любую другую точку помещения
</t>
  </si>
  <si>
    <t>август-сентябрь</t>
  </si>
  <si>
    <t>31 Т</t>
  </si>
  <si>
    <t>26.51.32.500.001.00.0796.000000000000</t>
  </si>
  <si>
    <t>Линейка-уровень</t>
  </si>
  <si>
    <t>32 Т</t>
  </si>
  <si>
    <t>28.49.11.300.000.00.0796.000000000000</t>
  </si>
  <si>
    <t>Станок для распиливания</t>
  </si>
  <si>
    <t>для резки керамических изделий</t>
  </si>
  <si>
    <t>Электрический камнерезный станок для обработки стройматериалов, камня, керамической плитки. Автоматическая защита электродвигателя от перегрузок. Магнитный пускатель для исключения самопроизвольного пуска. Распил под углом 0-45</t>
  </si>
  <si>
    <t>33 Т</t>
  </si>
  <si>
    <t>27.90.31.900.020.00.0796.000000000000</t>
  </si>
  <si>
    <t>Машина сварочная</t>
  </si>
  <si>
    <t>для стыковой сварки труб, механическая</t>
  </si>
  <si>
    <t>Паяльный аппарат пластиковых труб от 15мм до 75мм, Механическая сварочная машина  для стыковой сварки труб из термопластов - Ø 15 –75 мм</t>
  </si>
  <si>
    <t>34 Т</t>
  </si>
  <si>
    <t>28.24.11.900.005.00.0796.000000000001</t>
  </si>
  <si>
    <t>Пила электрическая</t>
  </si>
  <si>
    <t>дисковая, со встроенным электрическим двигателем</t>
  </si>
  <si>
    <t>Циркулярная пила электрическая на 220в типа пчелка, ГОСТ 980-80, тип 1 для продольной распиловки, диаметр 200 мм</t>
  </si>
  <si>
    <t>35 Т</t>
  </si>
  <si>
    <t>25.73.30.930.014.00.0796.000000000000</t>
  </si>
  <si>
    <t>Терка</t>
  </si>
  <si>
    <t>для затирки и шлифования оштукатуренных поверхностей, полиуретановая</t>
  </si>
  <si>
    <t>Полутерки</t>
  </si>
  <si>
    <t>36 Т</t>
  </si>
  <si>
    <t>37 Т</t>
  </si>
  <si>
    <t xml:space="preserve">25.73.30.930.045.00.0796.000000000000 </t>
  </si>
  <si>
    <t>Сокол штукатурный</t>
  </si>
  <si>
    <t>металлический</t>
  </si>
  <si>
    <t>38 Т</t>
  </si>
  <si>
    <t>25.73.30.600.000.00.0704.000000000004</t>
  </si>
  <si>
    <t>Набор инструментов</t>
  </si>
  <si>
    <t>для различных строительных работ, в наборе не более 30 предметов</t>
  </si>
  <si>
    <t>Набор каменьщика, кельма типа КБ-1шт., Молоток-кирочка МКИ-1шт., Отвес(400 и 600г) -2шт.,Уровень-1шт., Расшивка -1шт., Стальной метр -1шт.,Скоба причальная-1шт., Шнур причальный(70м)-1шт.</t>
  </si>
  <si>
    <t>39 Т</t>
  </si>
  <si>
    <t>Набор штукатура,Тёрка штукатура,   Полутёр штукатура, Отвес штукатурный, Ковш штукатурный, Правило штукатурные.</t>
  </si>
  <si>
    <t>40 Т</t>
  </si>
  <si>
    <t>для маляра, в наборе не более 25 предметов</t>
  </si>
  <si>
    <t>Набор маляра, Кисть филеночные, кисть Флейц, Щетка торцевая,  Кисть маховая,    Кисть макловица, Шпатель малярный широкий,   Шпатель малярный скребок,    Валик с меховым покрытием, Валик поролоновый, Ванночка малярная, Тёрка малярная, Нож малярный.</t>
  </si>
  <si>
    <t>41 Т</t>
  </si>
  <si>
    <t>25.94.13.900.001.00.0704.000000000010</t>
  </si>
  <si>
    <t>для сантехника, в наборе не более 25 предметов</t>
  </si>
  <si>
    <t>Набор сантехника Зубило слесарное L160; кернер L125; ключи гаечные с открытым зевом двусторонние: 8х10, 9х11, 10х12, 13х14, 17х19, 22х24; ключ гаечный разводной, ключ трубный №2; шлямбур; плоскогубцы переставные; молоток 0,5кг; напильник №2 L250мм; отверт</t>
  </si>
  <si>
    <t>42 Т</t>
  </si>
  <si>
    <t>25.94.13.900.001.00.0704.000000000000</t>
  </si>
  <si>
    <t>для плотника, в наборе 20 предметов</t>
  </si>
  <si>
    <t>набор плотника: отвертка шлицевая - 1 шт.,    отвертка комбинированная - 1 шт.,пасатижи - 1 шт., кусачки - 1 шт.,напильник плоский - 1 шт.,    напильник трехгранный - 1 шт.,   стамеска - 1 шт.,    молоток 0,5 кг - 1 шт.,    нож по дереву 400 мм - 1 шт.,рубанок метал.</t>
  </si>
  <si>
    <t>43 Т</t>
  </si>
  <si>
    <t>25.73.30.930.034.00.0796.000000000000</t>
  </si>
  <si>
    <t>Краскопульт</t>
  </si>
  <si>
    <t>пневматический</t>
  </si>
  <si>
    <t>Ручной пневматический краскопульт -  устройство для нанесения высококачественных окрасочных и антикоррозионных покрытий. Для штукатурных и малярных работ.  ГОСТ 28012-89</t>
  </si>
  <si>
    <t>44 Т</t>
  </si>
  <si>
    <t>25.73.30.930.018.01.0796.000000000000</t>
  </si>
  <si>
    <t>Рубанок</t>
  </si>
  <si>
    <t>электрический</t>
  </si>
  <si>
    <t>Электрорубанок</t>
  </si>
  <si>
    <t>45 Т</t>
  </si>
  <si>
    <t>25.99.29.190.029.00.0796.000000000000</t>
  </si>
  <si>
    <t>Вышка-тура</t>
  </si>
  <si>
    <t>передвижная</t>
  </si>
  <si>
    <t>Для штукатурных и малярных работ.  ГОСТ 28012-89, Подмости сборно - разборные размером до 2м ширина 0,65м из дюроалюминия для штукатурных и малярных работ с настилом из дерева</t>
  </si>
  <si>
    <t>октябрь-ноябрь</t>
  </si>
  <si>
    <t>46 Т</t>
  </si>
  <si>
    <t xml:space="preserve">Леса трубчатые, хомутовые:
• Максимальная высота – до 20 м
• Шаг яруса – 1 м
• Шаг стоек вдоль стены – 1,5 м
• Ширина яруса (перехода) между стойками – 1,4 м
• Количество ярусов настила, одновременно укладываемое на леса – 3 шт.
• Количество рабочих ярусов с двойными             перилами – 3 шт.
• Нормативная поверхностная нагрузка – 250 кг/м2 
• Лестницами между ярусами
• Форма и размер сечения трубы: круг, не менее Ø48,0х3,5мм
</t>
  </si>
  <si>
    <t>47 Т</t>
  </si>
  <si>
    <t>28.22.12.500.000.00.0796.000000000098</t>
  </si>
  <si>
    <t>Лебедка</t>
  </si>
  <si>
    <t>ручная, рычажная, грузоподъемность 3,0 тн</t>
  </si>
  <si>
    <t>Лебедка ручная  рычажная грузоподъемностью  до 3тн</t>
  </si>
  <si>
    <t>48 Т</t>
  </si>
  <si>
    <t>28.22.12.500.000.00.0796.000000000101</t>
  </si>
  <si>
    <t>ручная, рычажная, грузоподъемность 4,8 тн</t>
  </si>
  <si>
    <t>Лебедка ручная  рычажная грузоподъемностью  до 5тн</t>
  </si>
  <si>
    <t>49 Т</t>
  </si>
  <si>
    <t>25.50.12.700.014.00.0796.000000000000</t>
  </si>
  <si>
    <t>Вибратор</t>
  </si>
  <si>
    <t>глубинный, для уплотнения бетонной смеси</t>
  </si>
  <si>
    <t>Вибратор глубинный со встроенным двигателем (диаметр булавы 50 мм) для уплотнения бетонных смесей, укладываемых в небольшие массивы. Диаметр булавы, 50 мм. Потребляемая мощность,0,38 (кВт). Мощность на валу 0,27(кВт). Синхронная частота (1/мин)-12000. Нап</t>
  </si>
  <si>
    <t>50 Т</t>
  </si>
  <si>
    <t>28.99.39.899.007.00.0796.000000000000</t>
  </si>
  <si>
    <t>электрический, для очистки открытых железнодорожных вагонов и полувагонов с донной разгрузкой от остатков углей, антрацитов и других сыпучих материалов</t>
  </si>
  <si>
    <t>Вибробулова с вибратором ф 50мм</t>
  </si>
  <si>
    <t>51 Т</t>
  </si>
  <si>
    <t>25.99.12.400.003.00.0796.000000000004</t>
  </si>
  <si>
    <t>Ведро</t>
  </si>
  <si>
    <t>оцинкованное, эмалированное, объем 10 л, ГОСТ 20558-82</t>
  </si>
  <si>
    <t>Ведро оцинкованое</t>
  </si>
  <si>
    <t>март-апрель</t>
  </si>
  <si>
    <t>52 Т</t>
  </si>
  <si>
    <t>28.24.11.900.010.00.0796.000000000001</t>
  </si>
  <si>
    <t>Перфоратор</t>
  </si>
  <si>
    <t>электрический, аккумуляторный</t>
  </si>
  <si>
    <t>53 Т</t>
  </si>
  <si>
    <t>28.24.11.900.007.00.0796.000000000000</t>
  </si>
  <si>
    <t>Машина шлифовальная</t>
  </si>
  <si>
    <t>прямая, с цанговым зажимом, мощность не менее 315 Вт, частота вращения не менее 25000 об/мин</t>
  </si>
  <si>
    <t>54 Т</t>
  </si>
  <si>
    <t>28.24.11.900.004.00.0796.000000000004</t>
  </si>
  <si>
    <t>Молоток отбойный</t>
  </si>
  <si>
    <t>электрический, мощность 1200 Вт</t>
  </si>
  <si>
    <t>Отбойный молоток электрический, мощность 1200 Вт, сила удара 8,5, тип патрона sds-max, число оборотов -2480уд/мин, вес -6,2кг.</t>
  </si>
  <si>
    <t>55 Т</t>
  </si>
  <si>
    <t>25.73.40.900.037.00.0796.000000000025</t>
  </si>
  <si>
    <t>Коронка</t>
  </si>
  <si>
    <t>биметаллическая, диаметр 68 мм</t>
  </si>
  <si>
    <t>Коронка КГС-68 со сверлом</t>
  </si>
  <si>
    <t>56 Т</t>
  </si>
  <si>
    <t>для электромеханика, в наборе не более 30 предметов</t>
  </si>
  <si>
    <t>57 Т</t>
  </si>
  <si>
    <t>58 Т</t>
  </si>
  <si>
    <t>15.12.12.900.000.11.0796.000000000001</t>
  </si>
  <si>
    <t>Сумка</t>
  </si>
  <si>
    <t>для рабочего инструмента, из пластмассы</t>
  </si>
  <si>
    <t>Сумка электромонтажная</t>
  </si>
  <si>
    <t>июнь-июль</t>
  </si>
  <si>
    <t>59 Т</t>
  </si>
  <si>
    <t>27.33.13.900.006.00.0796.000000000000</t>
  </si>
  <si>
    <t>Удлинитель</t>
  </si>
  <si>
    <t>электрический, на катушке</t>
  </si>
  <si>
    <t>60 Т</t>
  </si>
  <si>
    <t>25.71.11.920.001.00.0796.000000000004</t>
  </si>
  <si>
    <t>Ножницы</t>
  </si>
  <si>
    <t>для резки пластиковых труб</t>
  </si>
  <si>
    <t>61 Т</t>
  </si>
  <si>
    <t>25.73.30.900.003.00.0796.000000000000</t>
  </si>
  <si>
    <t>Гвоздодер</t>
  </si>
  <si>
    <t>ручной, рычажно-клиновой</t>
  </si>
  <si>
    <t>62 Т</t>
  </si>
  <si>
    <t>25.71.11.920.000.00.0796.000000000002</t>
  </si>
  <si>
    <t>Ножницы кабельные</t>
  </si>
  <si>
    <t>рычажные, диаметр перерезаемых кабелей до 30мм</t>
  </si>
  <si>
    <t>63 Т</t>
  </si>
  <si>
    <t>28.24.11.900.010.00.0796.000000000002</t>
  </si>
  <si>
    <t>ручной, электрический (молотки бурильные)</t>
  </si>
  <si>
    <t>64 Т</t>
  </si>
  <si>
    <t>65 Т</t>
  </si>
  <si>
    <t>28.24.11.900.010.00.0796.000000000000</t>
  </si>
  <si>
    <t>электрический, сетевой</t>
  </si>
  <si>
    <t>66 Т</t>
  </si>
  <si>
    <t>67 Т</t>
  </si>
  <si>
    <t>25.73.30.600.000.00.0796.000000000000</t>
  </si>
  <si>
    <t>электромонтажный, универсальный, в наборе 10 предметов</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</si>
  <si>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 Ø40мм, 21,6В, скорость вращения 1090 об/мин, частот</t>
  </si>
  <si>
    <t>68 Т</t>
  </si>
  <si>
    <t>69 Т</t>
  </si>
  <si>
    <t>26.51.12.190.002.00.0796.000000000001</t>
  </si>
  <si>
    <t>Дальномер</t>
  </si>
  <si>
    <t>лазерный</t>
  </si>
  <si>
    <t>839</t>
  </si>
  <si>
    <t>70 Т</t>
  </si>
  <si>
    <t>Коронка КГС со сверлом и хвостовиком            L-500мм, Ø40мм</t>
  </si>
  <si>
    <t>71 Т</t>
  </si>
  <si>
    <t>Коронка КГС со сверлом и хвостовиком            L-500мм, Ø50мм</t>
  </si>
  <si>
    <t>72 Т</t>
  </si>
  <si>
    <t>Коронка КГС со сверлом и хвостовиком            L-500мм, Ø70мм</t>
  </si>
  <si>
    <t>73 Т</t>
  </si>
  <si>
    <t>25.73.60.100.002.00.0796.000000000005</t>
  </si>
  <si>
    <t>Бур</t>
  </si>
  <si>
    <t>БД1, диаметр 22 мм, длина 360 мм, ГОСТ 17016-71</t>
  </si>
  <si>
    <t>Твердосплавный бур ТЕ-YX 20/52, Øбура 20мм, рабочая длина 400мм,  4-х витковые с Х-образным наконечником</t>
  </si>
  <si>
    <t>74 Т</t>
  </si>
  <si>
    <t>25.73.60.100.002.00.0796.000000000008</t>
  </si>
  <si>
    <t>БД2, диаметр 25 мм, длина 360 мм, ГОСТ 17016-71</t>
  </si>
  <si>
    <t>Твердосплавный бур ТЕ-YX 25/52, Øбура 25мм, рабочая длина 400мм,  4-х витковые с Х-образным наконечником</t>
  </si>
  <si>
    <t>75 Т</t>
  </si>
  <si>
    <t>25.73.60.100.002.00.0796.000000000011</t>
  </si>
  <si>
    <t>БД2, диаметр 30 мм, длина 360 мм, ГОСТ 17016-71</t>
  </si>
  <si>
    <t>Твердосплавный бур ТЕ-YX 35/57, Øбура 35мм, рабочая длина 400мм,  4-х витковые с Х-образным наконечником</t>
  </si>
  <si>
    <t>76 Т</t>
  </si>
  <si>
    <t>25.73.60.100.002.00.0796.000000000010</t>
  </si>
  <si>
    <t>БД2, диаметр 30 мм, длина 250 мм, ГОСТ 17016-71</t>
  </si>
  <si>
    <t>Шнековый бур ТЕ-Y GB 55/59-2"</t>
  </si>
  <si>
    <t>77 Т</t>
  </si>
  <si>
    <t>Набор буров ТЕ-СХ (6) М1, Øхвостовика 10мм, кол-во буров 6шт,  4-х витковые с Х-образным наконечником</t>
  </si>
  <si>
    <t>78 Т</t>
  </si>
  <si>
    <t>25.99.29.490.022.00.0796.000000000000</t>
  </si>
  <si>
    <t>Стремянка</t>
  </si>
  <si>
    <t>алюминиевая, 3-секционная</t>
  </si>
  <si>
    <t>Стремянка 4-х метровая</t>
  </si>
  <si>
    <t>79 Т</t>
  </si>
  <si>
    <t>22.21.21.900.003.01.0006.000000000062</t>
  </si>
  <si>
    <t>Труба</t>
  </si>
  <si>
    <t>специального назначения, стеклопластиковая, внутренний диаметр 217 мм, давление 4,6 МПа</t>
  </si>
  <si>
    <t>Ø217-46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5,8 мм</t>
  </si>
  <si>
    <t>ЭОТТ</t>
  </si>
  <si>
    <t>РК, Мангистауская область, г. Актау, База Поставщика</t>
  </si>
  <si>
    <t>FCA</t>
  </si>
  <si>
    <t>006</t>
  </si>
  <si>
    <t>80 Т</t>
  </si>
  <si>
    <t>22.21.21.900.003.01.0006.000000000060</t>
  </si>
  <si>
    <t>специального назначения, стеклопластиковая, внутренний диаметр 152 мм, давление 4,6 МПа</t>
  </si>
  <si>
    <t>ф152-47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4,1 мм</t>
  </si>
  <si>
    <t>81 Т</t>
  </si>
  <si>
    <t>22.21.21.900.003.01.0006.000000000057</t>
  </si>
  <si>
    <t>специального назначения, стеклопластиковая, внутренний диаметр 100 мм, давление 9,3 МПа</t>
  </si>
  <si>
    <t>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6,2 мм</t>
  </si>
  <si>
    <t>82 Т</t>
  </si>
  <si>
    <t>22.21.21.900.003.01.0006.000000000058</t>
  </si>
  <si>
    <t>специального назначения, стеклопластиковая, внутренний диаметр 100 мм, давление 4,4 МПа</t>
  </si>
  <si>
    <t>Ø100-45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4. Длина – 9,14 м, толщина стенки 2,9 мм</t>
  </si>
  <si>
    <t>Метр</t>
  </si>
  <si>
    <t>83 Т</t>
  </si>
  <si>
    <t>22.21.21.900.003.01.0006.000000000059</t>
  </si>
  <si>
    <t>специального назначения, стеклопластиковая, внутренний диаметр 217 мм, давление 9,6 МПа</t>
  </si>
  <si>
    <t>СПТ ТСТ Ø217-98,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стеклоровинг,длина-9,14м, толщина стенки 12,8мм</t>
  </si>
  <si>
    <t>84 Т</t>
  </si>
  <si>
    <t>СПТ ТСТ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-9,14м,  толщина стенки - 14 мм</t>
  </si>
  <si>
    <t>85 Т</t>
  </si>
  <si>
    <t>22.21.21.900.003.01.0006.000000000061</t>
  </si>
  <si>
    <t>специального назначения, стеклопластиковая, внутренний диаметр 100 мм, давление 9,6 МПа</t>
  </si>
  <si>
    <t>СПТ ТСТ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длина -9,14м, толщина стенки 14 мм</t>
  </si>
  <si>
    <t>86 Т</t>
  </si>
  <si>
    <t>22.21.29.700.002.00.0796.000000000240</t>
  </si>
  <si>
    <t>Отвод</t>
  </si>
  <si>
    <t>стеклопластиковый, угол поворота 90 градусов, диаметр 217-46 мм</t>
  </si>
  <si>
    <t>Отвод СП Ø217-46,  90гр.</t>
  </si>
  <si>
    <t>87 Т</t>
  </si>
  <si>
    <t>22.21.29.700.002.00.0796.000000000239</t>
  </si>
  <si>
    <t>стеклопластиковый, угол поворота 45 градусов, диаметр 217-46 мм</t>
  </si>
  <si>
    <t>Отвод СП Ø217-46,  45гр.</t>
  </si>
  <si>
    <t>88 Т</t>
  </si>
  <si>
    <t>22.21.29.700.002.00.0796.000000000238</t>
  </si>
  <si>
    <t>стеклопластиковый, угол поворота 90 градусов, диаметр 152-47 мм</t>
  </si>
  <si>
    <t>Отвод СП Ø152,  90гр.,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</si>
  <si>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89 Т</t>
  </si>
  <si>
    <t>22.21.29.700.002.00.0796.000000000237</t>
  </si>
  <si>
    <t>стеклопластиковый, угол поворота 45 градусов, диаметр 152-47 мм</t>
  </si>
  <si>
    <t>Отвод СП Ø152,  45гр.,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</si>
  <si>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90 Т</t>
  </si>
  <si>
    <t>22.21.29.700.002.00.0796.000000000236</t>
  </si>
  <si>
    <t>стеклопластиковый, угол поворота 90 градусов, диаметр 100-95 мм</t>
  </si>
  <si>
    <t>Отвод СП Ø100-95,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</si>
  <si>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91 Т</t>
  </si>
  <si>
    <t>22.21.29.700.002.00.0796.000000000245</t>
  </si>
  <si>
    <t>стеклопластиковый, угол поворота 45 градусов, диаметр 100-95 мм</t>
  </si>
  <si>
    <t>Отвод СП Ø100-95,  45гр.,1.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</si>
  <si>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92 Т</t>
  </si>
  <si>
    <t>23.14.12.950.000.00.0796.000000000002</t>
  </si>
  <si>
    <t>Фланец</t>
  </si>
  <si>
    <t>из стеклопластика, диаметр 217 мм, толщина 46 мм</t>
  </si>
  <si>
    <t>Фланец СП Ø217-46</t>
  </si>
  <si>
    <t>93 Т</t>
  </si>
  <si>
    <t>23.14.12.950.000.00.0796.000000000003</t>
  </si>
  <si>
    <t>из стеклопластика, диаметр 152 мм, толщина 47 мм</t>
  </si>
  <si>
    <t>Фланец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</si>
  <si>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94 Т</t>
  </si>
  <si>
    <t>23.14.12.950.000.00.0796.000000000004</t>
  </si>
  <si>
    <t>из стеклопластика, диаметр 100 мм, толщина 45 мм</t>
  </si>
  <si>
    <t>Фланец СП Ø100-45,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</si>
  <si>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95 Т</t>
  </si>
  <si>
    <t>23.14.12.900.008.00.0796.000000000003</t>
  </si>
  <si>
    <t>Муфта</t>
  </si>
  <si>
    <t>из стекловолокна, резьба 244,48 мм, номинальное давление 10.3 МПа</t>
  </si>
  <si>
    <t>Муфта СП Ø217-46</t>
  </si>
  <si>
    <t>96 Т</t>
  </si>
  <si>
    <t>23.14.12.900.008.00.0796.000000000007</t>
  </si>
  <si>
    <t>из стекловолокна, резьба 152,4 мм, номинальное давление 8,6 МПа</t>
  </si>
  <si>
    <t>Муфта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</si>
  <si>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97 Т</t>
  </si>
  <si>
    <t>23.14.12.900.008.00.0796.000000000006</t>
  </si>
  <si>
    <t>из стекловолокна, резьба 114,3 мм, номинальное давление 8,6 МПа</t>
  </si>
  <si>
    <t>Муфта СП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</si>
  <si>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98 Т</t>
  </si>
  <si>
    <t>23.14.12.900.000.02.0796.000000000000</t>
  </si>
  <si>
    <t>Тройник</t>
  </si>
  <si>
    <t>из стеклопластика, равнопроходной, диаметр 217*46 мм</t>
  </si>
  <si>
    <t>Тройник СП Ø217-46</t>
  </si>
  <si>
    <t>99 Т</t>
  </si>
  <si>
    <t>23.14.12.900.000.02.0796.000000000001</t>
  </si>
  <si>
    <t>из стеклопластика, равнопроходной, диаметр 152*47 мм</t>
  </si>
  <si>
    <t>Тройник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</si>
  <si>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100 Т</t>
  </si>
  <si>
    <t>23.14.12.900.000.02.0796.000000000002</t>
  </si>
  <si>
    <t>из стеклопластика, равнопроходной, диаметр 100*95 мм</t>
  </si>
  <si>
    <t>Тройник СП Ø100-95,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</si>
  <si>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101 Т</t>
  </si>
  <si>
    <t>24.20.13.100.001.00.0168.000000000050</t>
  </si>
  <si>
    <t>горячедеформированная, стальная, бесшовная, наружный диаметр 325 мм, толщина стенки 12 мм, ГОСТ 8732-78</t>
  </si>
  <si>
    <t>Труба стальная бесшовная Ø325х12мм</t>
  </si>
  <si>
    <t>168</t>
  </si>
  <si>
    <t>Тонна (метрическая)</t>
  </si>
  <si>
    <t>102 Т</t>
  </si>
  <si>
    <t>24.20.13.900.000.03.0168.000000000018</t>
  </si>
  <si>
    <t>холодно и теплодеформированная, стальная, бесшовная, размер 273*7, ГОСТ 8732-78</t>
  </si>
  <si>
    <t>Труба стальная бесшовная Ø273х7мм</t>
  </si>
  <si>
    <t>103 Т</t>
  </si>
  <si>
    <t>24.20.13.100.001.00.0168.000000000061</t>
  </si>
  <si>
    <t>горячедеформированная, стальная, бесшовная, наружный диаметр 219 мм, толщина стенки 10 мм</t>
  </si>
  <si>
    <t>Труба стальная бесшовная Ø219х10мм</t>
  </si>
  <si>
    <t>104 Т</t>
  </si>
  <si>
    <t>24.20.13.900.000.03.0168.000000000013</t>
  </si>
  <si>
    <t>холодно и теплодеформированная, стальная, бесшовная, размер 219*8  , ГОСТ 8732-78</t>
  </si>
  <si>
    <t>Труба стальная бесшовная Ø219х8мм, ГОСТ 8732-79</t>
  </si>
  <si>
    <t>105 Т</t>
  </si>
  <si>
    <t>24.20.13.900.000.03.0168.000000000012</t>
  </si>
  <si>
    <t>холодно и теплодеформированная, стальная, бесшовная, размер 219*6  , ГОСТ 8732-78</t>
  </si>
  <si>
    <t>Труба стальная бесшовная Ø219х6мм, ГОСТ 8732-79</t>
  </si>
  <si>
    <t>106 Т</t>
  </si>
  <si>
    <t>24.20.13.100.001.00.0168.000000000038</t>
  </si>
  <si>
    <t>Труба стальная бесшовная Ø159х12мм, ГОСТ 8732-79</t>
  </si>
  <si>
    <t>107 Т</t>
  </si>
  <si>
    <t>24.20.13.100.001.00.0168.000000000037</t>
  </si>
  <si>
    <t>горячедеформированная, стальная, бесшовная, наружный диаметр 159 мм, толщина стенки 8 мм, ГОСТ 8732-78</t>
  </si>
  <si>
    <t>Труба стальная бесшовная Ø159х8мм, ГОСТ 8732-79</t>
  </si>
  <si>
    <t>108 Т</t>
  </si>
  <si>
    <t>24.20.13.100.001.00.0168.000000000008</t>
  </si>
  <si>
    <t>горячедеформированная, стальная, бесшовная, наружный диаметр 114 мм, толщина стенки 12 мм, ГОСТ 8732-78</t>
  </si>
  <si>
    <t>январь-февраль</t>
  </si>
  <si>
    <t>109 Т</t>
  </si>
  <si>
    <t>24.20.13.100.001.00.0168.000000000007</t>
  </si>
  <si>
    <t>горячедеформированная, стальная, бесшовная, наружный диаметр 114 мм, толщина стенки 8 мм, ГОСТ 8732-78</t>
  </si>
  <si>
    <t>Труба стальная бесшовная  Ø114х8мм, ГОСТ 8732-79</t>
  </si>
  <si>
    <t>110 Т</t>
  </si>
  <si>
    <t>24.20.13.100.001.00.0168.000000000004</t>
  </si>
  <si>
    <t>горячедеформированная, стальная, бесшовная, наружный диаметр 114 мм, толщина стенки 6 мм, ГОСТ 8732-78</t>
  </si>
  <si>
    <t>Труба стальная бесшовная  Ø114х6мм, ГОСТ 8732-79</t>
  </si>
  <si>
    <t>111 Т</t>
  </si>
  <si>
    <t>24.20.13.100.001.00.0168.000000000003</t>
  </si>
  <si>
    <t>горячедеформированная, стальная, бесшовная, наружный диаметр 114 мм, толщина стенки 5 мм, ГОСТ 8732-78</t>
  </si>
  <si>
    <t>Труба стальная бесшовная Ø114х5мм</t>
  </si>
  <si>
    <t>112 Т</t>
  </si>
  <si>
    <t>24.20.13.100.001.00.0168.000000000030</t>
  </si>
  <si>
    <t>горячедеформированная, стальная, бесшовная, наружный диаметр 89 мм, толщина стенки 8 мм, ГОСТ 8732-78</t>
  </si>
  <si>
    <t>Труба стальная бесшовная Ø89х8мм, ГОСТ 8732-79</t>
  </si>
  <si>
    <t>113 Т</t>
  </si>
  <si>
    <t>Труба стальная бесшовная Ø89х5мм, ГОСТ 8732-79</t>
  </si>
  <si>
    <t>114 Т</t>
  </si>
  <si>
    <t>24.20.13.100.001.00.0168.000000000025</t>
  </si>
  <si>
    <t>горячедеформированная, стальная, бесшовная, наружный диаметр 89 мм, толщина стенки 4 мм, ГОСТ 8732-78</t>
  </si>
  <si>
    <t>Труба стальная бесшовная Ø89х4мм, ГОСТ 8732-79</t>
  </si>
  <si>
    <t>115 Т</t>
  </si>
  <si>
    <t>24.20.13.100.001.00.0168.000000000016</t>
  </si>
  <si>
    <t>горячедеформированная, стальная, бесшовная, наружный диаметр 57 мм, толщина стенки 4 мм, ГОСТ 8732-78</t>
  </si>
  <si>
    <t>Труба стальная бесшовная Ø57х4мм, ГОСТ 8732-79</t>
  </si>
  <si>
    <t>116 Т</t>
  </si>
  <si>
    <t>24.20.13.100.001.00.0168.000000000011</t>
  </si>
  <si>
    <t>горячедеформированная, стальная, бесшовная, наружный диаметр 32 мм, толщина стенки 3 мм, ГОСТ 8732-78</t>
  </si>
  <si>
    <t>Труба стальная бесшовная Ø32х3,2мм</t>
  </si>
  <si>
    <t>117 Т</t>
  </si>
  <si>
    <t>24.20.13.100.001.00.0168.000000000010</t>
  </si>
  <si>
    <t>горячедеформированная, стальная, бесшовная, наружный диаметр 25 мм, толщина стенки 3 мм, ГОСТ 8732-78</t>
  </si>
  <si>
    <t>Труба стальная бесшовная Ø25х4мм</t>
  </si>
  <si>
    <t>118 Т</t>
  </si>
  <si>
    <t>24.20.13.900.000.01.0168.000000000012</t>
  </si>
  <si>
    <t>Труба стальная электросварная прямошовная Ø325х12мм, 10704-91</t>
  </si>
  <si>
    <t>119 Т</t>
  </si>
  <si>
    <t>электросварная, прямошовная, стальная, наружный диаметр 325 мм, толщина стенки 8 мм</t>
  </si>
  <si>
    <t>Труба стальная электросварная прямошовная Ø325х8мм, 10704-91</t>
  </si>
  <si>
    <t>120 Т</t>
  </si>
  <si>
    <t>24.20.13.900.000.01.0168.000000000398</t>
  </si>
  <si>
    <t>электросварная, прямошовная, стальная СТ3 ПС5, толщина стенки 8 мм, наружний диаметр 159 мм</t>
  </si>
  <si>
    <t>Труба стальная электросварная прямошовная Ø159х8мм</t>
  </si>
  <si>
    <t>121 Т</t>
  </si>
  <si>
    <t>24.20.13.900.000.01.0168.000000000023</t>
  </si>
  <si>
    <t>электросварная, прямошовная, стальная, наружный диаметр 114 мм, толщина стенки 8 мм</t>
  </si>
  <si>
    <t>Труба стальная электросварная прямошовная Ø114х8мм</t>
  </si>
  <si>
    <t>122 Т</t>
  </si>
  <si>
    <t>24.20.13.900.000.01.0168.000000000392</t>
  </si>
  <si>
    <t>электросварная, прямошовная, стальная, толщина стенки 6 мм, наружний диаметр 114 мм</t>
  </si>
  <si>
    <t>Труба стальная электросварная прямошовная Ø114х5мм</t>
  </si>
  <si>
    <t>123 Т</t>
  </si>
  <si>
    <t>24.20.13.900.000.01.0168.000000000025</t>
  </si>
  <si>
    <t>электросварная, прямошовная, стальная СТ 10, наружный диаметр 89 мм, толщина стенки 4 мм</t>
  </si>
  <si>
    <t>Труба стальная электросварная прямошовная Ø89х4мм</t>
  </si>
  <si>
    <t>124 Т</t>
  </si>
  <si>
    <t>24.20.13.900.000.01.0168.000000000031</t>
  </si>
  <si>
    <t>электросварная, прямошовная, стальная, наружный диаметр 76 мм, толщина стенки 4 мм</t>
  </si>
  <si>
    <t>Труба стальная электросварная прямошовная Ø76х4мм</t>
  </si>
  <si>
    <t>125 Т</t>
  </si>
  <si>
    <t>24.20.13.900.000.00.0168.000000000023</t>
  </si>
  <si>
    <t>водогазопроводная, сварная, наружный диаметр 42,3 мм, толщина стенки 3,2 мм, обыкновенная, условный проход 32 мм, ГОСТ 3262-75</t>
  </si>
  <si>
    <t>Труба стальная водогазопроводная неоцинкованная Ø42,3х3,2мм (Ду32) ГОСТ 3262-75</t>
  </si>
  <si>
    <t>126 Т</t>
  </si>
  <si>
    <t>24.20.13.900.000.00.0168.000000000022</t>
  </si>
  <si>
    <t>водогазопроводная, сварная, наружный диаметр 33,5 мм, толщина стенки 3,2 мм, обыкновенная, условный проход 25 мм, ГОСТ 3262-75</t>
  </si>
  <si>
    <t>Труба стальная водогазопроводная неоцинкованная Ø33,5х3,2мм (Ду25)</t>
  </si>
  <si>
    <t>127 Т</t>
  </si>
  <si>
    <t>24.20.13.900.000.00.0168.000000000021</t>
  </si>
  <si>
    <t>водогазопроводная, сварная, наружный диаметр 26,8 мм, толщина стенки 2,8 мм, обыкновенная, условный проход 20 мм, ГОСТ 3262-75</t>
  </si>
  <si>
    <t>Труба стальная водогазопроводная неоцинкованная Ø26,8х2,8мм (Ду20)</t>
  </si>
  <si>
    <t>128 Т</t>
  </si>
  <si>
    <t>24.20.13.900.000.00.0168.000000000020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</si>
  <si>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</si>
  <si>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неоцинкованная Ø21,3х2,8мм (Ду15)</t>
  </si>
  <si>
    <t>129 Т</t>
  </si>
  <si>
    <t>24.20.13.900.000.00.0168.000000000042</t>
  </si>
  <si>
    <t>водогазопроводная, сварная, наружный диаметр 88,5 мм, толщина стенки 4,5 мм, усиленная, условный проход 80 мм, ГОСТ 3262-75</t>
  </si>
  <si>
    <t>Труба стальная водогазопроводная оцинкованная Ø86,6х4,5мм (Ду80)</t>
  </si>
  <si>
    <t>130 Т</t>
  </si>
  <si>
    <t>24.20.13.900.000.00.0168.000000000025</t>
  </si>
  <si>
    <t>водогазопроводная, сварная, наружный диаметр 60,0 мм, толщина стенки 3,5 мм, обыкновенная, условный проход 50 мм, ГОСТ 3262-75</t>
  </si>
  <si>
    <t>Труба стальная водогазопроводная оцинкованная Ø60х3,5мм (Ду50)</t>
  </si>
  <si>
    <t>131 Т</t>
  </si>
  <si>
    <t>24.20.13.900.000.00.0168.000000000009</t>
  </si>
  <si>
    <t>водогазопроводная, сварная, наружный диаметр 48 мм, толщина стенки 3,0 мм, легкая, условный проход 40 мм, ГОСТ 3262-75</t>
  </si>
  <si>
    <t>Труба стальная водогазопроводная оцинкованная Ø48х3,0мм (Ду40)</t>
  </si>
  <si>
    <t>132 Т</t>
  </si>
  <si>
    <t>Труба стальная водогазопроводная оцинкованная Ø42,3х3,2мм (Ду32)</t>
  </si>
  <si>
    <t>133 Т</t>
  </si>
  <si>
    <t>Труба стальная водогазопроводная оцинкованная Ø33,5х3,2мм (Ду25)</t>
  </si>
  <si>
    <t>134 Т</t>
  </si>
  <si>
    <t>Труба стальная водогазопроводная оцинкованная Ø26,8х2,8мм (Ду20)</t>
  </si>
  <si>
    <t>135 Т</t>
  </si>
  <si>
    <t>Труба стальная водогазопроводная оцинкованная Ø21,3х2,8мм (Ду15)</t>
  </si>
  <si>
    <t>136 Т</t>
  </si>
  <si>
    <t>24.20.40.500.000.00.0796.000000000067</t>
  </si>
  <si>
    <t>стальной, бесшовный, диаметр 325*12 мм, крутоизогнутый, ГОСТ 17375-2001</t>
  </si>
  <si>
    <t>Отвод стальной Ø325х12,  90гр.Ст20, ГОСТ 17375-2001</t>
  </si>
  <si>
    <t>137 Т</t>
  </si>
  <si>
    <t>Отвод стальной Ø325х12,  45гр.Ст20, ГОСТ 17375-2001</t>
  </si>
  <si>
    <t>138 Т</t>
  </si>
  <si>
    <t>Отвод стальной Ø325х8,  90гр.Ст20, ГОСТ 17375-2001</t>
  </si>
  <si>
    <t>139 Т</t>
  </si>
  <si>
    <t>24.20.40.500.000.00.0796.000000000026</t>
  </si>
  <si>
    <t>стальной, бесшовный, диаметр 219*10 мм, крутоизогнутый, ГОСТ 17375-2001</t>
  </si>
  <si>
    <t>Стальной, крутоизогнутый штампованный, диаметр 219х10, ГОСТ 17375 - 2001    </t>
  </si>
  <si>
    <t>140 Т</t>
  </si>
  <si>
    <t>24.20.40.500.000.00.0796.000000000025</t>
  </si>
  <si>
    <t>стальной, бесшовный, диаметр 219*8 мм, крутоизогнутый, ГОСТ 17375-2001</t>
  </si>
  <si>
    <t>Отвод стальной Ø219х8,  90гр.Ст20, ГОСТ 17375-2001</t>
  </si>
  <si>
    <t>141 Т</t>
  </si>
  <si>
    <t>24.20.40.500.000.00.0796.000000000080</t>
  </si>
  <si>
    <t>стальной, бесшовный, диаметр 219*6 мм</t>
  </si>
  <si>
    <t>Отвод стальной 90гр ф219х6</t>
  </si>
  <si>
    <t>142 Т</t>
  </si>
  <si>
    <t>24.20.40.500.000.00.0796.000000000075</t>
  </si>
  <si>
    <t>стальной, бесшовный, диаметр 159*12 мм, крутоизогнутый, ГОСТ 17375-2001</t>
  </si>
  <si>
    <t>Отвод стальной Ø159х12,  90гр.Ст20, ГОСТ 17375-2001</t>
  </si>
  <si>
    <t>143 Т</t>
  </si>
  <si>
    <t>24.20.40.500.000.00.0796.000000000068</t>
  </si>
  <si>
    <t>стальной, бесшовный, диаметр 159*8 мм, крутоизогнутый, ГОСТ 17375-2001</t>
  </si>
  <si>
    <t>Отвод стальной Ø159х8,  90гр.Ст20, ГОСТ 17375-2001</t>
  </si>
  <si>
    <t>144 Т</t>
  </si>
  <si>
    <t>24.20.40.500.000.00.0796.000000000069</t>
  </si>
  <si>
    <t>стальной, бесшовный, диаметр 114*12 мм, крутоизогнутый, ГОСТ 17375-2001</t>
  </si>
  <si>
    <t>Отвод стальной Ø114х12,  45гр.</t>
  </si>
  <si>
    <t>145 Т</t>
  </si>
  <si>
    <t>24.20.40.500.000.00.0796.000000000023</t>
  </si>
  <si>
    <t>стальной, бесшовный, диаметр 114*8 мм, крутоизогнутый, ГОСТ 17375-2001</t>
  </si>
  <si>
    <t>Отвод стальной Ø114х8,  90гр.Ст20, ГОСТ 17375-2001</t>
  </si>
  <si>
    <t>146 Т</t>
  </si>
  <si>
    <t>24.20.40.500.000.00.0796.000000000062</t>
  </si>
  <si>
    <t>стальной, бесшовный, диаметр 114*6 мм, крутоизогнутый, ГОСТ 17375-2001</t>
  </si>
  <si>
    <t>Отвод стальной Ø114х5,  90гр.Ст20, ГОСТ 17375-2001</t>
  </si>
  <si>
    <t>147 Т</t>
  </si>
  <si>
    <t>24.20.40.500.000.00.0796.000000000070</t>
  </si>
  <si>
    <t>стальной, бесшовный, диаметр 108*5 мм, крутоизогнутый, ГОСТ 17375-2001</t>
  </si>
  <si>
    <t>Отвод стальной Ø108х5,  90гр.</t>
  </si>
  <si>
    <t>148 Т</t>
  </si>
  <si>
    <t>24.20.40.500.000.00.0796.000000000057</t>
  </si>
  <si>
    <t>стальной, бесшовный, диаметр 89*8 мм, крутоизогнутый, ГОСТ 17375-2001</t>
  </si>
  <si>
    <t>Отвод стальной Ø89х8,  90гр.</t>
  </si>
  <si>
    <t>149 Т</t>
  </si>
  <si>
    <t>24.20.40.500.000.00.0796.000000000018</t>
  </si>
  <si>
    <t>стальной, бесшовный, диаметр 89*6 мм, крутоизогнутый, ГОСТ 17375-2001</t>
  </si>
  <si>
    <t>Отвод стальной Ø89х6,  90гр.</t>
  </si>
  <si>
    <t>150 Т</t>
  </si>
  <si>
    <t>Отвод стальной Ø89х6,  45гр.</t>
  </si>
  <si>
    <t>151 Т</t>
  </si>
  <si>
    <t>24.20.40.500.000.00.0796.000000000071</t>
  </si>
  <si>
    <t>стальной, бесшовный, диаметр 89*4 мм, крутоизогнутый, ГОСТ 17375-2001</t>
  </si>
  <si>
    <t>Отвод стальной Ø89х4,  90гр.</t>
  </si>
  <si>
    <t>152 Т</t>
  </si>
  <si>
    <t>24.20.40.500.000.00.0796.000000000061</t>
  </si>
  <si>
    <t>стальной, бесшовный, диаметр 57*6 мм, крутоизогнутый, ГОСТ 17375-2001</t>
  </si>
  <si>
    <t>Отвод стальной Ø57х6,  90гр.Ст20, ГОСТ 17375-2001</t>
  </si>
  <si>
    <t>153 Т</t>
  </si>
  <si>
    <t>24.20.40.500.000.00.0796.000000000015</t>
  </si>
  <si>
    <t>стальной, бесшовный, диаметр 57*5 мм, крутоизогнутый, ГОСТ 17375-2001</t>
  </si>
  <si>
    <t>Отвод стальной Ø57х5,  90гр.Ст20, ГОСТ 17375-2001</t>
  </si>
  <si>
    <t>154 Т</t>
  </si>
  <si>
    <t>Отвод стальной Ø57х4,  90гр.Ст20, ГОСТ 17375-2001</t>
  </si>
  <si>
    <t>155 Т</t>
  </si>
  <si>
    <t>24.20.40.500.000.00.0796.000000000035</t>
  </si>
  <si>
    <t>Отвод стальной Ø57х3,  90гр.</t>
  </si>
  <si>
    <t>май-июнь</t>
  </si>
  <si>
    <t>156 Т</t>
  </si>
  <si>
    <t>24.20.40.500.000.00.0796.000000000072</t>
  </si>
  <si>
    <t>стальной, гнутый, диаметр 33,7*3,2 мм</t>
  </si>
  <si>
    <t>Отвод стальной Ø33,7х3,2,  90гр.</t>
  </si>
  <si>
    <t>157 Т</t>
  </si>
  <si>
    <t>24.20.40.500.000.00.0796.000000000073</t>
  </si>
  <si>
    <t>стальной, бесшовный, диаметр 26,9*3,2 мм, ГОСТ 17375-2001</t>
  </si>
  <si>
    <t>Отвод стальной Ø26,9х3,2,  90гр.</t>
  </si>
  <si>
    <t>158 Т</t>
  </si>
  <si>
    <t>24.20.40.500.000.00.0796.000000000074</t>
  </si>
  <si>
    <t>стальной, бесшовный, диаметр 21,3*3,2 мм, ГОСТ 17375-2001</t>
  </si>
  <si>
    <t>Отвод стальной Ø21,3х3,2,  90гр.</t>
  </si>
  <si>
    <t>159 Т</t>
  </si>
  <si>
    <t>24.20.40.100.010.01.0796.000000000001</t>
  </si>
  <si>
    <t>стальной, накидной, ГОСТ 12820-80</t>
  </si>
  <si>
    <t>Фланец стальной 1-200-16, ГОСТ 12815-80*</t>
  </si>
  <si>
    <t>160 Т</t>
  </si>
  <si>
    <t>Фланец стальной 1-150-160</t>
  </si>
  <si>
    <t>161 Т</t>
  </si>
  <si>
    <t>Фланец стальной 1-150-40</t>
  </si>
  <si>
    <t>162 Т</t>
  </si>
  <si>
    <t>Фланец стальной 1-100-100, ГОСТ 12815-80*</t>
  </si>
  <si>
    <t>163 Т</t>
  </si>
  <si>
    <t>Фланец стальной 1-80-16</t>
  </si>
  <si>
    <t>164 Т</t>
  </si>
  <si>
    <t>24.20.40.500.010.00.0796.000000000000</t>
  </si>
  <si>
    <t>Переход</t>
  </si>
  <si>
    <t>стальной, концентрический, ГОСТ 20072-74</t>
  </si>
  <si>
    <t>Переход К-530х12-377х12</t>
  </si>
  <si>
    <t>165 Т</t>
  </si>
  <si>
    <t>Переход К-530х8-325х8</t>
  </si>
  <si>
    <t>166 Т</t>
  </si>
  <si>
    <t>Переход К-325х12-219х12</t>
  </si>
  <si>
    <t>167 Т</t>
  </si>
  <si>
    <t>Переход Кф219х10 – ф159х8</t>
  </si>
  <si>
    <t>168 Т</t>
  </si>
  <si>
    <t>Переход К-159х10-114х8</t>
  </si>
  <si>
    <t>169 Т</t>
  </si>
  <si>
    <t>24.20.40.100.007.00.0796.000000000000</t>
  </si>
  <si>
    <t>концентрический, стальной, ГОСТ 17378-2001</t>
  </si>
  <si>
    <t>Переход К ф159х5 – ф89х3,5</t>
  </si>
  <si>
    <t>170 Т</t>
  </si>
  <si>
    <t>Переход К-114х8-89х8</t>
  </si>
  <si>
    <t>171 Т</t>
  </si>
  <si>
    <t>Переход К-89х8-76х6</t>
  </si>
  <si>
    <t>172 Т</t>
  </si>
  <si>
    <t>24.20.40.500.001.00.0796.000000000001</t>
  </si>
  <si>
    <t>Заглушка</t>
  </si>
  <si>
    <t>стальная, сферическая, ГОСТ 17379-2001</t>
  </si>
  <si>
    <t>Заглушка сферическая 219х8-ст20</t>
  </si>
  <si>
    <t>173 Т</t>
  </si>
  <si>
    <t>Заглушка стальная 219х6</t>
  </si>
  <si>
    <t>174 Т</t>
  </si>
  <si>
    <t>24.20.40.500.001.00.0796.000000000000</t>
  </si>
  <si>
    <t>стальная, фланцевая</t>
  </si>
  <si>
    <t>Заглушка фланцевая 1-100-1,6</t>
  </si>
  <si>
    <t>175 Т</t>
  </si>
  <si>
    <t>24.10.21.112.000.00.0796.000000000006</t>
  </si>
  <si>
    <t>из углеродистой и низколегированной стали, эллиптическая, размер 89х6 мм, бесшовная приварная, ГОСТ 17379-2001</t>
  </si>
  <si>
    <t>Заглушка стальная 89х4</t>
  </si>
  <si>
    <t>176 Т</t>
  </si>
  <si>
    <t>24.20.40.500.002.00.0796.000000000306</t>
  </si>
  <si>
    <t>стальной, размер 530*11 мм</t>
  </si>
  <si>
    <t>Тройник стальной ТС 530х11</t>
  </si>
  <si>
    <t>177 Т</t>
  </si>
  <si>
    <t>24.20.40.500.002.00.0796.000000000309</t>
  </si>
  <si>
    <t>стальной, размер 114*12 мм, ГОСТ 17376-2001</t>
  </si>
  <si>
    <t>Тройник стальной 114х12</t>
  </si>
  <si>
    <t>178 Т</t>
  </si>
  <si>
    <t>24.20.40.500.002.00.0796.000000000308</t>
  </si>
  <si>
    <t>стальной, размер 219*8 мм</t>
  </si>
  <si>
    <t>Тройник стальной 219х8</t>
  </si>
  <si>
    <t>179 Т</t>
  </si>
  <si>
    <t>24.20.40.500.002.00.0796.000000000206</t>
  </si>
  <si>
    <t>стальной, размер 57*4-57*4 мм</t>
  </si>
  <si>
    <t>Тройник равнопроходной исп.2 ф57х4</t>
  </si>
  <si>
    <t>180 Т</t>
  </si>
  <si>
    <t>28.14.13.350.001.00.0839.000000000020</t>
  </si>
  <si>
    <t>Задвижка</t>
  </si>
  <si>
    <t>стальная, клиновая, тип присоединения к трубопроводу - фланцевое, с выдвижным шпинделем, под электропривод (маховик, редуктор), давление - 4 Мпа, номинальный диаметр 300 мм</t>
  </si>
  <si>
    <t>Задвижка электроприводная Ду300 Ру4,0МПа 30с915нж</t>
  </si>
  <si>
    <t>181 Т</t>
  </si>
  <si>
    <t>28.14.13.350.001.00.0839.000000000014</t>
  </si>
  <si>
    <t>стальная, клиновая, тип присоединения к трубопроводу - фланцевое, с выдвижным шпинделем, под электропривод (маховик, редуктор), номинальное давление 4,6 Мпа, номинальный диаметр 200 мм</t>
  </si>
  <si>
    <t>Задвижка электроприводная Ду200 Ру4,0МПа 30с995нж</t>
  </si>
  <si>
    <t>182 Т</t>
  </si>
  <si>
    <t>28.14.13.350.001.00.0839.000000000004</t>
  </si>
  <si>
    <t>стальная, тип присоединения к трубопроводу - фланцевое, давление - 4 Мпа, ГОСТ 9698-86</t>
  </si>
  <si>
    <t>Задвижка стальная с ответными фланцами ЗКЛ-2-200-40, 30с41нж , Клиновая с ручным приводом в комплекте с ответными фланцами, шпильками, гайками, прокладками, ТУ 3741-001-07533604-94</t>
  </si>
  <si>
    <t>183 Т</t>
  </si>
  <si>
    <t>28.14.13.350.001.00.0839.000000000000</t>
  </si>
  <si>
    <t>стальная, тип присоединения к трубопроводу - фланцевое, давление - 1,6 Мпа, ГОСТ 9698-86</t>
  </si>
  <si>
    <t>Задвижка стальная с ответными фланцами ЗКЛ-2-200-16, 30с41нж</t>
  </si>
  <si>
    <t>184 Т</t>
  </si>
  <si>
    <t>28.14.13.350.001.00.0839.000000000015</t>
  </si>
  <si>
    <t>стальная, тип присоединения к трубопроводу - фланцевое, клиновая, с выдвижным шпинделем, маховиком, давление - 6,3 Мпа, номинальный диаметр 150 мм</t>
  </si>
  <si>
    <t>Задвижка стальная ЗКЛ-2-150-63 30с76нж, клиновая с ручным приводом в комп-те с ответными фланцами, шпильками, гайками, прокладками, Ду 150, Ру6,3МПаТУ3741-001-07533604-94</t>
  </si>
  <si>
    <t>185 Т</t>
  </si>
  <si>
    <t>28.14.13.350.001.00.0839.000000000016</t>
  </si>
  <si>
    <t>стальная, клиновая, тип присоединения к трубопроводу - фланцевое, литая, с выдвижным шпинделем, редуктор, давление 4 Мпа, номинальный диаметр 150 мм</t>
  </si>
  <si>
    <t>Задвижка стальная с ответными фланцами ЗКЛ-2-150-40, 30с41нж,Клиновая с ручным приводом в комплекте с ответными фланцами, шпильками, гайками, прокладками, ТУ 3741-001-07533604-94</t>
  </si>
  <si>
    <t>186 Т</t>
  </si>
  <si>
    <t>Задвижка стальная с ответными фланцами ЗКЛ-2-150-16, 30с41нж, клиновая с ручным приводом в комплекте с ответными фланцами, шпильками, гайками, прокладками</t>
  </si>
  <si>
    <t>187 Т</t>
  </si>
  <si>
    <t>28.14.13.350.001.00.0839.000000000017</t>
  </si>
  <si>
    <t>стальная, клиновая, тип присоединения к трубопроводу - фланцевое, параллельная с выдвижным шпинделем, давление 16 Мпа, номинальный диаметр 100 мм</t>
  </si>
  <si>
    <t>Задвижка стальная с ответными фланцами ЗКЛ-2-100-160, 30с41нж, Ду150 Ру40МПа</t>
  </si>
  <si>
    <t>188 Т</t>
  </si>
  <si>
    <t>28.14.13.350.001.00.0839.000000000018</t>
  </si>
  <si>
    <t>стальная, клиновая, тип присоединения к трубопроводу - фланцевое, литая, с выдвижным шпинделем, (редуктор), номинальное давление 6,4 Мпа, номинальный диаметр 100 мм</t>
  </si>
  <si>
    <t>Задвижка стальная с ответными фланцами ЗКЛ-2-100-64, 30с41нж,Клиновая с ручным приводом в комплекте с ответными фланцами, шпильками, гайками, прокладками, ТУ 3741-001-07533604-94</t>
  </si>
  <si>
    <t>189 Т</t>
  </si>
  <si>
    <t>Задвижка стальная с ответными фланцами ЗКЛ-2-100-40, 30с41нж, Клиновая с ручным приводом в комплекте с ответными фланцами, шпильками, гайками, прокладками, ТУ 3741-001-07533604-94</t>
  </si>
  <si>
    <t>190 Т</t>
  </si>
  <si>
    <t>28.14.13.350.001.00.0839.000000000021</t>
  </si>
  <si>
    <t>стальная, клиновая, тип присоединения к трубопроводу - фланцевое, с выдвижным шпинделем, под электропривод (маховик, редуктор), давление 4 Мпа, номинальный диаметр 100 мм</t>
  </si>
  <si>
    <t>ЗКАП Ду100 Ру40 30с941 нж , с электроприводом взрызащищенного исполнения в комплекте с ответными фланцами, шпильками, гайками, шайбами, уплотнительными стальными кольцами</t>
  </si>
  <si>
    <t>191 Т</t>
  </si>
  <si>
    <t>28.14.13.350.001.00.0839.000000000019</t>
  </si>
  <si>
    <t>стальная, клиновая, тип присоединения к трубопроводу - фланцевое, с выдвижным шпинделем, под электропривод (маховик, редуктор), давление - 1,6 Мпа, номинальный диаметр 100 мм</t>
  </si>
  <si>
    <t>Задвижка стальная с ответными фланцами ЗКЛ-2-100-16, 30с45нж, Клиновая с эл.приводом в комплекте с ответными фланцами, шпильками, гайками, прокладками, ТУ 3741-001-07533604-94</t>
  </si>
  <si>
    <t>192 Т</t>
  </si>
  <si>
    <t>Задвижка стальная с ответными фланцами ЗКЛ-2-80-40, 30с41нж</t>
  </si>
  <si>
    <t>193 Т</t>
  </si>
  <si>
    <t>Задвижка стальная с ответными фланцами ЗКЛ-2-80-16, 30с41нж</t>
  </si>
  <si>
    <t>194 Т</t>
  </si>
  <si>
    <t>Задвижка  клиновая фланцевая ЗКЛ-2-50-40, 30с15нж , Клиновая с ручным приводом в комплекте с ответными фланцами, шпильками, гайками, прокладками, ТУ 3741-001-07533604-95</t>
  </si>
  <si>
    <t>195 Т</t>
  </si>
  <si>
    <t>Задвижка клиновая фланцевая ЗКЛ-2-50-16, 30с76нж, Клиновая с ручным приводом в комплекте с ответными фланцами, шпильками, гайками, прокладками, ТУ 3741-010-96455923-2008</t>
  </si>
  <si>
    <t>196 Т</t>
  </si>
  <si>
    <t>28.14.13.900.014.00.0796.000000000002</t>
  </si>
  <si>
    <t>Клапан обратный</t>
  </si>
  <si>
    <t>стальной, тип присоединения - фланцевое, давление условное 1,6 Мпа, ГОСТ 27477-87</t>
  </si>
  <si>
    <t>Клапан 19с38нж  обратный  фланцевый Ду250 Ру1,6МПа, в комплекте с ответными фланцами и крепежом</t>
  </si>
  <si>
    <t>197 Т</t>
  </si>
  <si>
    <t>Клапан обратный КОП-100-160, Ду100, Ру160, 19с19нж, Клапан 19с19нж  обратный  фланцевый Ду100 Ру160, в комплекте с ответными фланцами и крепежом</t>
  </si>
  <si>
    <t>198 Т</t>
  </si>
  <si>
    <t>28.14.13.900.014.00.0796.000000000004</t>
  </si>
  <si>
    <t>стальной, тип присоединения - фланцевое, давление условное 4 Мпа, ГОСТ 27477-87</t>
  </si>
  <si>
    <t>.Клапан обратный поворотный  19с53нж  Ду100, Ру4,0МПа, фланцевый Ду100 Ру4,0, в комплекте с ответными фланцами и крепежом</t>
  </si>
  <si>
    <t>199 Т</t>
  </si>
  <si>
    <t>28.14.11.900.004.00.0796.000000000054</t>
  </si>
  <si>
    <t>Клапан предохранительный</t>
  </si>
  <si>
    <t>стальной, тип соединения - фланцевый, пружинный, без приспособления для принудительного открытия СППК4, давление условное 4 Мпа, условный диаметр 100 мм</t>
  </si>
  <si>
    <t>Клапан предохранительный Пружинный с ручным подрывом, СППК5Р, Ду-100 Ру-16(номер пружины №55 (8-16)кгс/см2) 17с6нж,            ТУ26-07-367-86</t>
  </si>
  <si>
    <t>200 Т</t>
  </si>
  <si>
    <t>25.50.12.600.005.00.0796.000000000001</t>
  </si>
  <si>
    <t>Соединение быстроразъемное</t>
  </si>
  <si>
    <t>стальное</t>
  </si>
  <si>
    <t>Быстроразъемное соединение 4-100-Р-0, Ду-100, с ручкой</t>
  </si>
  <si>
    <t>201 Т</t>
  </si>
  <si>
    <t>28.29.12.900.001.02.0796.000000000029</t>
  </si>
  <si>
    <t>Фильтр</t>
  </si>
  <si>
    <t>сетчатый, стальной, фланцевый, температура 400°С, номинальное давление 40, условный проход 250, СТ РК ГОСТ Р 50553-2010</t>
  </si>
  <si>
    <t>Фильтр сетчатый типа ФС 100С 16-0,8У</t>
  </si>
  <si>
    <t>202 Т</t>
  </si>
  <si>
    <t>28.14.13.900.000.00.0796.000000000019</t>
  </si>
  <si>
    <t>Кран</t>
  </si>
  <si>
    <t>шаровой, латунный, муфтовый, тип 11Б27П1, диаметр 20 мм</t>
  </si>
  <si>
    <t>Ду20, Ру 16 муфтовый латунный 11Б27п1, ГОСТ 21345-78</t>
  </si>
  <si>
    <t>203 Т</t>
  </si>
  <si>
    <t>28.14.13.730.002.00.0796.000000000232</t>
  </si>
  <si>
    <t>шаровой, стальной, фланцевый, условное давление 16 Мпа, условный проход 50 мм  , ГОСТ 21345-2005</t>
  </si>
  <si>
    <t>Кран шаровый  Ду50, Ру16МПа</t>
  </si>
  <si>
    <t>204 Т</t>
  </si>
  <si>
    <t>28.14.13.730.002.00.0796.000000000228</t>
  </si>
  <si>
    <t>шаровой, стальной, фланцевый, условное давление 16 Мпа, условный проход 20 мм  , ГОСТ 21345-2005</t>
  </si>
  <si>
    <t>Кран шаровый  Ду20, Ру16МПа</t>
  </si>
  <si>
    <t>205 Т</t>
  </si>
  <si>
    <t>22.21.29.700.042.01.0796.000000000000</t>
  </si>
  <si>
    <t>маевского</t>
  </si>
  <si>
    <t>Кран "Маевского" Ду15</t>
  </si>
  <si>
    <t>206 Т</t>
  </si>
  <si>
    <t>207 Т</t>
  </si>
  <si>
    <t>28.14.13.900.000.02.0796.000000000059</t>
  </si>
  <si>
    <t>латунный, проход условный 20 мм, пробковый, двойной регулировки</t>
  </si>
  <si>
    <t>Кран двойной регулировки КДР-20, Ду-20</t>
  </si>
  <si>
    <t>208 Т</t>
  </si>
  <si>
    <t>26.51.53.900.039.00.0796.000000000000</t>
  </si>
  <si>
    <t>Вентиль</t>
  </si>
  <si>
    <t>для пробоотборника</t>
  </si>
  <si>
    <t>Вентиль пробоотборник Ду 15 Ру 140  ВП 1 -15х14</t>
  </si>
  <si>
    <t>209 Т</t>
  </si>
  <si>
    <t>28.14.13.350.000.00.0796.000000000001</t>
  </si>
  <si>
    <t>стальной, запорный, условный диаметр 20 мм, условное давление 1,6 МПа</t>
  </si>
  <si>
    <t>Вентиль стальной фланцевой Ду20, Ру16</t>
  </si>
  <si>
    <t>210 Т</t>
  </si>
  <si>
    <t>28.14.13.590.000.00.0796.000000000053</t>
  </si>
  <si>
    <t>бронзовый, проходной муфтовый, условный диаметр 50 мм, условное давление 1,6 МПа, для воды, температура 200°С</t>
  </si>
  <si>
    <t>Вентиль бронзовый муфтовый Ду50, Ру16</t>
  </si>
  <si>
    <t>211 Т</t>
  </si>
  <si>
    <t>28.14.13.590.000.00.0796.000000000050</t>
  </si>
  <si>
    <t>бронзовый, проходной муфтовый, условный диаметр 32 мм, условное давление 1,6 МПа, для воды, температура 200°С</t>
  </si>
  <si>
    <t>Вентиль бронзовый муфтовый Ду32, Ру16</t>
  </si>
  <si>
    <t>212 Т</t>
  </si>
  <si>
    <t>28.14.13.590.000.00.0796.000000000049</t>
  </si>
  <si>
    <t>бронзовый, проходной муфтовый, условный диаметр 25 мм, условное давление 1,6 МПа, для воды, температура 200°С</t>
  </si>
  <si>
    <t>Вентиль бронзовый муфтовый Ду25, Ру16</t>
  </si>
  <si>
    <t>213 Т</t>
  </si>
  <si>
    <t>28.14.13.590.000.00.0796.000000000051</t>
  </si>
  <si>
    <t>бронзовый, проходной муфтовый, условный диаметр 20 мм, условное давление 1,6 МПа, для воды, температура 200°С</t>
  </si>
  <si>
    <t>Вентиль бронзовый муфтовый Ду20, Ру16</t>
  </si>
  <si>
    <t>214 Т</t>
  </si>
  <si>
    <t>28.14.13.590.000.00.0796.000000000048</t>
  </si>
  <si>
    <t>бронзовый, проходной муфтовый, условный диаметр 15 мм, условное давление 1,6 МПа, для воды, температура 200°С</t>
  </si>
  <si>
    <t>Вентиль бронзовый муфтовый Ду15, Ру16</t>
  </si>
  <si>
    <t>215 Т</t>
  </si>
  <si>
    <t>28.14.13.590.000.00.0796.000000000027</t>
  </si>
  <si>
    <t>латунный, проходной, условный диаметр 25 мм, условное давление 1 МПа</t>
  </si>
  <si>
    <t>Вентиль латунный запорный муфтовый Ду25, Ру10</t>
  </si>
  <si>
    <t>216 Т</t>
  </si>
  <si>
    <t>Труба полиэтиленовая канализационная  Ø50мм</t>
  </si>
  <si>
    <t>217 Т</t>
  </si>
  <si>
    <t>22.21.21.500.001.04.0006.000000000057</t>
  </si>
  <si>
    <t>для внутренней канализации, полипропиленовая, диаметр 110, длина 3000 мм</t>
  </si>
  <si>
    <t>Труба полиэтиленовая канализационная Ø100мм</t>
  </si>
  <si>
    <t>218 Т</t>
  </si>
  <si>
    <t>22.21.29.700.002.00.0796.000000000247</t>
  </si>
  <si>
    <t>угол поворота 90 градусов, диаметр 100 мм, из полиэтилена</t>
  </si>
  <si>
    <t>Отвод полиэтиленовый Ø100мм, 90град.</t>
  </si>
  <si>
    <t>219 Т</t>
  </si>
  <si>
    <t>22.21.29.700.002.00.0796.000000000217</t>
  </si>
  <si>
    <t>полиэтиленовый, угол поворота 90 градусов, диаметр 50 мм</t>
  </si>
  <si>
    <t>Отвод полиэтиленовый Ø50мм, 90град.</t>
  </si>
  <si>
    <t>220 Т</t>
  </si>
  <si>
    <t>22.21.29.700.002.00.0796.000000000198</t>
  </si>
  <si>
    <t>полиэтиленовый, угол поворота 45 градусов, диаметр 50 мм</t>
  </si>
  <si>
    <t>Полуотвод полиэтиленовый Ø50мм, 45град.</t>
  </si>
  <si>
    <t>221 Т</t>
  </si>
  <si>
    <t>22.21.29.700.002.00.0796.000000000202</t>
  </si>
  <si>
    <t>полиэтиленовый, угол поворота 45 градусов, диаметр 110 мм</t>
  </si>
  <si>
    <t>Полуотвод полиэтиленовый Ø100мм, 45град.</t>
  </si>
  <si>
    <t>222 Т</t>
  </si>
  <si>
    <t>22.21.29.700.029.00.0796.000000000003</t>
  </si>
  <si>
    <t>Переходник</t>
  </si>
  <si>
    <t>из полиэтилена, с наружней/внутренней резьбой</t>
  </si>
  <si>
    <t>Патрубка переходная полиэтиленовая 100х50мм</t>
  </si>
  <si>
    <t>223 Т</t>
  </si>
  <si>
    <t>22.21.29.700.000.01.0796.000000000195</t>
  </si>
  <si>
    <t>полиэтиленовый, редукционный, размер 50*50*50 мм</t>
  </si>
  <si>
    <t>Тройник полиэтиленовый 50х50х50мм</t>
  </si>
  <si>
    <t>224 Т</t>
  </si>
  <si>
    <t>22.21.29.700.000.01.0796.000000000014</t>
  </si>
  <si>
    <t>полиэтиленовый, редукционный, размер 110*50*110 мм</t>
  </si>
  <si>
    <t>Тройник полиэтиленовый 100х50х100мм</t>
  </si>
  <si>
    <t>225 Т</t>
  </si>
  <si>
    <t>22.21.29.700.000.01.0796.000000000189</t>
  </si>
  <si>
    <t>полиэтиленовый, переходной редукционный</t>
  </si>
  <si>
    <t>Тройник полиэтиленовый 100х100х50мм</t>
  </si>
  <si>
    <t>226 Т</t>
  </si>
  <si>
    <t>22.21.29.700.000.01.0796.000000000196</t>
  </si>
  <si>
    <t>полиэтиленовый, редукционный, размер 100*100*100 мм</t>
  </si>
  <si>
    <t>Тройник полиэтиленовый 100х100х100мм</t>
  </si>
  <si>
    <t>227 Т</t>
  </si>
  <si>
    <t>22.21.29.700.005.00.0796.000000000000</t>
  </si>
  <si>
    <t>полиэтиленовая, переходная, разборная с ВР</t>
  </si>
  <si>
    <t>Муфта полиэтиленовая Ø50мм.</t>
  </si>
  <si>
    <t>228 Т</t>
  </si>
  <si>
    <t>Муфта полиэтиленовая Ø100мм.</t>
  </si>
  <si>
    <t>229 Т</t>
  </si>
  <si>
    <t>22.21.29.700.048.00.0796.000000000000</t>
  </si>
  <si>
    <t>заглушка</t>
  </si>
  <si>
    <t>из полиэтилена</t>
  </si>
  <si>
    <t>Заглушка полиэтиленовая Ø100мм</t>
  </si>
  <si>
    <t>230 Т</t>
  </si>
  <si>
    <t>22.21.29.700.002.00.0796.000000000260</t>
  </si>
  <si>
    <t>полиэтиленовый, диаметр 50 мм, ГОСТ 22689.2-89</t>
  </si>
  <si>
    <t>Ревизия полиэтиленовая Ø50мм</t>
  </si>
  <si>
    <t>231 Т</t>
  </si>
  <si>
    <t>22.21.29.700.002.00.0796.000000000259</t>
  </si>
  <si>
    <t>полиэтиленовый, диаметр 100 мм, ГОСТ 22689.2-89</t>
  </si>
  <si>
    <t>Ревизия полиэтиленовая Ø100мм</t>
  </si>
  <si>
    <t>232 Т</t>
  </si>
  <si>
    <t>22.23.12.900.004.01.0796.000000000001</t>
  </si>
  <si>
    <t>Трап</t>
  </si>
  <si>
    <t>пластмассовый, с вертикальным отводом, условный проход 50 мм, ТВ50П, ГОСТ 1811-97</t>
  </si>
  <si>
    <t>Трап ТВ50П полиэтиленовая</t>
  </si>
  <si>
    <t>233 Т</t>
  </si>
  <si>
    <t>22.23.12.900.004.01.0796.000000000006</t>
  </si>
  <si>
    <t xml:space="preserve"> пластмассовый, с вертикальным отводом, условный проход 100 мм, Т100ВП, ГОСТ 1811-97</t>
  </si>
  <si>
    <t>Трап ТП 100 полиэтиленновый</t>
  </si>
  <si>
    <t>234 Т</t>
  </si>
  <si>
    <t>22.21.29.700.028.01.0796.000000000003</t>
  </si>
  <si>
    <t>Крестовина</t>
  </si>
  <si>
    <t>канализационная, из полиэтилена, 1-плоскостная</t>
  </si>
  <si>
    <t>Крестовина полиэтиленовая 100х100мм</t>
  </si>
  <si>
    <t>235 Т</t>
  </si>
  <si>
    <t>22.21.29.700.029.00.0796.000000000001</t>
  </si>
  <si>
    <t>из поливинилхлорида, диаметр 100 мм и 50 мм</t>
  </si>
  <si>
    <t>Переход 50х100 полиэтиленовая</t>
  </si>
  <si>
    <t>236 Т</t>
  </si>
  <si>
    <t>22.21.21.530.000.00.0006.000000000478</t>
  </si>
  <si>
    <t>для водоснабжения, полипропиленовая, диаметр 20 мм, толщина 2,8 мм, PN15</t>
  </si>
  <si>
    <t>Труба полипропиленовая (PN15) Ø15мм</t>
  </si>
  <si>
    <t>237 Т</t>
  </si>
  <si>
    <t>22.21.21.500.001.01.0006.000000000000</t>
  </si>
  <si>
    <t>для отопления, полипропиленовая (стекловолокно), PN 20, диаметр 20 мм, толщина 2,8 мм, давление 20 атм</t>
  </si>
  <si>
    <t>Труба полипропиленовая (PN20) Ø20мм</t>
  </si>
  <si>
    <t>238 Т</t>
  </si>
  <si>
    <t>22.21.21.500.001.01.0006.000000000001</t>
  </si>
  <si>
    <t>для отопления, полипропиленовая (стекловолокно), PN 20, диаметр 25 мм, толщина 3,5 мм, давление 20 атм</t>
  </si>
  <si>
    <t>Труба полипропиленовая (PN20) Ø25мм</t>
  </si>
  <si>
    <t>239 Т</t>
  </si>
  <si>
    <t>22.21.21.500.001.01.0006.000000000002</t>
  </si>
  <si>
    <t>для отопления, полипропиленовая (стекловолокно), PN 20, диаметр 32 мм, толщина 4,4 мм, давление 20 атм</t>
  </si>
  <si>
    <t>Труба полипропиленовая (PN20) Ø32мм</t>
  </si>
  <si>
    <t>240 Т</t>
  </si>
  <si>
    <t>22.21.21.500.001.01.0006.000000000003</t>
  </si>
  <si>
    <t>для отопления, полипропиленовая (стекловолокно), PN 20, диаметр 40 мм, толщина 5,5 мм, давление 20 атм</t>
  </si>
  <si>
    <t>Труба полипропиленовая (PN20) Ø40мм</t>
  </si>
  <si>
    <t>241 Т</t>
  </si>
  <si>
    <t>22.21.21.500.001.01.0006.000000000004</t>
  </si>
  <si>
    <t xml:space="preserve"> для отопления, полипропиленовая (стекловолокно), PN 20, диаметр 50 мм, толщина 6,9 мм, давление 20 атм</t>
  </si>
  <si>
    <t>Труба полипропиленовая (PN20) Ø50мм</t>
  </si>
  <si>
    <t>242 Т</t>
  </si>
  <si>
    <t xml:space="preserve"> 22.21.29.700.002.00.0796.000000000058</t>
  </si>
  <si>
    <t>полипропиленовый, угол поворота 90 градусов, диаметр 20 мм</t>
  </si>
  <si>
    <t>Отвод полипропиленовая Ø20мм, 90град.</t>
  </si>
  <si>
    <t>243 Т</t>
  </si>
  <si>
    <t>22.21.29.700.002.00.0796.000000000039</t>
  </si>
  <si>
    <t>полипропиленовый, угол поворота 45 градусов, диаметр 20 мм</t>
  </si>
  <si>
    <t>Отвод полипропиленовая Ø20мм, 45град.</t>
  </si>
  <si>
    <t>244 Т</t>
  </si>
  <si>
    <t>22.21.29.700.002.00.0796.000000000040</t>
  </si>
  <si>
    <t>полипропиленовый, угол поворота 45 градусов, диаметр 25 мм</t>
  </si>
  <si>
    <t>Отвод полипропиленовая Ø25мм, 90град.</t>
  </si>
  <si>
    <t>245 Т</t>
  </si>
  <si>
    <t>Отвод полипропиленовая Ø25мм, 45град.</t>
  </si>
  <si>
    <t>246 Т</t>
  </si>
  <si>
    <t>22.21.29.700.000.02.0796.000000000000</t>
  </si>
  <si>
    <t>пластиковый из полипропилена, переходной, размер 25*20*25 мм</t>
  </si>
  <si>
    <t>Переходник ППР тройник 25х20х25</t>
  </si>
  <si>
    <t>247 Т</t>
  </si>
  <si>
    <t>22.21.29.900.000.00.0796.000000000004</t>
  </si>
  <si>
    <t>переходной, из полипропилена, размер 20*20*20</t>
  </si>
  <si>
    <t>Тройник полипропиленовый Ø20мм</t>
  </si>
  <si>
    <t>248 Т</t>
  </si>
  <si>
    <t>22.21.29.700.000.09.0796.000000000001</t>
  </si>
  <si>
    <t>полипропиленовый, переходной, размер 25*25*25 мм</t>
  </si>
  <si>
    <t>Тройник полипропиленовый Ø25мм</t>
  </si>
  <si>
    <t>249 Т</t>
  </si>
  <si>
    <t>22.21.29.700.005.00.0796.000000000007</t>
  </si>
  <si>
    <t>полипропиленовая, с накидной гайкой</t>
  </si>
  <si>
    <t>Муфта полипропиленовая Ø20мм</t>
  </si>
  <si>
    <t>250 Т</t>
  </si>
  <si>
    <t>Муфта полипропиленовая Ø25мм</t>
  </si>
  <si>
    <t>251 Т</t>
  </si>
  <si>
    <t>Муфта с разъемом ППР ЭКО с наружн.резьбой Ø20мм</t>
  </si>
  <si>
    <t>252 Т</t>
  </si>
  <si>
    <t>Муфта с разъемом ППР ЭКО с наружн.резьбой Ø25мм</t>
  </si>
  <si>
    <t>253 Т</t>
  </si>
  <si>
    <t>22.21.29.700.002.00.0796.000000000060</t>
  </si>
  <si>
    <t>полипропиленовый, угол поворота 90 градусов, диаметр 32 мм</t>
  </si>
  <si>
    <t>Отвод полипропиленовая Ø32мм, 90град.</t>
  </si>
  <si>
    <t>254 Т</t>
  </si>
  <si>
    <t>22.21.29.700.002.00.0796.000000000061</t>
  </si>
  <si>
    <t>полипропиленовый, угол поворота 90 градусов, диаметр 40 мм</t>
  </si>
  <si>
    <t>Отвод полипропиленовая Ø40мм, 90град.</t>
  </si>
  <si>
    <t>255 Т</t>
  </si>
  <si>
    <t>22.21.29.700.034.00.0796.000000000001</t>
  </si>
  <si>
    <t>Адаптер</t>
  </si>
  <si>
    <t>из полипропилена, с наружной резьбой</t>
  </si>
  <si>
    <t>Адаптер Ø20мм/15мм.наружная резьба</t>
  </si>
  <si>
    <t>256 Т</t>
  </si>
  <si>
    <t>Адаптер ф32/25наружная резьба</t>
  </si>
  <si>
    <t>257 Т</t>
  </si>
  <si>
    <t>Адаптер ф32/25 внутренняя резьба</t>
  </si>
  <si>
    <t>258 Т</t>
  </si>
  <si>
    <t>24.33.11.100.001.00.0796.000000000000</t>
  </si>
  <si>
    <t>Клипса</t>
  </si>
  <si>
    <t>для подвесной системы</t>
  </si>
  <si>
    <t>Клипсы для пластиковых труб ф25</t>
  </si>
  <si>
    <t>259 Т</t>
  </si>
  <si>
    <t>260 Т</t>
  </si>
  <si>
    <t>Клипсы для пластиковых труб ф50</t>
  </si>
  <si>
    <t>261 Т</t>
  </si>
  <si>
    <t>Клипсы для пластиковых труб ф100</t>
  </si>
  <si>
    <t>262 Т</t>
  </si>
  <si>
    <t>25.21.11.900.004.00.0796.000000000009</t>
  </si>
  <si>
    <t>Радиатор секционный</t>
  </si>
  <si>
    <t>расстояние между центрами ниппельных отверстий 600 мм, полная высота не более 700, глубина не более 160, номенклатурный шаг не более 0,21 кВт</t>
  </si>
  <si>
    <t>Радиатор отопительный чугунный МС-140                  10-секционный</t>
  </si>
  <si>
    <t>263 Т</t>
  </si>
  <si>
    <t>Радиатор отопительный чугунный МС-140                  7-секционный</t>
  </si>
  <si>
    <t>264 Т</t>
  </si>
  <si>
    <t>25.21.11.900.004.00.0796.000000000006</t>
  </si>
  <si>
    <t>расстояние между центрами ниппельных отверстий 500 мм, полная высота не более 600, глубина не более 100, номенклатурный шаг не более 0,175 кВт</t>
  </si>
  <si>
    <t>Радиатор алюминиевый 500/100 Seven S 10 секционный, С комплектующим к радиаторам  (пробка, прокладка, переходник, кронштейн с дюбелем, воздухоотводчик ручной, кран ручной угловой для радиатора)</t>
  </si>
  <si>
    <t>265 Т</t>
  </si>
  <si>
    <t>23.42.10.500.008.00.0839.000000000018</t>
  </si>
  <si>
    <t>Унитаз</t>
  </si>
  <si>
    <t>керамический, напольный, с косым выпуском, с бачком, сиденьем и комплектом арматуры, ГОСТ 30493-96</t>
  </si>
  <si>
    <t>Тип Компакт, комплектация:  арматура, комплект крепления унитаза к полу, цвет белый</t>
  </si>
  <si>
    <t>266 Т</t>
  </si>
  <si>
    <t>25.99.11.313.000.00.0796.000000000001</t>
  </si>
  <si>
    <t>Поддон душевой</t>
  </si>
  <si>
    <t>чугунный, размер 800*800 мм, глубина 350 мм, ГОСТ 18297-96</t>
  </si>
  <si>
    <t>Душевой поддон 80х80см, Поддон для душа: эмалированная сталь толщиной 3,5мм; на полистироловой подложке; диаметр слива 80мм; с сифона; противоскользящее покрытие</t>
  </si>
  <si>
    <t>267 Т</t>
  </si>
  <si>
    <t>23.42.10.500.009.00.0796.000000000007</t>
  </si>
  <si>
    <t>Умывальник</t>
  </si>
  <si>
    <t>фаянсовый, прямоугольный, без спинки, ГОСТ 30493-96</t>
  </si>
  <si>
    <t>Умывальник "Тюльпан", Санфаянсовый, с пьедесталом и сифоном</t>
  </si>
  <si>
    <t>268 Т</t>
  </si>
  <si>
    <t>23.42.10.500.001.01.0796.000000000000</t>
  </si>
  <si>
    <t>Раковина</t>
  </si>
  <si>
    <t>фаянсовая, средняя, с пьедесталом и креплениями, размер раковины 600*500*160 мм, размер чаши 560*330 мм</t>
  </si>
  <si>
    <t>Раковина стальная эмалированная РСВ-1,  С сифоном, ГОСТ 23695-94</t>
  </si>
  <si>
    <t>269 Т</t>
  </si>
  <si>
    <t>25.99.11.191.000.00.0796.000000000001</t>
  </si>
  <si>
    <t>Мойка</t>
  </si>
  <si>
    <t>стальная, с одной чашей, размер 600 мм*600 мм  , ГОСТ 23695-94 </t>
  </si>
  <si>
    <t>Мойка эмалированная стальная МСВ, С сифоном, ГОСТ 23695-94</t>
  </si>
  <si>
    <t>270 Т</t>
  </si>
  <si>
    <t>28.14.12.330.000.00.0796.000000000001</t>
  </si>
  <si>
    <t>Смеситель</t>
  </si>
  <si>
    <t>для моек, однорукояточный, набортный, размер 180*130 мм, ГОСТ 25809-96</t>
  </si>
  <si>
    <t>Смеситель для мойки См-МДЦБА, хром, поворотный излив "Bella",  гибкая подводка 1/2 дюйма</t>
  </si>
  <si>
    <t>271 Т</t>
  </si>
  <si>
    <t>28.14.12.330.000.00.0796.000000000007</t>
  </si>
  <si>
    <t>для душа, однорукояточный, совмещенный</t>
  </si>
  <si>
    <t>Смеситель для умывальника См-УмДЦБА, хром, поворотный излив "Bella" , гибкая подводка 1/2 дюйма</t>
  </si>
  <si>
    <t>272 Т</t>
  </si>
  <si>
    <t>Смеситель для душа См-ДшДРНШл</t>
  </si>
  <si>
    <t>273 Т</t>
  </si>
  <si>
    <t>25.21.11.900.002.00.0796.000000000000</t>
  </si>
  <si>
    <t>Полотенцесушитель</t>
  </si>
  <si>
    <t>из нержавеющей стали</t>
  </si>
  <si>
    <t>Полотенцесушитель водяной</t>
  </si>
  <si>
    <t>274 Т</t>
  </si>
  <si>
    <t>25.99.29.490.063.01.0796.000000000053</t>
  </si>
  <si>
    <t>Шпилька</t>
  </si>
  <si>
    <t>металлическая, диаметр 12 мм, длина 210 мм</t>
  </si>
  <si>
    <t>Шпилька М27х210</t>
  </si>
  <si>
    <t>275 Т</t>
  </si>
  <si>
    <t>Шпилька М24х210</t>
  </si>
  <si>
    <t>276 Т</t>
  </si>
  <si>
    <t>25.99.29.490.063.01.0796.000000000030</t>
  </si>
  <si>
    <t>металлическая, диаметр 3 мм, длина 120 мм</t>
  </si>
  <si>
    <t>Шпилька М20х120</t>
  </si>
  <si>
    <t>277 Т</t>
  </si>
  <si>
    <t>25.94.11.850.001.00.0166.000000000011</t>
  </si>
  <si>
    <t>Гайка</t>
  </si>
  <si>
    <t>шестигранная, резьба М30, размер под ключ 46 мм, высота 25 мм</t>
  </si>
  <si>
    <t>Гайка М30</t>
  </si>
  <si>
    <t>Килограмм</t>
  </si>
  <si>
    <t>278 Т</t>
  </si>
  <si>
    <t>25.94.11.890.000.00.0166.000000000004</t>
  </si>
  <si>
    <t>стальная, М27</t>
  </si>
  <si>
    <t>Гайка М27</t>
  </si>
  <si>
    <t>279 Т</t>
  </si>
  <si>
    <t>Гайка М24,ГОСТ 5915-70</t>
  </si>
  <si>
    <t>280 Т</t>
  </si>
  <si>
    <t xml:space="preserve">25.94.11.890.000.00.0166.000000000002 </t>
  </si>
  <si>
    <t>стальная, М20</t>
  </si>
  <si>
    <t>Гайка М20</t>
  </si>
  <si>
    <t>281 Т</t>
  </si>
  <si>
    <t>25.94.11.890.000.00.0166.000000000003</t>
  </si>
  <si>
    <t>стальная, М16</t>
  </si>
  <si>
    <t>Гайка М16</t>
  </si>
  <si>
    <t>282 Т</t>
  </si>
  <si>
    <t>25.94.12.300.000.00.0166.000000000006</t>
  </si>
  <si>
    <t>Шайба</t>
  </si>
  <si>
    <t>плоская, М24, ГОСТ 11371-83</t>
  </si>
  <si>
    <t>Шайба 27, ГОСТ 11371-83</t>
  </si>
  <si>
    <t>283 Т</t>
  </si>
  <si>
    <t>Шайба 24,ГОСТ 11371-83</t>
  </si>
  <si>
    <t>284 Т</t>
  </si>
  <si>
    <t>25.94.12.300.000.00.0166.000000000002</t>
  </si>
  <si>
    <t>плоская, М16</t>
  </si>
  <si>
    <t>Шайба 16,ГОСТ 11371-83</t>
  </si>
  <si>
    <t>285 Т</t>
  </si>
  <si>
    <t>Болт</t>
  </si>
  <si>
    <t>Болт с гайкой и шайбой М12х35, оцинкованные с покрытием полная резьба с гайкой и шайбой, ГОСТ 7798-70, ГОСТ 5915-70</t>
  </si>
  <si>
    <t>166</t>
  </si>
  <si>
    <t>286 Т</t>
  </si>
  <si>
    <t>Болт с гайкой и шайбой М8х30, оцинкованные с покрытием полная резьба с гайкой и шайбой, ГОСТ 7798-70, ГОСТ 5915-70</t>
  </si>
  <si>
    <t>287 Т</t>
  </si>
  <si>
    <t>Болт с гайкой и шайбой М6х45,  оцинкованные с покрытием полная резьба с гайкой и шайбой, ГОСТ 7798-70, ГОСТ 5915-70</t>
  </si>
  <si>
    <t>288 Т</t>
  </si>
  <si>
    <t>Болт с гайкой и шайбой М6х30, оцинкованные с покрытием полная резьба с гайкой и шайбой, ГОСТ 7798-70, ГОСТ 5915-70</t>
  </si>
  <si>
    <t>289 Т</t>
  </si>
  <si>
    <t>25.94.11.900.000.01.0166.000000000004</t>
  </si>
  <si>
    <t>Саморез</t>
  </si>
  <si>
    <t>оцинкованный, с цилиндрической головкой</t>
  </si>
  <si>
    <t>Шуруп саморез 4,2х16, Шурупы по металлу - со сверлом, цинк. Головка в виде полусферы с прессшайбой и крестообразный шлиц. Наконечник-сверло.</t>
  </si>
  <si>
    <t>290 Т</t>
  </si>
  <si>
    <t>Шуруп</t>
  </si>
  <si>
    <t>Шуруп самонарезающий 3,5х9 LN9</t>
  </si>
  <si>
    <t>291 Т</t>
  </si>
  <si>
    <t>Шуруп саморез 3,5х25, Частая резьба</t>
  </si>
  <si>
    <t>292 Т</t>
  </si>
  <si>
    <t>Шуруп кровельный 4,8х70</t>
  </si>
  <si>
    <t>293 Т</t>
  </si>
  <si>
    <t>Шуруп кровельный 6,3х70</t>
  </si>
  <si>
    <t>294 Т</t>
  </si>
  <si>
    <t>25.94.13.900.007.00.0796.000000000008</t>
  </si>
  <si>
    <t>с шестигранной головкой, стальной, размер 4,8*38 мм</t>
  </si>
  <si>
    <t>Шуруп кровельный 4,8х28</t>
  </si>
  <si>
    <t>295 Т</t>
  </si>
  <si>
    <t>Дюбель</t>
  </si>
  <si>
    <t>Дюбель с шурупом 6/50, Дюбель анкерный пластмассовый для крепления профилей</t>
  </si>
  <si>
    <t>296 Т</t>
  </si>
  <si>
    <t>25.93.14.900.000.00.0166.000000000070</t>
  </si>
  <si>
    <t>Гвоздь</t>
  </si>
  <si>
    <t>строительный, с плоской головкой, диаметр 2,5 мм, длина 50 мм, ГОСТ 4028-63</t>
  </si>
  <si>
    <t>Гводзи строительные К 2,5х50</t>
  </si>
  <si>
    <t>297 Т</t>
  </si>
  <si>
    <t>25.93.14.900.000.00.0166.000000000059</t>
  </si>
  <si>
    <t>строительный, с плоской головкой, диаметр 2,5 мм, длина 60 мм, ГОСТ 4028-63</t>
  </si>
  <si>
    <t>Гводзи строительные К 2,5х60</t>
  </si>
  <si>
    <t>298 Т</t>
  </si>
  <si>
    <t>25.93.14.900.000.00.0166.000000000060</t>
  </si>
  <si>
    <t>строительный, с плоской головкой, диаметр 3,0 мм, длина 70 мм, ГОСТ 4028-63</t>
  </si>
  <si>
    <t>Гводзи строительные К 3х70</t>
  </si>
  <si>
    <t>299 Т</t>
  </si>
  <si>
    <t>25.93.14.900.000.00.0166.000000000061</t>
  </si>
  <si>
    <t>строительный, с плоской головкой, диаметр 3,0 мм, длина 80 мм, ГОСТ 4028-63</t>
  </si>
  <si>
    <t>Гводзи строительные К 3х80</t>
  </si>
  <si>
    <t>300 Т</t>
  </si>
  <si>
    <t>25.93.14.900.000.00.0166.000000000063</t>
  </si>
  <si>
    <t>строительный, с плоской головкой, диаметр 4,0 мм, длина 100 мм, ГОСТ 4028-63</t>
  </si>
  <si>
    <t>Гводзи строительные К 4х100</t>
  </si>
  <si>
    <t>301 Т</t>
  </si>
  <si>
    <t>Гводзи строительные К 5х120</t>
  </si>
  <si>
    <t>302 Т</t>
  </si>
  <si>
    <t>25.93.14.900.000.00.0166.000000000066</t>
  </si>
  <si>
    <t>строительный, с плоской головкой, диаметр 5,0 мм, длина 150 мм, ГОСТ 4028-63</t>
  </si>
  <si>
    <t>Гводзи строительные К 5х150</t>
  </si>
  <si>
    <t>303 Т</t>
  </si>
  <si>
    <t>25.93.14.900.000.00.0166.000000000064</t>
  </si>
  <si>
    <t>строительный, с плоской головкой, диаметр 4,0 мм, длина 120 мм, ГОСТ 4028-63</t>
  </si>
  <si>
    <t>Гвозди шиферные 4х120</t>
  </si>
  <si>
    <t>304 Т</t>
  </si>
  <si>
    <t>25.99.29.190.063.00.0796.000000000001</t>
  </si>
  <si>
    <t>Кронштейн</t>
  </si>
  <si>
    <t>настенный, металлический, для крепления отопительного радиатора</t>
  </si>
  <si>
    <t>Кронштейн радиаторный L=131мм</t>
  </si>
  <si>
    <t>305 Т</t>
  </si>
  <si>
    <t>Кронштейн радиаторный L=325мм</t>
  </si>
  <si>
    <t>306 Т</t>
  </si>
  <si>
    <t>20.59.41.990.002.02.0166.000000000002</t>
  </si>
  <si>
    <t>Смазка</t>
  </si>
  <si>
    <t>уплотнительно-резьбовая, марка Р-402</t>
  </si>
  <si>
    <t>Смазка резьбовая ТF-15, для стеклопластиковой трубы</t>
  </si>
  <si>
    <t>307 Т</t>
  </si>
  <si>
    <t>22.21.30.100.003.00.0166.000000000000</t>
  </si>
  <si>
    <t>Лента ФУМ</t>
  </si>
  <si>
    <t>уплотнительная, размер 15 мм</t>
  </si>
  <si>
    <t>Лента ФУМ, Лента из фторопластового уплотнительного материала, марки 1 для труб СПТ 100 мм, 100 мк</t>
  </si>
  <si>
    <t>308 Т</t>
  </si>
  <si>
    <t>20.30.12.700.000.00.0166.000000000062</t>
  </si>
  <si>
    <t>Эмаль</t>
  </si>
  <si>
    <t>ПФ-115, ГОСТ 6465-76</t>
  </si>
  <si>
    <t>Краска эмаль ПФ-115 черная, расфассовка по 50к</t>
  </si>
  <si>
    <t>309 Т</t>
  </si>
  <si>
    <t>Краска эмаль ПФ-115 желтая, ГОСТ 6465-76, расфассовка по 50кг</t>
  </si>
  <si>
    <t>310 Т</t>
  </si>
  <si>
    <t>Краска эмаль ПФ-115 серая, ГОСТ 6465-76, расфассовка по 50кг</t>
  </si>
  <si>
    <t>311 Т</t>
  </si>
  <si>
    <t>Краска эмаль ПФ-115 белая, ГОСТ 6465-76, расфассовка по 50кг</t>
  </si>
  <si>
    <t>312 Т</t>
  </si>
  <si>
    <t>Краска эмаль ПФ-115 синяя,ГОСТ 6465-76, расфассовка по 50кг</t>
  </si>
  <si>
    <t>313 Т</t>
  </si>
  <si>
    <t>Краска эмаль ПФ-115 зеленая, ГОСТ 6465-76, расфассовка по 50кг</t>
  </si>
  <si>
    <t>314 Т</t>
  </si>
  <si>
    <t>Краска эмаль ПФ-115 голубая, расфассовка по 50к</t>
  </si>
  <si>
    <t>315 Т</t>
  </si>
  <si>
    <t>Краска эмаль ПФ-115 красная, ГОСТ 6465-76, расфассовка по 50кг</t>
  </si>
  <si>
    <t>316 Т</t>
  </si>
  <si>
    <t>20.30.22.100.001.00.0166.000000000000</t>
  </si>
  <si>
    <t>Грунтовка</t>
  </si>
  <si>
    <t>однокомпонентный состав, антикоррозионная</t>
  </si>
  <si>
    <t>317 Т</t>
  </si>
  <si>
    <t>20.30.12.700.000.00.0166.000000000099</t>
  </si>
  <si>
    <t>двухкомпонентная</t>
  </si>
  <si>
    <t>Эмаль двухкомпонентная, отверждаемая полимидным аддуктом, эпоксидно-камнеугольная краска, 15130</t>
  </si>
  <si>
    <t>318 Т</t>
  </si>
  <si>
    <t>20.30.12.700.004.00.0166.000000000000</t>
  </si>
  <si>
    <t>Краска</t>
  </si>
  <si>
    <t>марка АЛ-177</t>
  </si>
  <si>
    <t>Краска алюминиевая АЛ-177</t>
  </si>
  <si>
    <t>319 Т</t>
  </si>
  <si>
    <t>20.30.12.700.001.00.0166.000000000001</t>
  </si>
  <si>
    <t>Лак</t>
  </si>
  <si>
    <t>битумные электроизоляционные пропиточные, марка БТ-577, ГОСТ 5631-79</t>
  </si>
  <si>
    <t>Лак БТ-577 (кузбасслак), ГОСТ 5631-79</t>
  </si>
  <si>
    <t>320 Т</t>
  </si>
  <si>
    <t>20.30.22.100.001.00.0166.000000000001</t>
  </si>
  <si>
    <t>марка ГФ-021, для окрашивания металлических и деревянных поверхностей под покрытия различными эмалями и масляными красками</t>
  </si>
  <si>
    <t>Грунтовка ГФ-021</t>
  </si>
  <si>
    <t>321 Т</t>
  </si>
  <si>
    <t>20.30.12.700.000.00.0166.000000000102</t>
  </si>
  <si>
    <t>грунтовая, ГОСТ 24405-80</t>
  </si>
  <si>
    <t>Грунтовка под эмульсионную краску</t>
  </si>
  <si>
    <t>322 Т</t>
  </si>
  <si>
    <t>19.20.23.710.001.00.0166.000000000000</t>
  </si>
  <si>
    <t>Уайт спирит</t>
  </si>
  <si>
    <t>нефрас-С4-155/200, плотность при 20°С не более 790 кг/м3, массовая доля общей серы не более 0,025%, ГОСТ 3134-78</t>
  </si>
  <si>
    <t>Уайт-спирит</t>
  </si>
  <si>
    <t>323 Т</t>
  </si>
  <si>
    <t>20.30.22.200.000.00.0166.000000000000</t>
  </si>
  <si>
    <t>Олифа</t>
  </si>
  <si>
    <t>оксоль, марка В, ГОСТ 190-78</t>
  </si>
  <si>
    <t>Олифа "Оксоль", марка В, ГОСТ 190-78*, промтара, объем 200л или канистра на 10л</t>
  </si>
  <si>
    <t>324 Т</t>
  </si>
  <si>
    <t>24.42.21.000.002.01.0166.000000000000</t>
  </si>
  <si>
    <t>Пудра</t>
  </si>
  <si>
    <t>алюминиевая</t>
  </si>
  <si>
    <t>Пудра алюминиевая, марка ПАП-1, ГОСТ 5494-95</t>
  </si>
  <si>
    <t>325 Т</t>
  </si>
  <si>
    <t>20.30.12.700.003.00.0778.000000000002</t>
  </si>
  <si>
    <t>Колер</t>
  </si>
  <si>
    <t>паста</t>
  </si>
  <si>
    <t>розовый, ISEP-Color, универсальный , объем 0,25л</t>
  </si>
  <si>
    <t>778</t>
  </si>
  <si>
    <t>Упаковка</t>
  </si>
  <si>
    <t>326 Т</t>
  </si>
  <si>
    <t>оранжевый, ISEP-Color, универсальный №3, объем 0,25л</t>
  </si>
  <si>
    <t>327 Т</t>
  </si>
  <si>
    <t>жёлтый ISEP-Color, универсальный №5, объем 0,25л</t>
  </si>
  <si>
    <t>328 Т</t>
  </si>
  <si>
    <t>синий ISEP-Color, универсальный №8, объем 0,25л</t>
  </si>
  <si>
    <t>329 Т</t>
  </si>
  <si>
    <t>апельсиновый ISEP-Color, универсальный №13, объем 0,25л</t>
  </si>
  <si>
    <t>330 Т</t>
  </si>
  <si>
    <t>персик ISEP-Color, универсальный №15, объем 0,25л</t>
  </si>
  <si>
    <t>331 Т</t>
  </si>
  <si>
    <t>коричневый ISEP-Color, универсальный №16, объем 0,25л</t>
  </si>
  <si>
    <t>332 Т</t>
  </si>
  <si>
    <t>20.30.11.900.000.00.0166.000000000000</t>
  </si>
  <si>
    <t>марка ВД-ВА-224, ГОСТ 28196-89</t>
  </si>
  <si>
    <t>Краска водоэмульсионная Водно-дисперсионная моющая для внутренней отделки, пластиковая емкость, объем 20кг, ГОСТ 28196-89*</t>
  </si>
  <si>
    <t>333 Т</t>
  </si>
  <si>
    <t>Краска фасадная Водно-дисперсионная для наружные отделки,   пластиковая емкость, объем 20кг, ГОСТ 28196-89*</t>
  </si>
  <si>
    <t>334 Т</t>
  </si>
  <si>
    <t>23.52.10.330.000.00.0166.000000000030</t>
  </si>
  <si>
    <t>Известь</t>
  </si>
  <si>
    <t>негашеная, 1 сорт, порошкообразная без добавок, кальциевая, медленногасящаяся, ГОСТ 9179-77</t>
  </si>
  <si>
    <t>Известь строительная негашеная ГОСТ 9179—77</t>
  </si>
  <si>
    <t>335 Т</t>
  </si>
  <si>
    <t>20.30.22.550.000.00.0778.000000000002</t>
  </si>
  <si>
    <t>Шпатлевка</t>
  </si>
  <si>
    <t>для выравнивания стен и потолков в помещениях, на гипсовой основе</t>
  </si>
  <si>
    <t>Шпатлевка гипсовая "AlinEX Глатт"В мешках по 25кг</t>
  </si>
  <si>
    <t>336 Т</t>
  </si>
  <si>
    <t>Шпатлевка клеевая "AlinEX Финиш"В мешках по 25кг</t>
  </si>
  <si>
    <t>337 Т</t>
  </si>
  <si>
    <t>23.64.10.100.000.01.0778.000000000000</t>
  </si>
  <si>
    <t>Смесь</t>
  </si>
  <si>
    <t>строительная, сухая</t>
  </si>
  <si>
    <t>Затирка для швов гипсокартона "AlinEX Джойнт"В мешках по 25кг</t>
  </si>
  <si>
    <t>338 Т</t>
  </si>
  <si>
    <t>Затирка для швов настенной и напольной плитки "AlinEX Флэш" В пакетах по 5 кг</t>
  </si>
  <si>
    <t>339 Т</t>
  </si>
  <si>
    <t>08.11.30.100.000.00.0166.000000000000</t>
  </si>
  <si>
    <t>Мел</t>
  </si>
  <si>
    <t>сорт 1, комовый, содержание не менее 98%, ГОСТ 17498-72</t>
  </si>
  <si>
    <t>Мел побелочный МТД-2, природный технический дисперсный</t>
  </si>
  <si>
    <t>340 Т</t>
  </si>
  <si>
    <t>20.59.59.730.000.00.0796.000000000000</t>
  </si>
  <si>
    <t>Монтажная пена</t>
  </si>
  <si>
    <t>всесезонная, бытовая (с трубкой-адаптером), в аэрозольной упаковке, однокомпонентная</t>
  </si>
  <si>
    <t>Морозостойкий, емкость 750мл</t>
  </si>
  <si>
    <t>341 Т</t>
  </si>
  <si>
    <t>20.52.10.900.011.00.0796.000000000002</t>
  </si>
  <si>
    <t>Герметик силиконовый</t>
  </si>
  <si>
    <t>марка У-30М, ГОСТ 13489-79</t>
  </si>
  <si>
    <t>Герметик силиконовый, универсальный, емкость 310мл</t>
  </si>
  <si>
    <t>342 Т</t>
  </si>
  <si>
    <t>23.31.10.790.002.00.0055.000000000050</t>
  </si>
  <si>
    <t>Плитка</t>
  </si>
  <si>
    <t>керамическая, глазурованная, глазурованная прямоугольная без завала, размер 200*300 мм</t>
  </si>
  <si>
    <t>Плитка кеpaмичеcкая глазурованная, Для внутpенней oблицoвки cтен, размер 20х30см, светлая, ГОСТ 27180-2001</t>
  </si>
  <si>
    <t>055</t>
  </si>
  <si>
    <t>Метр квадратный</t>
  </si>
  <si>
    <t>343 Т</t>
  </si>
  <si>
    <t>23.31.10.790.002.00.0055.000000000000</t>
  </si>
  <si>
    <t>керамическая, основная, квадратная, размер 300*300 мм</t>
  </si>
  <si>
    <t>Плитка кеpaмичеcкая напольная, Плитка нескользящая, размер 30х30см, светлая, ГОСТ 27180-2001</t>
  </si>
  <si>
    <t>344 Т</t>
  </si>
  <si>
    <t>22.23.14.700.001.00.0778.000000000002</t>
  </si>
  <si>
    <t>Крестики</t>
  </si>
  <si>
    <t>для укладки кафеля, размер 2,5 мм</t>
  </si>
  <si>
    <t>Крестик для кафельной плитки</t>
  </si>
  <si>
    <t>345 Т</t>
  </si>
  <si>
    <t>23.31.10.790.002.00.0055.000000000112</t>
  </si>
  <si>
    <t>керамогранитная, фасадная, размер 600*600 мм</t>
  </si>
  <si>
    <t>Керамогранит 600х600мм, с комплектующими для облицовка стен</t>
  </si>
  <si>
    <t>346 Т</t>
  </si>
  <si>
    <t>22.23.11.900.000.00.0055.000000000025</t>
  </si>
  <si>
    <t>потолочная, ламинированная, размер 600*600*12 мм</t>
  </si>
  <si>
    <t>Подвесной потолок "Армстронг", потолочная плитка 600х600</t>
  </si>
  <si>
    <t>347 Т</t>
  </si>
  <si>
    <t>22.23.15.000.000.00.0055.000000000006</t>
  </si>
  <si>
    <t>Линолеум</t>
  </si>
  <si>
    <t>из поливинилхлорида, полукоммерческий, на нетканой подоснове</t>
  </si>
  <si>
    <t>Линолеум полукоммерческий, коммерческий, ширина 3м, ГОСТ 7251-77</t>
  </si>
  <si>
    <t>348 Т</t>
  </si>
  <si>
    <t>20.52.10.900.005.00.0166.000000000003</t>
  </si>
  <si>
    <t>Клей</t>
  </si>
  <si>
    <t>бустилат, для линолеума</t>
  </si>
  <si>
    <t>Клей универсальный «Бустилат-М»</t>
  </si>
  <si>
    <t>349 Т</t>
  </si>
  <si>
    <t>20.52.10.900.005.00.0166.000000000019</t>
  </si>
  <si>
    <t>ПВА, марка Д 50Н, ГОСТ 18992-97</t>
  </si>
  <si>
    <t>Клей ПВА</t>
  </si>
  <si>
    <t>350 Т</t>
  </si>
  <si>
    <t>20.52.10.900.005.00.0166.000000000020</t>
  </si>
  <si>
    <t>кафельный</t>
  </si>
  <si>
    <t>Клей для кафеля AlinEX, упаковка - бумажный пакет, вес 25кг</t>
  </si>
  <si>
    <t>351 Т</t>
  </si>
  <si>
    <t>22.23.14.700.017.00.0006.000000000002</t>
  </si>
  <si>
    <t>Плинтус</t>
  </si>
  <si>
    <t>из пенополистирола, потолочный, размер 20*27 мм</t>
  </si>
  <si>
    <t>Плинтус пластиковый с комплектующими изделиями, 2,5м, PSF 9954</t>
  </si>
  <si>
    <t>352 Т</t>
  </si>
  <si>
    <t>25.99.29.190.037.00.0055.000000000002</t>
  </si>
  <si>
    <t>Металлочерепица</t>
  </si>
  <si>
    <t>из оцинкованной стали, с полимерным покрытием, толщина 0,6 мм</t>
  </si>
  <si>
    <t>Металлочерепица с комплектующими , размер 1100х3600мм</t>
  </si>
  <si>
    <t>353 Т</t>
  </si>
  <si>
    <t>23.65.12.900.002.01.0796.000000000000</t>
  </si>
  <si>
    <t>Деталь коньковая</t>
  </si>
  <si>
    <t>перекрываемая, марка КС-1, размер1130*380*7,5 мм, ГОСТ 30340-2012</t>
  </si>
  <si>
    <t>Конек для металлочерепицы</t>
  </si>
  <si>
    <t>354 Т</t>
  </si>
  <si>
    <t>30.20.40.300.055.00.0796.000000000002</t>
  </si>
  <si>
    <t>Решетка вентиляционная</t>
  </si>
  <si>
    <t>для подачи и удаления воздуха в системах вентиляции в жилых зданиях</t>
  </si>
  <si>
    <t>Решетки вентиляционные настенные, размер 200х200(h)</t>
  </si>
  <si>
    <t>355 Т</t>
  </si>
  <si>
    <t>Решетки вентиляционные настенные, размер 150х200(h)</t>
  </si>
  <si>
    <t>356 Т</t>
  </si>
  <si>
    <t>23.99.19.900.002.00.0113.000000000038</t>
  </si>
  <si>
    <t>Плита</t>
  </si>
  <si>
    <t>минераловатная, размер 1200*600*60 мм</t>
  </si>
  <si>
    <t>Плита минераловатная ПМ-35, ТУ 5762-004-59536983-09,  размер 1200х600х60мм</t>
  </si>
  <si>
    <t>113</t>
  </si>
  <si>
    <t>Метр кубический</t>
  </si>
  <si>
    <t>357 Т</t>
  </si>
  <si>
    <t>Керамзит</t>
  </si>
  <si>
    <t>358 Т</t>
  </si>
  <si>
    <t>Лента</t>
  </si>
  <si>
    <t>изоляционная, для обмотки трубопроводов, поливинилхлоридная, липкая</t>
  </si>
  <si>
    <t>Лента изоляционная ПВХ, для изоляции труб толщина 0,4мм, цвет черный ТУ2245-001-00203312-2003</t>
  </si>
  <si>
    <t>359 Т</t>
  </si>
  <si>
    <t>23.99.13.900.015.01.0055.000000000004</t>
  </si>
  <si>
    <t>Рубероид</t>
  </si>
  <si>
    <t>кровельный, тип РКК-400, с крупнозернистой посыпкой</t>
  </si>
  <si>
    <t>Рубероид РКК-400, ГОСТ 10923-93</t>
  </si>
  <si>
    <t>360 Т</t>
  </si>
  <si>
    <t>23.99.13.900.015.01.0055.000000000003</t>
  </si>
  <si>
    <t>кровельный, тип РКК-350, с крупнозернистой посыпкой</t>
  </si>
  <si>
    <t>Рубероид РКП-350, ГОСТ 10923-93</t>
  </si>
  <si>
    <t>361 Т</t>
  </si>
  <si>
    <t>23.14.12.300.001.00.0055.000000000001</t>
  </si>
  <si>
    <t>Стеклоткань</t>
  </si>
  <si>
    <t>поверхностная плотность не менее 40 г/м2</t>
  </si>
  <si>
    <t>Стеклоткань, ГОСТ 19907-83</t>
  </si>
  <si>
    <t>362 Т</t>
  </si>
  <si>
    <t>23.99.13.900.006.00.0166.000000000007</t>
  </si>
  <si>
    <t>Мастика</t>
  </si>
  <si>
    <t>марка МБР</t>
  </si>
  <si>
    <t>Мастика МБР-65 ГОСТ 15836-79</t>
  </si>
  <si>
    <t>363 Т</t>
  </si>
  <si>
    <t>23.99.13.900.021.01.0166.000000000001</t>
  </si>
  <si>
    <t>Праймер</t>
  </si>
  <si>
    <t>битумный, концентрированный</t>
  </si>
  <si>
    <t>Праймер НК-50</t>
  </si>
  <si>
    <t>364 Т</t>
  </si>
  <si>
    <t>19.20.42.520.000.00.0168.000000000002</t>
  </si>
  <si>
    <t>Битум</t>
  </si>
  <si>
    <t>нефтяной, строительный, марка БН 90/10, условная вязкость 5-20, ГОСТ 6617-76</t>
  </si>
  <si>
    <t>Битум строительный БН 90/10,Фасовка - крафт-мешки по 40кг,  ГОСТ 6617-76</t>
  </si>
  <si>
    <t>365 Т</t>
  </si>
  <si>
    <t>19.20.42.510.000.00.0168.000000000012</t>
  </si>
  <si>
    <t>нефтяной, дорожный, марка БНД 60/90, условная вязкость 61-90, ГОСТ 22245-90</t>
  </si>
  <si>
    <t>Битум дорожный БН 60/90, ГОСТ 22245-90</t>
  </si>
  <si>
    <t>366 Т</t>
  </si>
  <si>
    <t>23.99.13.900.006.00.0166.000000000000</t>
  </si>
  <si>
    <t>марка МБИ</t>
  </si>
  <si>
    <t>Мастика битумно-полимерная</t>
  </si>
  <si>
    <t>367 Т</t>
  </si>
  <si>
    <t>24.33.11.100.000.00.0168.000000000045</t>
  </si>
  <si>
    <t>Уголок</t>
  </si>
  <si>
    <t>стальной, неравнополочный, номер 18/11, ширина полок 180*110 мм, ГОСТ 8510-86</t>
  </si>
  <si>
    <t>Уголок стальной 180х110х10</t>
  </si>
  <si>
    <t>368 Т</t>
  </si>
  <si>
    <t>24.33.11.100.000.00.0168.000000000017</t>
  </si>
  <si>
    <t>стальной, равнополочный, номер 12,5, ширина полок 125*125 мм, ГОСТ 8509-93</t>
  </si>
  <si>
    <t>Уголок стальной 125х125х8,  Ст3пс5, ГОСТ 8509-93</t>
  </si>
  <si>
    <t>369 Т</t>
  </si>
  <si>
    <t>24.33.11.100.000.00.0168.000000000041</t>
  </si>
  <si>
    <t>стальной, неравнополочный, номер 11/07, ширина полок 110*70 мм, ГОСТ 8510-86</t>
  </si>
  <si>
    <t>Уголок стальной 110х70х8</t>
  </si>
  <si>
    <t>370 Т</t>
  </si>
  <si>
    <t>24.33.11.100.000.00.0168.000000000015</t>
  </si>
  <si>
    <t>стальной, равнополочный, номер 10, ширина полок 100*100 мм, ГОСТ 8509-93</t>
  </si>
  <si>
    <t>Уголок стальной 100х100х7,  Ст3пс5, ГОСТ 8509-93</t>
  </si>
  <si>
    <t>371 Т</t>
  </si>
  <si>
    <t>Уголок стальной 75х75х5, Ст3пс5, ГОСТ 8509-93</t>
  </si>
  <si>
    <t>372 Т</t>
  </si>
  <si>
    <t>24.33.11.100.000.00.0168.000000000010</t>
  </si>
  <si>
    <t>стальной, равнополочный, номер 6,3, ширина полок 63*63 мм, ГОСТ 8509-93</t>
  </si>
  <si>
    <t>Уголок стальной 63х63х5, Ст3пс5, ГОСТ 8509-93</t>
  </si>
  <si>
    <t>373 Т</t>
  </si>
  <si>
    <t>24.33.11.100.000.00.0168.000000000008</t>
  </si>
  <si>
    <t>стальной, равнополочный, номер 5, ширина полок 50*50 мм, ГОСТ 8509-93</t>
  </si>
  <si>
    <t>Уголок стальной 50х50х5, Ст3пс5, ГОСТ 8509-93</t>
  </si>
  <si>
    <t>374 Т</t>
  </si>
  <si>
    <t>Уголок стальной 50х50х4, Ст3пс5, ГОСТ 8509-93</t>
  </si>
  <si>
    <t>375 Т</t>
  </si>
  <si>
    <t>24.33.11.100.000.00.0168.000000000007</t>
  </si>
  <si>
    <t>стальной, равнополочный, номер 4,5, ширина полок 45*45 мм, ГОСТ 8509-93</t>
  </si>
  <si>
    <t>Уголок стальной 45х45х4, Ст3пс5, ГОСТ 8509-93</t>
  </si>
  <si>
    <t>376 Т</t>
  </si>
  <si>
    <t>24.33.11.100.000.00.0168.000000000006</t>
  </si>
  <si>
    <t>стальной, равнополочный, номер 4, ширина полок 40*40 мм, ГОСТ 8509-93</t>
  </si>
  <si>
    <t>Уголок стальной 40х40х4, Ст3пс5, ГОСТ 8509-93</t>
  </si>
  <si>
    <t>377 Т</t>
  </si>
  <si>
    <t>Уголок стальной неравнополочный 110х70х7</t>
  </si>
  <si>
    <t>378 Т</t>
  </si>
  <si>
    <t>24.33.11.100.000.00.0168.000000000011</t>
  </si>
  <si>
    <t>стальной, равнополочный, номер 7, ширина полок 70*70 мм, ГОСТ 8509-93</t>
  </si>
  <si>
    <t>Уголок стальной 70х70х6</t>
  </si>
  <si>
    <t>379 Т</t>
  </si>
  <si>
    <t>24.10.71.000.002.00.0168.000000000003</t>
  </si>
  <si>
    <t>Двутавр</t>
  </si>
  <si>
    <t>нормальный, номер профиля 20 Б1, стальной, ГОСТ 26020-83</t>
  </si>
  <si>
    <t>Двутавр нормальный (Б) 20Б1</t>
  </si>
  <si>
    <t>380 Т</t>
  </si>
  <si>
    <t>24.10.71.000.001.00.0166.000000000003</t>
  </si>
  <si>
    <t>Швеллер</t>
  </si>
  <si>
    <t>из стали, горячекатаный, с уклоном внутренних граней полок, номер швеллера 16, ГОСТ 8240-97</t>
  </si>
  <si>
    <t>Швеллер 16П, Ст3пс5. ГОСТ 8240-97</t>
  </si>
  <si>
    <t>381 Т</t>
  </si>
  <si>
    <t>24.10.71.000.001.00.0168.000000000007</t>
  </si>
  <si>
    <t>из стали, горячекатаной, с параллельными гранями полок и с уклоном внутренних граней, номер швеллера 14</t>
  </si>
  <si>
    <t>Швеллер 14П, Ст3пс5. ГОСТ 8240-97</t>
  </si>
  <si>
    <t>382 Т</t>
  </si>
  <si>
    <t>24.10.71.000.001.00.0168.000000000010</t>
  </si>
  <si>
    <t>из стали, горячекатаный, с уклоном внутренних граней полок, номер швеллера 12, ГОСТ 8240-97</t>
  </si>
  <si>
    <t>Швеллер 12П, Ст3пс5. ГОСТ 8240-97</t>
  </si>
  <si>
    <t>383 Т</t>
  </si>
  <si>
    <t>24.10.71.000.001.00.0168.000000000008</t>
  </si>
  <si>
    <t>из стали, горячекатаной, с параллельными гранями полок и с уклоном внутренних граней, номер швеллера 10</t>
  </si>
  <si>
    <t>Швеллер 10П</t>
  </si>
  <si>
    <t>384 Т</t>
  </si>
  <si>
    <t>24.10.71.000.001.00.0168.000000000001</t>
  </si>
  <si>
    <t>из стали, горячекатаной, с параллельными гранями полок и с уклоном внутренних граней, номер швеллера 8</t>
  </si>
  <si>
    <t>Швеллер 8П, Ст3пс5. ГОСТ 8240-98</t>
  </si>
  <si>
    <t>385 Т</t>
  </si>
  <si>
    <t>24.33.20.000.002.00.0168.000000000000</t>
  </si>
  <si>
    <t>Профиль</t>
  </si>
  <si>
    <t>листовой, из оцинкованной стали, холодногнутый, ГОСТ 24045-2010</t>
  </si>
  <si>
    <t>Профиль  ф 160х5мм</t>
  </si>
  <si>
    <t>386 Т</t>
  </si>
  <si>
    <t>Профили стальные, гнутые o 180х80х5</t>
  </si>
  <si>
    <t>387 Т</t>
  </si>
  <si>
    <t>Профили стальные, гнутые o 160х80х5</t>
  </si>
  <si>
    <t>388 Т</t>
  </si>
  <si>
    <t>24.10.71.000.002.00.0166.000000000006</t>
  </si>
  <si>
    <t xml:space="preserve"> горячекатаный, номер профиля 18 Б1, стальной, ГОСТ 8239-89</t>
  </si>
  <si>
    <t>Двутавр  18</t>
  </si>
  <si>
    <t>389 Т</t>
  </si>
  <si>
    <t>24.10.71.000.001.00.0168.000000000002</t>
  </si>
  <si>
    <t>из стали, горячекатаной, с параллельными гранями полок и с уклоном внутренних граней, номер швеллера 27</t>
  </si>
  <si>
    <t>стальные, горячекатаные, с уклоном внутренних граней полок, № швеллера 27, ГОСТ 8240-97</t>
  </si>
  <si>
    <t>390 Т</t>
  </si>
  <si>
    <t>24.10.66.900.000.01.0168.000000000072</t>
  </si>
  <si>
    <t>Круг</t>
  </si>
  <si>
    <t>стальной, марка Ст. 20, диаметр 30 мм, ГОСТ 2590-2006</t>
  </si>
  <si>
    <t>Круг стальной Ø30мм</t>
  </si>
  <si>
    <t>391 Т</t>
  </si>
  <si>
    <t>24.10.66.900.000.01.0168.000000000070</t>
  </si>
  <si>
    <t>стальной, марка Ст. 20, диаметр 24 мм, ГОСТ 2590-2006</t>
  </si>
  <si>
    <t>Круг стальной Ø24мм, Ст3сп-пс, ГОСТ 2590-2006</t>
  </si>
  <si>
    <t>392 Т</t>
  </si>
  <si>
    <t>24.10.66.900.000.00.0168.000000000009</t>
  </si>
  <si>
    <t>диаметр 20 мм, горячекатаный, стальной, ГОСТ 2590-2006</t>
  </si>
  <si>
    <t>Круг стальной Ø20мм, Ст3сп-пс, ГОСТ 2590-2006</t>
  </si>
  <si>
    <t>393 Т</t>
  </si>
  <si>
    <t>Круг стальной Ø19мм</t>
  </si>
  <si>
    <t>394 Т</t>
  </si>
  <si>
    <t>24.10.66.900.000.01.0168.000000000300</t>
  </si>
  <si>
    <t>стальной, марка Ст. 20, диаметр 25 мм, ГОСТ 1050-2013</t>
  </si>
  <si>
    <t>Круг стальной Ø25мм</t>
  </si>
  <si>
    <t>395 Т</t>
  </si>
  <si>
    <t>24.10.31.100.002.00.0168.000000000003</t>
  </si>
  <si>
    <t>Полоса</t>
  </si>
  <si>
    <t>стальная, размер 40*4, ГОСТ 4405-75</t>
  </si>
  <si>
    <t>Полоса стальная 40х4мм, ГОСТ 103-76*</t>
  </si>
  <si>
    <t>396 Т</t>
  </si>
  <si>
    <t>24.10.31.100.002.00.0168.000000000004</t>
  </si>
  <si>
    <t>стальная, размер 50*5, ГОСТ 4405-75</t>
  </si>
  <si>
    <t>Полоса стальная 150х6мм</t>
  </si>
  <si>
    <t>397 Т</t>
  </si>
  <si>
    <t>24.10.42.000.000.00.0168.000000000002</t>
  </si>
  <si>
    <t>стальная, Холоднокатанная, ширина от 6 до 410 мм, марка стали:20х13, толщина от 0,05 до 2,0 мм, ГОСТ 4986-79</t>
  </si>
  <si>
    <t>Лента стальная 200х2,5мм</t>
  </si>
  <si>
    <t>398 Т</t>
  </si>
  <si>
    <t>Лента стальная 150х2,5</t>
  </si>
  <si>
    <t>399 Т</t>
  </si>
  <si>
    <t>24.10.31.900.000.01.0168.000000000083</t>
  </si>
  <si>
    <t>Лист</t>
  </si>
  <si>
    <t>стальной, марка Ст. 3, толщина 20 мм, ГОСТ 19903-74</t>
  </si>
  <si>
    <t>Лист стальной толщина 20мм, Марка Ст3пс5, ГОСТ 19903-74</t>
  </si>
  <si>
    <t>400 Т</t>
  </si>
  <si>
    <t>24.10.31.900.000.01.0168.000000000011</t>
  </si>
  <si>
    <t>стальной, марка Ст. 3, толщина 10 мм, ГОСТ 14637-89</t>
  </si>
  <si>
    <t>Лист стальной толщина 10мм, Марка Ст3пс5, ГОСТ 19903-74</t>
  </si>
  <si>
    <t>401 Т</t>
  </si>
  <si>
    <t>24.10.31.900.000.01.0168.000000000078</t>
  </si>
  <si>
    <t>стальной, марка Ст. 3, толщина 8 мм, ГОСТ 19903-74</t>
  </si>
  <si>
    <t>Лист стальной толщина 8мм, Марка Ст3пс5, ГОСТ 19903-74</t>
  </si>
  <si>
    <t>402 Т</t>
  </si>
  <si>
    <t>24.10.31.900.000.01.0168.000000000077</t>
  </si>
  <si>
    <t>стальной, марка Ст. 3, толщина 6 мм, ГОСТ 19903-74</t>
  </si>
  <si>
    <t>Лист стальной толщина 6мм, Марка Ст3пс5, ГОСТ 19903-74</t>
  </si>
  <si>
    <t>403 Т</t>
  </si>
  <si>
    <t>24.10.31.900.000.01.0168.000000000076</t>
  </si>
  <si>
    <t>стальной, марка Ст. 3, толщина 5 мм, ГОСТ 19903-74</t>
  </si>
  <si>
    <t>Лист стальной толщина 5мм, Марка Ст3пс5, ГОСТ 19903-74</t>
  </si>
  <si>
    <t>декабрь 2015г, январь 2016г, март</t>
  </si>
  <si>
    <t>404 Т</t>
  </si>
  <si>
    <t>24.10.31.900.000.01.0168.000000000010</t>
  </si>
  <si>
    <t>стальной, марка Ст. 3, толщина 4 мм, ГОСТ 103-2006</t>
  </si>
  <si>
    <t>Лист стальной толщина 4мм, Марка Ст3пс5, ГОСТ 19903-74</t>
  </si>
  <si>
    <t>405 Т</t>
  </si>
  <si>
    <t>24.10.31.900.000.01.0168.000000000075</t>
  </si>
  <si>
    <t>стальной, марка Ст. 3, толщина 3 мм, ГОСТ 19903-74</t>
  </si>
  <si>
    <t>Лист стальной толщина 3мм, Марка Ст3пс5, ГОСТ 19903-74</t>
  </si>
  <si>
    <t>406 Т</t>
  </si>
  <si>
    <t>24.10.31.900.000.01.0168.000000000008</t>
  </si>
  <si>
    <t>стальной, марка Ст. 3, толщина 2 мм, ГОСТ 16523-97</t>
  </si>
  <si>
    <t>Лист стальной толщина 2мм, Марка Ст3пс5, ГОСТ 19903-74</t>
  </si>
  <si>
    <t>407 Т</t>
  </si>
  <si>
    <t>24.10.31.900.000.01.0168.000000000081</t>
  </si>
  <si>
    <t>стальной, марка Ст. 3, толщина 16 мм, ГОСТ 19903-74</t>
  </si>
  <si>
    <t>Лист стальной толщина 16мм, Марка Ст3пс5, ГОСТ 19903-74</t>
  </si>
  <si>
    <t>408 Т</t>
  </si>
  <si>
    <t>24.33.20.000.001.01.0168.000000000000</t>
  </si>
  <si>
    <t>из нелегированной стали, толщина 2,5-12 мм, с ромбическим рифлением</t>
  </si>
  <si>
    <t>Лист стальной с ромбическим рифлением толщина 6мм , Марка Ст3сп, ГОСТ 8568-77</t>
  </si>
  <si>
    <t>409 Т</t>
  </si>
  <si>
    <t>Лист стальной с ромбическим рифлением толщина 5мм , Марка Ст3сп, ГОСТ 8568-77</t>
  </si>
  <si>
    <t>410 Т</t>
  </si>
  <si>
    <t>Лист стальной с ромбическим рифлением толщина 4мм , Марка Ст3сп, ГОСТ 8568-77</t>
  </si>
  <si>
    <t>411 Т</t>
  </si>
  <si>
    <t>25.93.13.500.000.00.0168.000000000000</t>
  </si>
  <si>
    <t>Лист просечно-вытяжной</t>
  </si>
  <si>
    <t>толщина 4 мм, ширина менее 800 мм</t>
  </si>
  <si>
    <t>Лист просечно-вытяжной стальной ПВ-406, b=4мм , ТУ 36.26.11-5-89</t>
  </si>
  <si>
    <t>412 Т</t>
  </si>
  <si>
    <t>Лист просечно-вытяжной стальной ПВ-508, b=5мм</t>
  </si>
  <si>
    <t>413 Т</t>
  </si>
  <si>
    <t>Профилированный лист оцинкованный стальной Н57-750-0,8, ГОСТ 24045-94</t>
  </si>
  <si>
    <t>414 Т</t>
  </si>
  <si>
    <t>Профилированный лист оцинкованный стальной Н60-845-1,0</t>
  </si>
  <si>
    <t>415 Т</t>
  </si>
  <si>
    <t>24.34.12.900.000.00.0168.000000000050</t>
  </si>
  <si>
    <t>Проволока</t>
  </si>
  <si>
    <t>из углеродистой стали, номинальный диаметр 2,00 мм</t>
  </si>
  <si>
    <t>Проволока Ø2,0-О-Ч стальная термически обработанная, черная</t>
  </si>
  <si>
    <t>416 Т</t>
  </si>
  <si>
    <t>24.34.13.100.000.00.0055.000000000003</t>
  </si>
  <si>
    <t>Сетка</t>
  </si>
  <si>
    <t>стальная, плетеная, одинарная, номер сетки 45</t>
  </si>
  <si>
    <t>Сетка плетеная "Рабица" 2-45-2,5-0, в рулонах Сетка с квадратной ячейкой №45, из оцинкованной проволоки, Ø2,5мм. Ширина 2м. ГОСТ 5336-80*</t>
  </si>
  <si>
    <t>417 Т</t>
  </si>
  <si>
    <t>25.11.23.676.000.00.0168.000000000009</t>
  </si>
  <si>
    <t>Арматурная сталь</t>
  </si>
  <si>
    <t>класс арматурной стали А-I (240), диамер профиля 6-40 мм, ГОСТ 5781-82</t>
  </si>
  <si>
    <t>Арматурная сталь, класс А-I, Ø6мм</t>
  </si>
  <si>
    <t>418 Т</t>
  </si>
  <si>
    <t>Арматурная сталь, класс А-I, Ø8мм</t>
  </si>
  <si>
    <t>419 Т</t>
  </si>
  <si>
    <t>Арматурная сталь, класс А-I, Ø10мм</t>
  </si>
  <si>
    <t>420 Т</t>
  </si>
  <si>
    <t>Арматурная сталь, класс А-I, Ø12мм, ГОСТ 5781-82</t>
  </si>
  <si>
    <t>421 Т</t>
  </si>
  <si>
    <t>Арматурная сталь, класс А-I, Ø16мм, ГОСТ 5781-82</t>
  </si>
  <si>
    <t>422 Т</t>
  </si>
  <si>
    <t>Арматурная сталь, класс А-I, Ø20мм, ГОСТ 5781-82</t>
  </si>
  <si>
    <t>423 Т</t>
  </si>
  <si>
    <t>Арматурная сталь, класс А-III, Ø8мм, ГОСТ 5781-82</t>
  </si>
  <si>
    <t>424 Т</t>
  </si>
  <si>
    <t>Арматурная сталь, класс А-III, Ø12мм, ГОСТ 5781-82</t>
  </si>
  <si>
    <t>425 Т</t>
  </si>
  <si>
    <t>Арматурная сталь, класс А-III, Ø16мм, ГОСТ 5781-82</t>
  </si>
  <si>
    <t>426 Т</t>
  </si>
  <si>
    <t>Арматурная сталь, класс А-III, Ø6мм, ГОСТ 5781-82</t>
  </si>
  <si>
    <t>427 Т</t>
  </si>
  <si>
    <t>16.10.39.000.000.00.0113.000000000078</t>
  </si>
  <si>
    <t>из хвойных пород, обрезная, длина не менее 6 м, сорт 1, ГОСТ 8486-86</t>
  </si>
  <si>
    <t>Доска обрезная, толщина 50мм, пиломатериалы хвойных пород, размер 6000х200х50мм, ГОСТ 24454-80*</t>
  </si>
  <si>
    <t>428 Т</t>
  </si>
  <si>
    <t>Доска обрезная, толщина 30мм, пиломатериалы хвойных пород, размер 6000х150х30мм, ГОСТ 24454-80*</t>
  </si>
  <si>
    <t>429 Т</t>
  </si>
  <si>
    <t>16.10.39.000.000.00.0113.000000000001</t>
  </si>
  <si>
    <t>Доска</t>
  </si>
  <si>
    <t>из хвойных пород, обрезная, длина менее 6,5 м, толщина 19-22 мм, сорт 1, ГОСТ 8486-86</t>
  </si>
  <si>
    <t>Доска обрезная, толщина 20мм, пиломатериалы хвойных пород, размер 6000х150х20мм, ГОСТ 24454-80*</t>
  </si>
  <si>
    <t>430 Т</t>
  </si>
  <si>
    <t>16.10.10.390.001.02.0113.000000000000</t>
  </si>
  <si>
    <t>Брус</t>
  </si>
  <si>
    <t>деревянный, мостовой</t>
  </si>
  <si>
    <t>Брус деревянный 100х100мм, из хвойных пород, длина 6м.</t>
  </si>
  <si>
    <t>431 Т</t>
  </si>
  <si>
    <t>25.12.10.500.002.00.0055.000000000003</t>
  </si>
  <si>
    <t>Блок оконный</t>
  </si>
  <si>
    <t>двухстворчатый, с двухкамерным стеклопакетом, из алюминиевых профилей со стандартным покрытием толщиной 45 мм одинарной конструкции</t>
  </si>
  <si>
    <t>с подоконной доской и москитной сеткой</t>
  </si>
  <si>
    <t>432 Т</t>
  </si>
  <si>
    <t>22.23.14.570.001.00.0055.000000000001</t>
  </si>
  <si>
    <t>из поливинилхлорида, межкомнатная, с двойным остеклением</t>
  </si>
  <si>
    <t>Дверные блоки металлопластиковые с замком</t>
  </si>
  <si>
    <t>433 Т</t>
  </si>
  <si>
    <t>16.23.11.500.003.00.0796.000000000000</t>
  </si>
  <si>
    <t>Дверь</t>
  </si>
  <si>
    <t>деревянная, внутренняя  , ГОСТ 6629-88</t>
  </si>
  <si>
    <t>Дверные блоки деревянные ДГ 21-7, к-те с наличником, коробкой, порогом и петля</t>
  </si>
  <si>
    <t>434 Т</t>
  </si>
  <si>
    <t>Дверные блоки ДГ 21-9,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</si>
  <si>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435 Т</t>
  </si>
  <si>
    <t>Дверные блоки ДНГ 21-9,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</si>
  <si>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436 Т</t>
  </si>
  <si>
    <t>Дверные блоки ДВГ 21-15,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</si>
  <si>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437 Т</t>
  </si>
  <si>
    <t>25.72.12.990.000.00.0796.000000000002</t>
  </si>
  <si>
    <t>Замок</t>
  </si>
  <si>
    <t>врезной</t>
  </si>
  <si>
    <t>"КАЛЕ", врезной 152/R 35мм, 5 ключей в комплекте с ручкой</t>
  </si>
  <si>
    <t>438 Т</t>
  </si>
  <si>
    <t>25.99.29.490.087.00.0796.000000000000</t>
  </si>
  <si>
    <t>Ручка</t>
  </si>
  <si>
    <t>металлическая, дверная</t>
  </si>
  <si>
    <t>Ручка дверная, ТНП 28-969.000-02</t>
  </si>
  <si>
    <t>439 Т</t>
  </si>
  <si>
    <t>25.72.14.690.003.00.0796.000000000004</t>
  </si>
  <si>
    <t>Петля</t>
  </si>
  <si>
    <t>дверная, комбинированная, ГОСТ 5088-2005</t>
  </si>
  <si>
    <t>Петли стальные для деревянных окон</t>
  </si>
  <si>
    <t>440 Т</t>
  </si>
  <si>
    <t>25.72.14.690.003.00.0796.000000000001</t>
  </si>
  <si>
    <t>дверная, накладная, ГОСТ 5088-2005</t>
  </si>
  <si>
    <t>Петли стальные для деревянных дверей</t>
  </si>
  <si>
    <t>441 Т</t>
  </si>
  <si>
    <t>25.72.14.690.006.00.0796.000000000000</t>
  </si>
  <si>
    <t>Доводчик дверной</t>
  </si>
  <si>
    <t>до 90 кг</t>
  </si>
  <si>
    <t>Доводчик дверной,дверной DS-41А</t>
  </si>
  <si>
    <t>442 Т</t>
  </si>
  <si>
    <t>25.72.13.300.000.00.0796.000000000001</t>
  </si>
  <si>
    <t>Шпингалет</t>
  </si>
  <si>
    <t>дверной, тип закрытый</t>
  </si>
  <si>
    <t>Шпингалет дверной</t>
  </si>
  <si>
    <t>443 Т</t>
  </si>
  <si>
    <t>23.61.20.900.007.00.0796.000000000406</t>
  </si>
  <si>
    <t>железобетонная, марка ПД</t>
  </si>
  <si>
    <t>Плита дорожная ДП-8х2, ГОСТ 21924.0-84</t>
  </si>
  <si>
    <t>444 Т</t>
  </si>
  <si>
    <t>23.61.20.900.007.00.0796.000000000252</t>
  </si>
  <si>
    <t>железобетонная, многопустотная, перекрытия, марка 1ПК60.15, ГОСТ 9561-91</t>
  </si>
  <si>
    <t>Плита перекрытия ПК 60.15-8АIVT</t>
  </si>
  <si>
    <t>445 Т</t>
  </si>
  <si>
    <t>23.61.20.900.007.00.0796.000000000251</t>
  </si>
  <si>
    <t>железобетонная, многопустотная, перекрытия, марка 1ПК60.12, ГОСТ 9561-91</t>
  </si>
  <si>
    <t>Плита перекрытия ПК 60.12-8АIVT</t>
  </si>
  <si>
    <t>446 Т</t>
  </si>
  <si>
    <t>23.61.20.900.007.00.0796.000000000250</t>
  </si>
  <si>
    <t>железобетонная, многопустотная, перекрытия, марка 1ПК60.10, ГОСТ 9561-91</t>
  </si>
  <si>
    <t>Плита перекрытия ПК 60.10-8АIVT</t>
  </si>
  <si>
    <t>447 Т</t>
  </si>
  <si>
    <t>23.61.20.900.007.00.0796.000000000208</t>
  </si>
  <si>
    <t>железобетонная, многопустотная, перекрытия, марка 1ПК30.10, ГОСТ 9561-91</t>
  </si>
  <si>
    <t>Плита перекрытия ПК 30.10-8АIVT</t>
  </si>
  <si>
    <t>448 Т</t>
  </si>
  <si>
    <t>23.61.20.900.007.00.0796.000000000209</t>
  </si>
  <si>
    <t>железобетонная, многопустотная, перекрытия, марка 1ПК30.12, ГОСТ 9561-91</t>
  </si>
  <si>
    <t>Плита перекрытия ПК 30.12-8АIVT</t>
  </si>
  <si>
    <t>449 Т</t>
  </si>
  <si>
    <t>23.61.11.300.000.00.0796.000000004480</t>
  </si>
  <si>
    <t>Камень</t>
  </si>
  <si>
    <t>бордюрный, бетонный, марка БР 100.20.8, ГОСТ 6665-91</t>
  </si>
  <si>
    <t>Бортовой камень БР 100.20.8, (поребрик), ГОСТ 6665-91</t>
  </si>
  <si>
    <t>450 Т</t>
  </si>
  <si>
    <t>23.61.11.300.000.00.0796.000000004470</t>
  </si>
  <si>
    <t>бордюрный, бетонный, марка БР 100.30.15, ГОСТ 6665-91</t>
  </si>
  <si>
    <t>Бортовой камень БР 100.30.15, ГОСТ 6665-91</t>
  </si>
  <si>
    <t>451 Т</t>
  </si>
  <si>
    <t>23.61.11.300.000.00.0796.000000004471</t>
  </si>
  <si>
    <t>бордюрный, бетонный, марка БР 300.30.15, ГОСТ 6665-91</t>
  </si>
  <si>
    <t>Бортовой камень БР 300.30.15</t>
  </si>
  <si>
    <t>452 Т</t>
  </si>
  <si>
    <t>23.61.12.000.007.00.0796.000000000006</t>
  </si>
  <si>
    <t>Кольцо</t>
  </si>
  <si>
    <t>стеновое, марка КС10.6, рабочей камеры или горловины колодца, ГОСТ 8020-90</t>
  </si>
  <si>
    <t>Кольцо стеновое КС 10.6</t>
  </si>
  <si>
    <t>453 Т</t>
  </si>
  <si>
    <t>23.61.12.000.007.00.0796.000000000007</t>
  </si>
  <si>
    <t>стеновое, марка КС10.9, рабочей камеры или горловины колодца, ГОСТ 8020-90</t>
  </si>
  <si>
    <t>Кольцо стеновое КС 10.9, ГОСТ 8020-90</t>
  </si>
  <si>
    <t>454 Т</t>
  </si>
  <si>
    <t>23.61.12.000.007.00.0796.000000000009</t>
  </si>
  <si>
    <t>стеновое, марка КС15.9, рабочей камеры или горловины колодца, ГОСТ 8020-90</t>
  </si>
  <si>
    <t>Кольцо стеновое КС 15.9, ГОСТ 8020-90</t>
  </si>
  <si>
    <t>455 Т</t>
  </si>
  <si>
    <t>23.61.12.000.007.00.0796.000000000008</t>
  </si>
  <si>
    <t>стеновое, марка КС15.6, рабочей камеры или горловины колодца, ГОСТ 8020-90</t>
  </si>
  <si>
    <t>Кольцо стеновое КС 15.6, ГОСТ 8020-90</t>
  </si>
  <si>
    <t>456 Т</t>
  </si>
  <si>
    <t>23.61.12.000.007.00.0796.000000000010</t>
  </si>
  <si>
    <t>стеновое, марка КС20.6, рабочей камеры или горловины колодца, ГОСТ 8020-90</t>
  </si>
  <si>
    <t>Кольцо стеновое КС 20.6, ГОСТ 8020-90</t>
  </si>
  <si>
    <t>457 Т</t>
  </si>
  <si>
    <t>23.61.12.000.007.00.0796.000000000011</t>
  </si>
  <si>
    <t>стеновое, марка КС20.9, рабочей камеры или горловины колодца, ГОСТ 8020-90</t>
  </si>
  <si>
    <t>Кольцо стеновое КС 20.9, ГОСТ 8020-90</t>
  </si>
  <si>
    <t>458 Т</t>
  </si>
  <si>
    <t>23.61.12.000.005.00.0796.000000000008</t>
  </si>
  <si>
    <t>перекрытия, марка ПП10, ГОСТ 8020-90</t>
  </si>
  <si>
    <t>Плита перекрытия ПП10</t>
  </si>
  <si>
    <t>459 Т</t>
  </si>
  <si>
    <t>23.61.12.000.005.00.0796.000000000011</t>
  </si>
  <si>
    <t>перекрытия, марка 2ПП15, ГОСТ 8020-90</t>
  </si>
  <si>
    <t>Плита перекрытия 2ПП15</t>
  </si>
  <si>
    <t>460 Т</t>
  </si>
  <si>
    <t>23.61.12.000.005.00.0796.000000000013</t>
  </si>
  <si>
    <t>перекрытия, марка 1ПП20, ГОСТ 8020-90</t>
  </si>
  <si>
    <t>Плита перекрытия 1ПП20</t>
  </si>
  <si>
    <t>461 Т</t>
  </si>
  <si>
    <t>23.61.12.000.005.00.0796.000000000003</t>
  </si>
  <si>
    <t>днища, марка ПН10, ГОСТ 8020-90</t>
  </si>
  <si>
    <t>Плита днища ПН10</t>
  </si>
  <si>
    <t>462 Т</t>
  </si>
  <si>
    <t>23.61.12.000.005.00.0796.000000000004</t>
  </si>
  <si>
    <t>днища, марка ПН15, ГОСТ 8020-90</t>
  </si>
  <si>
    <t>Плита днища ПН15</t>
  </si>
  <si>
    <t>463 Т</t>
  </si>
  <si>
    <t>23.61.12.000.005.00.0796.000000000005</t>
  </si>
  <si>
    <t>днища, марка ПН20, ГОСТ 8020-90</t>
  </si>
  <si>
    <t>Плита днища ПН20</t>
  </si>
  <si>
    <t>464 Т</t>
  </si>
  <si>
    <t>23.70.12.100.001.00.0055.000000000000</t>
  </si>
  <si>
    <t>Брусчатка</t>
  </si>
  <si>
    <t>из природного камня</t>
  </si>
  <si>
    <t>465 Т</t>
  </si>
  <si>
    <t>23.61.20.900.031.00.0796.000000000222</t>
  </si>
  <si>
    <t>Перемычка</t>
  </si>
  <si>
    <t>плитная, марка 8ПП21-6, железобетонная, ГОСТ 948-84</t>
  </si>
  <si>
    <t>Перемычка 2ПР72.20.38.19у</t>
  </si>
  <si>
    <t>466 Т</t>
  </si>
  <si>
    <t>23.51.12.300.000.02.0168.000000000006</t>
  </si>
  <si>
    <t>Портландцемент</t>
  </si>
  <si>
    <t>с минеральными добавками, марка ПЦ 400-Д20 (М 400-Д20), ГОСТ 10178-85</t>
  </si>
  <si>
    <t>Портландцемент ССПЦ400-Д20-ПЛ, Сульфатостойкий портландцемент марки 400 с добавками до 20%, пластифицированный, ГОСТ 22266-94</t>
  </si>
  <si>
    <t>467 Т</t>
  </si>
  <si>
    <t>23.64.10.900.000.00.0166.000000000014</t>
  </si>
  <si>
    <t>Добавка</t>
  </si>
  <si>
    <t>повышающая морозостойкость, для бетонов и строительных растворов, ГОСТ 24211-2008</t>
  </si>
  <si>
    <t>Добавка «Криопласт П25-1», Комплексная пластифицирующая добавка для бетонов и строительных растворов с противоморозным эффектом ТУ 5870-013-58042865-05</t>
  </si>
  <si>
    <t>468 Т</t>
  </si>
  <si>
    <t>Песок</t>
  </si>
  <si>
    <t>Песок строительный ГОСТ 8736-93**</t>
  </si>
  <si>
    <t>469 Т</t>
  </si>
  <si>
    <t>23.91.12.900.001.01.0168.000000000000</t>
  </si>
  <si>
    <t>Порошок</t>
  </si>
  <si>
    <t>абразивный, купершлак</t>
  </si>
  <si>
    <t>Абразивный порошок</t>
  </si>
  <si>
    <t>470 Т</t>
  </si>
  <si>
    <t>25.99.29.100.000.00.0796.000000000000</t>
  </si>
  <si>
    <t>Люк смотровой</t>
  </si>
  <si>
    <t>канализационный, металлический, ГОСТ 3634-99</t>
  </si>
  <si>
    <t>Люк чугунный легкий с крышкой ЛВ                                                             ГОСТ 3634-89</t>
  </si>
  <si>
    <t>471 Т</t>
  </si>
  <si>
    <t>13.94.11.300.000.00.0006.000000000010</t>
  </si>
  <si>
    <t>Канат</t>
  </si>
  <si>
    <t>из пеньки, диаметр 8-112 мм, 8-ми прядный, ГОСТ 30055-93</t>
  </si>
  <si>
    <t>Канат пеньковый ф13мм, ГОСТ-30055-93</t>
  </si>
  <si>
    <t>472 Т</t>
  </si>
  <si>
    <t>Канат пеньковый ф19мм. ГОСТ-30055-93</t>
  </si>
  <si>
    <t>473 Т</t>
  </si>
  <si>
    <t xml:space="preserve"> 22.23.13.300.000.01.0796.000000000000</t>
  </si>
  <si>
    <t>Резервуар</t>
  </si>
  <si>
    <t xml:space="preserve"> для жидких и сыпучих материалов, стеклопластиковый, объем 2000 л, подземный</t>
  </si>
  <si>
    <t>Емкость пластиковая для питьевой воды V-2куб.м</t>
  </si>
  <si>
    <t>474 Т</t>
  </si>
  <si>
    <t>Сварочный аппарат</t>
  </si>
  <si>
    <t>475 Т</t>
  </si>
  <si>
    <t>22.21.21.530.000.01.0006.000000000133</t>
  </si>
  <si>
    <t>для газопроводов, полиэтиленовая ПЭ 80, SDR  11, макс.рабочее давление до 0,8 Мпа, диаметр 315 мм, толщина 28,6 мм, СТ РК ГОСТ Р 50838-2011</t>
  </si>
  <si>
    <t>Труба газовая полиэтиленовая HDPE100 ГАЗ SDR11-355х32,3мм</t>
  </si>
  <si>
    <t>476 Т</t>
  </si>
  <si>
    <t>22.21.29.700.002.00.0796.000000000231</t>
  </si>
  <si>
    <t>полиэтиленовый, угол поворота 90 градусов, диаметр 355 мм</t>
  </si>
  <si>
    <t>Отвод 90град с ЗН злементом HDPE100 ГАЗ SDR11-355х32,3мм</t>
  </si>
  <si>
    <t>477 Т</t>
  </si>
  <si>
    <t>22.21.29.700.002.00.0796.000000000211</t>
  </si>
  <si>
    <t>полиэтиленовый, угол поворота 45 градусов, диаметр 315 мм</t>
  </si>
  <si>
    <t>Отвод 45град с ЗН злементом HDPE100 ГАЗ SDR11-355х32,3мм</t>
  </si>
  <si>
    <t>478 Т</t>
  </si>
  <si>
    <t>22.21.21.530.000.01.0006.000000000069</t>
  </si>
  <si>
    <t>для газопроводов, полиэтиленовая ПЭ 80, SDR 9, макс.рабочее давление до 0,8 Мпа, диаметр 180 мм, толщина 20,1 мм, СТ РК ГОСТ Р 50838-2011</t>
  </si>
  <si>
    <t>Труба полиэтиленовая ПЭ100 ГАЗ SDR9 Ø180х20,1мм</t>
  </si>
  <si>
    <t>479 Т</t>
  </si>
  <si>
    <t>22.21.29.700.002.00.0796.000000000221</t>
  </si>
  <si>
    <t>полиэтиленовый, угол поворота 90 градусов, диаметр 110 мм</t>
  </si>
  <si>
    <t>Отвод полиэтиленовый Ø100мм, ГАЗ 180 SDR9</t>
  </si>
  <si>
    <t>480 Т</t>
  </si>
  <si>
    <t>481 Т</t>
  </si>
  <si>
    <t>22.21.29.700.000.01.0796.000000000033</t>
  </si>
  <si>
    <t>полиэтиленовый, редукционный, размер 180*25*180 мм</t>
  </si>
  <si>
    <t>Тройник ПЭ 180х20,1 HDPE100 SDR9</t>
  </si>
  <si>
    <t>482 Т</t>
  </si>
  <si>
    <t>Тройник ПЭ 180х20,1 HDPE100 SDR11</t>
  </si>
  <si>
    <t>483 Т</t>
  </si>
  <si>
    <t>Переход ПЭ К355х32,5-250х22,7 HDPE100 SDR11</t>
  </si>
  <si>
    <t>484 Т</t>
  </si>
  <si>
    <t>Переход ПЭ К355х32,5-140х12,7 HDPE100 SDR11</t>
  </si>
  <si>
    <t>485 Т</t>
  </si>
  <si>
    <t>486 Т</t>
  </si>
  <si>
    <t>22.21.29.700.000.01.0796.000000000089</t>
  </si>
  <si>
    <t>полиэтиленовый, редукционный, размер 355*32*355 мм</t>
  </si>
  <si>
    <t>Тройник ПЭ 355х32,5 HDPE100 SDR11</t>
  </si>
  <si>
    <t>487 Т</t>
  </si>
  <si>
    <t>22.21.29.700.002.00.0796.000000000228</t>
  </si>
  <si>
    <t>полиэтиленовый, угол поворота 90 градусов, диаметр 250 мм</t>
  </si>
  <si>
    <t>Отвод 90* с электронагревательным  элементом ф250х22,7 HDPE100 SDR11</t>
  </si>
  <si>
    <t>488 Т</t>
  </si>
  <si>
    <t>22.21.29.700.002.00.0796.000000000223</t>
  </si>
  <si>
    <t>полиэтиленовый, угол поворота 90 градусов, диаметр 140 мм</t>
  </si>
  <si>
    <t>Отвод 90* с электронагревательным  элементом ф140х12,7 HDPE100 SDR11</t>
  </si>
  <si>
    <t>489 Т</t>
  </si>
  <si>
    <t>22.21.29.700.002.00.0796.000000000218</t>
  </si>
  <si>
    <t>полиэтиленовый, угол поворота 90 градусов, диаметр 63 мм</t>
  </si>
  <si>
    <t>Отвод 90* с Электронагревательным  элемнетом ф63х5,8</t>
  </si>
  <si>
    <t>490 Т</t>
  </si>
  <si>
    <t>22.21.21.530.000.01.0006.000000000057</t>
  </si>
  <si>
    <t>для газопроводов, полиэтиленовая ПЭ 80, SDR  11, макс.рабочее давление до 0,6 Мпа, диаметр 250 мм, толщина 22,7 мм, СТ РК ГОСТ Р 50838-2011</t>
  </si>
  <si>
    <t>Труба газовая HDPE100 SDR11- 250х22,7</t>
  </si>
  <si>
    <t>491 Т</t>
  </si>
  <si>
    <t>22.21.21.530.000.01.0006.000000000053</t>
  </si>
  <si>
    <t>для газопроводов, полиэтиленовая ПЭ 80, SDR  11, макс.рабочее давление до 0,6 Мпа, диаметр 160 мм, толщина 14,6 мм, СТ РК ГОСТ Р 50838-2011</t>
  </si>
  <si>
    <t>Труба газовая HDPE100 SDR11- 140х12,7</t>
  </si>
  <si>
    <t>492 Т</t>
  </si>
  <si>
    <t>22.21.21.530.000.01.0006.000000000047</t>
  </si>
  <si>
    <t>для газопроводов, полиэтиленовая ПЭ 80, SDR  11, макс.рабочее давление до 0,6 Мпа, диаметр 63 мм, толщина 5,8 мм, СТ РК ГОСТ Р 50838-2011</t>
  </si>
  <si>
    <t>Труба газовая HDPE100 SDR11- 63х5,8</t>
  </si>
  <si>
    <t>493 Т</t>
  </si>
  <si>
    <t>Переход полизтилен-сталь 350/DN300 HDPE10 SDR11</t>
  </si>
  <si>
    <t>494 Т</t>
  </si>
  <si>
    <t>Переход полизтилен-сталь 250/DN200 HDPE10 SDR11</t>
  </si>
  <si>
    <t>495 Т</t>
  </si>
  <si>
    <t>Переход полизтилен-сталь 180/DN200 HDPE10 SDR9</t>
  </si>
  <si>
    <t>496 Т</t>
  </si>
  <si>
    <t>Переход полизтилен-сталь 140/DN100 HDPE10 SDR11</t>
  </si>
  <si>
    <t>497 Т</t>
  </si>
  <si>
    <t>Переход полизтилен-сталь 63/DN50 HDPE10 SDR11</t>
  </si>
  <si>
    <t>498 Т</t>
  </si>
  <si>
    <t>22.21.29.700.005.00.0796.000000000001</t>
  </si>
  <si>
    <t>полиэтиленовая, переходная, разборная с НР</t>
  </si>
  <si>
    <t>Муфта с Электронагревательным элементом HDPE100 SDR11- 355х32,3</t>
  </si>
  <si>
    <t>499 Т</t>
  </si>
  <si>
    <t>Муфта с Электронагревательным элементом HDPE100 SDR11- 250х22,7</t>
  </si>
  <si>
    <t>500 Т</t>
  </si>
  <si>
    <t>Муфта с Электронагревательным элементом HDPE100 SDR11- 140х12,7</t>
  </si>
  <si>
    <t>501 Т</t>
  </si>
  <si>
    <t>Муфта с Электронагревательным элементом HDPE100 SDR11- 63х5,8</t>
  </si>
  <si>
    <t>502 Т</t>
  </si>
  <si>
    <t>24.20.40.500.002.00.0796.000000000310</t>
  </si>
  <si>
    <t>стальной, размер 89*3,5 мм</t>
  </si>
  <si>
    <t>Тройник стальной ст.20 ф89х3,5мм</t>
  </si>
  <si>
    <t>503 Т</t>
  </si>
  <si>
    <t>22.21.29.700.007.00.0796.000000000002</t>
  </si>
  <si>
    <t>Манжета</t>
  </si>
  <si>
    <t>полиэтиленовая, для соединения труб</t>
  </si>
  <si>
    <t>Манжета 159/426 тип 2</t>
  </si>
  <si>
    <t>504 Т</t>
  </si>
  <si>
    <t>505 Т</t>
  </si>
  <si>
    <t>506 Т</t>
  </si>
  <si>
    <t>507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</si>
  <si>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</si>
  <si>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</si>
  <si>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</si>
  <si>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Неразъемное соединение НС ПЭ-Сталь 180/ст.159</t>
  </si>
  <si>
    <t>508 Т</t>
  </si>
  <si>
    <t>22.21.30.100.000.00.0006.000000000001</t>
  </si>
  <si>
    <t>оградительная, сигнальная, полиэтилен, усиленная</t>
  </si>
  <si>
    <t>Детекционная сигнальная лента "ОГНЕОПАСНО ГАЗ"</t>
  </si>
  <si>
    <t>509 Т</t>
  </si>
  <si>
    <t>27.33.14.000.000.00.0796.000000000000</t>
  </si>
  <si>
    <t>Вставка</t>
  </si>
  <si>
    <t>стеклопластиковая, электроизолирующая, наружный диаметр патрубка 325 мм, рабочее давление 5,5 Мпа</t>
  </si>
  <si>
    <t>Электроизолирующая вставка                Ду200 Ру1,6</t>
  </si>
  <si>
    <t>510 Т</t>
  </si>
  <si>
    <t>22.29.29.900.042.00.0168.000000000002</t>
  </si>
  <si>
    <t>обертка, для защиты изоляционных покрытий</t>
  </si>
  <si>
    <t>ТУ102-284-81 толщина 0,6 мм цвет черный</t>
  </si>
  <si>
    <t>511 Т</t>
  </si>
  <si>
    <t>Заглушка полиэтиленовая Ø110мм</t>
  </si>
  <si>
    <t>512 Т</t>
  </si>
  <si>
    <t>22.21.21.530.000.01.0006.000000000094</t>
  </si>
  <si>
    <t>для газопроводов, полиэтиленовая ПЭ 80, SDR  17, макс.рабочее давление до 0,5 Мпа, диаметр 110 мм, толщина 6,6 мм, СТ РК ГОСТ Р 50838-2011</t>
  </si>
  <si>
    <t>Труба полиэтиленовая ПЭ 100 ГАЗ SDR11 110х10</t>
  </si>
  <si>
    <t>513 Т</t>
  </si>
  <si>
    <t>24.20.13.900.000.00.0168.000000000008</t>
  </si>
  <si>
    <t>водогазопроводная, сварная, наружный диаметр 42,3 мм, толщина стенки 2,8 мм, легкая, условный проход 32 мм, ГОСТ 3262-75</t>
  </si>
  <si>
    <t>Труба стальная ВГП ф32х2,8мм</t>
  </si>
  <si>
    <t>514 Т</t>
  </si>
  <si>
    <t>24.20.13.900.000.00.0168.000000000007</t>
  </si>
  <si>
    <t>водогазопроводная, сварная, наружный диаметр 33,5 мм, толщина стенки 2,8 мм, легкая, условный проход 25 мм, ГОСТ 3262-75</t>
  </si>
  <si>
    <t>Труба стальная ВГП ф25х2,8мм</t>
  </si>
  <si>
    <t>515 Т</t>
  </si>
  <si>
    <t>24.20.13.900.000.00.0168.000000000006</t>
  </si>
  <si>
    <t>водогазопроводная, сварная, наружный диаметр 26,8 мм, толщина стенки 2,5 мм, легкая, условный проход 20 мм, ГОСТ 3262-75</t>
  </si>
  <si>
    <t>Труба стальная ВГП ф20х2,8мм</t>
  </si>
  <si>
    <t>516 Т</t>
  </si>
  <si>
    <t>24.34.13.100.000.00.0055.000000000005</t>
  </si>
  <si>
    <t>стальная, плетеная, одинарная, номер сетки 10</t>
  </si>
  <si>
    <t>Сетка рабица №100-5</t>
  </si>
  <si>
    <t>517 Т</t>
  </si>
  <si>
    <t>Арматурная сталь, класс А-III, Ø10мм, ГОСТ 5781-82</t>
  </si>
  <si>
    <t>518 Т</t>
  </si>
  <si>
    <t>28.14.13.590.000.00.0796.000000000056</t>
  </si>
  <si>
    <t>бронзовый, проходной, муфтовый, запорный, диаметр условный 32 мм, условное давление 1,6 МПа, для воды и пара, температура 200°С</t>
  </si>
  <si>
    <t>519 Т</t>
  </si>
  <si>
    <t>22.21.21.530.000.00.0006.000000000165</t>
  </si>
  <si>
    <t>для водоснабжения, полиэтиленовая ПЭ 80, SDR 17, диаметр 90 мм, толщина 5,4 мм, давление 8 атм, ГОСТ 18599-2001</t>
  </si>
  <si>
    <t>Труба газовая HDPE100 SDR17 ПЭ  ф90х5,4</t>
  </si>
  <si>
    <t>520 Т</t>
  </si>
  <si>
    <t>22.21.21.530.000.00.0006.000000000111</t>
  </si>
  <si>
    <t>для водоснабжения, полиэтиленовая ПЭ 100, SDR 11, диаметр 140 мм, толщина 12,7 мм, давление 16 атм, ГОСТ 18599-2001</t>
  </si>
  <si>
    <t>Труба ПЭ SDR11 ф140х12,7(патрон для ПЭ трубы ф90х5,4)</t>
  </si>
  <si>
    <t>521 Т</t>
  </si>
  <si>
    <t>13.20.13.550.000.00.0166.000000000000</t>
  </si>
  <si>
    <t>Пакля</t>
  </si>
  <si>
    <t>пропитанная</t>
  </si>
  <si>
    <t>Пакля смоленная лен</t>
  </si>
  <si>
    <t>522 Т</t>
  </si>
  <si>
    <t xml:space="preserve">Муфта ПЭ с закладным элеrтронагревателем Ду90 </t>
  </si>
  <si>
    <t>523 Т</t>
  </si>
  <si>
    <t>Переход ПЭ-сталь 90-80  ГОСТ Р52779-2007</t>
  </si>
  <si>
    <t>524 Т</t>
  </si>
  <si>
    <t>22.21.29.700.002.00.0796.000000000220</t>
  </si>
  <si>
    <t>полиэтиленовый, угол поворота 90 градусов, диаметр 90 мм</t>
  </si>
  <si>
    <t>Отвод ПЭ с закладным элетронагревателем Ду90   ГОСТ Р52779-2007</t>
  </si>
  <si>
    <t>525 Т</t>
  </si>
  <si>
    <t>22.21.21.530.000.00.0006.000000000006</t>
  </si>
  <si>
    <t>для водоснабжения, полиэтиленовая ПЭ 100, SDR 11, диаметр 225 мм, толщина 8,6 мм, давление 6 атм, ГОСТ 18599-2001</t>
  </si>
  <si>
    <t>Труба газовая HDPE100 SDR11 ПЭ ф225х6.3мм</t>
  </si>
  <si>
    <t>526 Т</t>
  </si>
  <si>
    <t>22.21.21.530.000.00.0006.000000000119</t>
  </si>
  <si>
    <t>для водоснабжения, полиэтиленовая ПЭ 100, SDR 11, диаметр 355 мм, толщина 32,2 мм, давление 16 атм, ГОСТ 18599-2001</t>
  </si>
  <si>
    <t>Труба газовая HDPE100 SDR11 ПЭ ф355х32,3мм</t>
  </si>
  <si>
    <t>527 Т</t>
  </si>
  <si>
    <t>Муфта с закладным элетронагревателем Ду225х6,3   ГОСТ Р52779-2007</t>
  </si>
  <si>
    <t>528 Т</t>
  </si>
  <si>
    <t>Переход ПЭ-Сталь Ду200х200     ГОСТ Р52779-2007</t>
  </si>
  <si>
    <t>529 Т</t>
  </si>
  <si>
    <t>530 Т</t>
  </si>
  <si>
    <t>22.21.29.700.020.00.0796.000000000003</t>
  </si>
  <si>
    <t>Втулка</t>
  </si>
  <si>
    <t>полиэтиленовая, диаметр 90 мм</t>
  </si>
  <si>
    <t>Втулка  под фланец ПЭ ф90   ГОСТ Р52779-2007</t>
  </si>
  <si>
    <t xml:space="preserve"> Годовой  план закупок товаров, работ и услуг ТОО "Oil Construction Company" на 2016 год</t>
  </si>
  <si>
    <t>ТОВАРЫ:</t>
  </si>
  <si>
    <t>36.00.12.000.000.01.0113.000000000000</t>
  </si>
  <si>
    <t>Вода</t>
  </si>
  <si>
    <t>непитьевая, для коммунальных нужд</t>
  </si>
  <si>
    <t>Волжская техническая вода неочищенная</t>
  </si>
  <si>
    <t>ОИ</t>
  </si>
  <si>
    <t>50</t>
  </si>
  <si>
    <t xml:space="preserve">РК, Мангистауская обл, м/р Каламкас </t>
  </si>
  <si>
    <t>ежемесячно до 31 декабря 2016 г</t>
  </si>
  <si>
    <t>авансовый платеж - 0%, оставшаяся часть в течение 30  календарных дней с момента подписания акта приема -передачи товаров</t>
  </si>
  <si>
    <t>метр кубический</t>
  </si>
  <si>
    <t>ОВХ</t>
  </si>
  <si>
    <t>36.00.11.000.000.01.0113.000000000000</t>
  </si>
  <si>
    <t>питьевая, для коммунальных нужд, СТ РК ГОСТ Р 51232-2003</t>
  </si>
  <si>
    <t>Волжская питьевая вода</t>
  </si>
  <si>
    <t>ежемесячно до 31 декабря 2015 г</t>
  </si>
  <si>
    <t>Вода питьевая Кияхтинская</t>
  </si>
  <si>
    <t xml:space="preserve">РК, Мангистауская обл, м/р Жетыбай </t>
  </si>
  <si>
    <t>Волжская техническая  вода</t>
  </si>
  <si>
    <t>27.51.15.300.000.00.0796.000000000003</t>
  </si>
  <si>
    <t>Вентилятор</t>
  </si>
  <si>
    <t>обычный, настенный</t>
  </si>
  <si>
    <t>Вентилятор вытяжной оконный StyI 150w P.L 280 м3/час 25вт</t>
  </si>
  <si>
    <t>штука</t>
  </si>
  <si>
    <t>28.25.20.300.000.00.0796.000000000006</t>
  </si>
  <si>
    <t>осевой, одноступенчатый, диаметр 200 мм</t>
  </si>
  <si>
    <t>Вентилятор осевой канальн. Из оцинкованной стали  WB-200 L-410 м3/час Р= 0,045 квт Р=60Па  1400 об/мин</t>
  </si>
  <si>
    <t>27.51.26.900.005.00.0796.000000000000</t>
  </si>
  <si>
    <t>Тепловентилятор</t>
  </si>
  <si>
    <t>промышленный, электрический</t>
  </si>
  <si>
    <t>Вентилятор  Тепловентилятор  промышленный с терморегулятором  N=5 квт, класс защиты IP 44  380В с эл двиг АИМ 72А2  N=0,75 квт  3000 об/мин 600-5 Па Вес 34,9 кг</t>
  </si>
  <si>
    <t>28.25.20.900.000.00.0839.000000000000</t>
  </si>
  <si>
    <t>крышной</t>
  </si>
  <si>
    <t>Вентилятор  крышной ВКР-3,15 Р=200Па 1400 об/мин с эл.двиг АИР63А4  Р=0,025 кв  L-1100м3/час.</t>
  </si>
  <si>
    <t>Комплект</t>
  </si>
  <si>
    <t>Тепловентилятор  Промышленный с терморегулятором  N=2,5 квт, класс защиты IP 44  380В 50Гц Модель КЭВ-4С40Е 430 м3/час  Вас 7 кг</t>
  </si>
  <si>
    <t>27.51.15.300.000.00.0796.000000000006</t>
  </si>
  <si>
    <t>нагревательный, настенный</t>
  </si>
  <si>
    <t>Тепловентилятор FINNWIK-FB5   "FRICO" Р=2,5 квт  480м3/час  380в  Вес 6,7 кг</t>
  </si>
  <si>
    <t>27.32.13.700.000.00.0008.000000000128</t>
  </si>
  <si>
    <t>Кабель</t>
  </si>
  <si>
    <t>марка АВВГ, 3*16+1*10 мм2</t>
  </si>
  <si>
    <t xml:space="preserve">Кабель силовой алюминиевый       АВВГ 3х16+1х10 </t>
  </si>
  <si>
    <t>008</t>
  </si>
  <si>
    <t>Километр (тысяча метров)</t>
  </si>
  <si>
    <t>27.32.13.700.000.00.0008.000000000129</t>
  </si>
  <si>
    <t>марка АВВГ, 3*25+1*16 мм2</t>
  </si>
  <si>
    <t>Кабель силовой алюминиевый       АВВГ 3х25+1х16</t>
  </si>
  <si>
    <t>декабрь 2015г.- январь 2016г.</t>
  </si>
  <si>
    <t>27.32.14.000.000.00.0008.000000000002</t>
  </si>
  <si>
    <t>марка АВБбШв, 3*25+1*16 мм2</t>
  </si>
  <si>
    <t>Кабель силовой алюминиевый       АВБШв 3х25+1х16</t>
  </si>
  <si>
    <t>Кабель силовой медный                  ВВГнг  4х2,5</t>
  </si>
  <si>
    <t>с момента подачи заявки в течение 40 календарных дней</t>
  </si>
  <si>
    <t>авансовый платеж - 0%, оставшаяся часть в течении 30  календарных дней с момента подписания акта приема -передачи товаров</t>
  </si>
  <si>
    <t>27.32.13.700.000.00.0008.000000000262</t>
  </si>
  <si>
    <t>марка ВВГнг, 4*4 мм2</t>
  </si>
  <si>
    <t>Кабель силовой медный                  ВВГнг  4х4</t>
  </si>
  <si>
    <t>Кабель силовой медный                  ВВГнг  4х6</t>
  </si>
  <si>
    <t>Кабель силовой медный                      ВВГ нг  5х25</t>
  </si>
  <si>
    <t>Кабель силовой медный                ВБбШв  1х35</t>
  </si>
  <si>
    <t>27.32.13.300.001.00.0008.000000000030</t>
  </si>
  <si>
    <t>марка ВБбШв, 4*50 мм2, ГОСТ 31996-2012</t>
  </si>
  <si>
    <t>Кабель силовой медный               ВБбШв  1х50</t>
  </si>
  <si>
    <t>27.32.13.300.001.00.0008.000000000018</t>
  </si>
  <si>
    <t>марка ВБбШвнг, 3*2,5 мм2</t>
  </si>
  <si>
    <t>Кабель силовой медный                      ВБбШвнг  3х2,5</t>
  </si>
  <si>
    <t>27.32.13.700.000.00.0008.000000000180</t>
  </si>
  <si>
    <t>марка ВБбШв, 4*4 мм2</t>
  </si>
  <si>
    <t>Кабель силовой медный                                 ВБбШв 4х4</t>
  </si>
  <si>
    <t>Кабель силовой медный                ВБбШв 4х50</t>
  </si>
  <si>
    <t>27.32.13.700.000.00.0006.000000000347</t>
  </si>
  <si>
    <t>марка КВВГ, 4*1 мм2</t>
  </si>
  <si>
    <t>Кабель контрольный  медный        КВВГ 4х1,0</t>
  </si>
  <si>
    <t>27.32.13.700.000.00.0008.000000000352</t>
  </si>
  <si>
    <t>марка КВВГ, 4*1,5 мм2</t>
  </si>
  <si>
    <t>Кабель контрольный  медный        КВВГ 4х1,5</t>
  </si>
  <si>
    <t>27.32.13.700.000.00.0008.000000000355</t>
  </si>
  <si>
    <t>марка КВВГ, 5*1,5 мм2</t>
  </si>
  <si>
    <t>27.32.13.700.000.00.0008.000000000358</t>
  </si>
  <si>
    <t>марка КВВГ, 7*1 мм2</t>
  </si>
  <si>
    <t>Кабель контрольный  медный        КВВГ 7х1,0</t>
  </si>
  <si>
    <t>27.32.13.700.000.00.0008.000000000379</t>
  </si>
  <si>
    <t>марка КВВГЭ, 4*1 мм2</t>
  </si>
  <si>
    <t>Кабель   контрольный медный   экр КВВГэ 4*1,0</t>
  </si>
  <si>
    <t>Кабель   контрольный медный   экр              КВВГэнг 4х1,0</t>
  </si>
  <si>
    <t>27.32.13.700.000.00.0008.000000000383</t>
  </si>
  <si>
    <t>марка КВВГЭ, 5*1,5 мм2</t>
  </si>
  <si>
    <t>Кабель   контрольный медный   экр КВВГэ 5*1,5</t>
  </si>
  <si>
    <t>27.32.13.700.000.00.0008.000000000385</t>
  </si>
  <si>
    <t>марка КВВГЭ, 7*1 мм2</t>
  </si>
  <si>
    <t>Кабель   контрольный медный   экр КВВГэ 7*1,0</t>
  </si>
  <si>
    <t>27.32.13.700.000.00.0008.000000000386</t>
  </si>
  <si>
    <t>марка КВВГЭ, 7*1,5 мм2</t>
  </si>
  <si>
    <t>Кабель   контрольный медный   экр КВВГэ 7*1,5</t>
  </si>
  <si>
    <t>27.32.13.700.000.00.0008.000000000326</t>
  </si>
  <si>
    <t>марка КВБбШв, 4*1,0 мм2</t>
  </si>
  <si>
    <t>Кабель   контрольный медный  брон. КВБбШв 4*1,0</t>
  </si>
  <si>
    <t>27.32.13.700.000.00.0008.000000000327</t>
  </si>
  <si>
    <t>марка КВБбШв, 4*1,5 мм2</t>
  </si>
  <si>
    <t>Кабель   контрольный медный  брон. КВБбШв 4*1,5</t>
  </si>
  <si>
    <t>27.32.13.300.001.00.0008.000000000010</t>
  </si>
  <si>
    <t>марка КВБбШв, 4*2,5 мм2</t>
  </si>
  <si>
    <t>Кабель   контрольный медный  брон     КВБбШв 4х2,5</t>
  </si>
  <si>
    <t>27.32.13.300.001.00.0008.000000000011</t>
  </si>
  <si>
    <t>марка КВБбШв, 5*1,5 мм2</t>
  </si>
  <si>
    <t>Кабель   контрольный медный  брон   КВБбШв 5х1,5</t>
  </si>
  <si>
    <t>27.32.13.700.000.00.0008.000000000328</t>
  </si>
  <si>
    <t>марка КВБбШв, 5*2,5 мм2</t>
  </si>
  <si>
    <t>Кабель контрольный медный  брон.                 КВБбШв 5х2,5</t>
  </si>
  <si>
    <t>27.32.13.700.000.00.0008.000000000329</t>
  </si>
  <si>
    <t>марка КВБбШв, 7*1,5 мм2</t>
  </si>
  <si>
    <t>Кабель контрольный медный  брон.              КВБбШв 7х1,5</t>
  </si>
  <si>
    <t>27.32.13.700.000.00.0008.000000000904</t>
  </si>
  <si>
    <t>марка КВК, 2*2*1,5 мм2</t>
  </si>
  <si>
    <t>Кабель контрольный медный гибкий универсальный               ГЕРДА  КВК 2*2*1,5</t>
  </si>
  <si>
    <t>с момента подачи заявки в течение 35 календарных дней</t>
  </si>
  <si>
    <t>27.32.13.700.000.00.0008.000000000905</t>
  </si>
  <si>
    <t>марка КВК, 14*2*1,5 мм2</t>
  </si>
  <si>
    <t>Кабель контрольный медный гибкий универсальный              ГЕРДА  КВК 14*2*1,5</t>
  </si>
  <si>
    <t>27.31.12.900.000.00.0018.000000000000</t>
  </si>
  <si>
    <t>Шнур оптический (патчкорд)</t>
  </si>
  <si>
    <t>соединительный, оконцован с двух сторон коннекторами типа SC- SC одномодовое или многомодовое волокно, кабель 3 миллиметра</t>
  </si>
  <si>
    <t>Стандартный кабель PROFIBUS 2-жилн              6ХV1  830-0EH10 SIEMENS</t>
  </si>
  <si>
    <t>018</t>
  </si>
  <si>
    <t>Метр погонный</t>
  </si>
  <si>
    <t xml:space="preserve"> Стандартный  IE  FC  TP  GP  кабель промышленный вмтая пара для industrialo  Ethernet  2х2      6ХV1840-2АH10 SIEMENS</t>
  </si>
  <si>
    <t>27.32.13.700.001.00.0006.000000000003</t>
  </si>
  <si>
    <t>Кабель инструментальный</t>
  </si>
  <si>
    <t>2*2*0,75 мм2</t>
  </si>
  <si>
    <t>Кабель силовой медный гибкий    КМВЭВ-3   2*2*0,7</t>
  </si>
  <si>
    <t>27.32.13.300.001.00.0008.000000000014</t>
  </si>
  <si>
    <t>марка МКЭШВ, 4*2*1 мм2</t>
  </si>
  <si>
    <t xml:space="preserve">Кабель контрольный медный гибкий МКЭШВ 4х2х1,0  </t>
  </si>
  <si>
    <t>27.32.13.700.002.00.0168.000000000006</t>
  </si>
  <si>
    <t>Провод</t>
  </si>
  <si>
    <t>марка АС, 35 мм2</t>
  </si>
  <si>
    <t>Провод голый алюминиевый АС-35</t>
  </si>
  <si>
    <t>22.21.29.700.005.00.0796.000000000045</t>
  </si>
  <si>
    <t>кабельная, концевая, термоусаживаемая</t>
  </si>
  <si>
    <t xml:space="preserve">Муфта концевая термоусаживающая   6-10 кв. внутренней установки               3КВТП 6-10 кв 3х70-120 с болтовым наконечником </t>
  </si>
  <si>
    <t xml:space="preserve">Муфта концевая термоусаживающая   6-10 кв. наружной  установки    3КНТП 6-10 кв 3х70-120 с болтовым наконечником </t>
  </si>
  <si>
    <t>27.12.22.900.001.00.0796.000000000043</t>
  </si>
  <si>
    <t>Выключатель</t>
  </si>
  <si>
    <t>автоматический, тип В, трехполюсный, с магнитным размыкателем</t>
  </si>
  <si>
    <t>Дифференциальный выключатель In=25A  харктеристика "С"  Iдиф-30мА DPN Vigi   19667</t>
  </si>
  <si>
    <t>27.12.22.900.001.00.0796.000000000048</t>
  </si>
  <si>
    <t>автоматический, тип А, трехполюсный с нейтралью, с тепловым размыкателем</t>
  </si>
  <si>
    <t>Сумеречный выключатель         2-канала АС 220в   с фотодатчиком  7LQ2  101   SIEMENS</t>
  </si>
  <si>
    <t>27.12.23.700.000.00.0796.000000000029</t>
  </si>
  <si>
    <t>Контактор</t>
  </si>
  <si>
    <t>вакуумный, номинальное напряжение до 1140 В, частота 50 Гц, номинальный ток до 1000 А</t>
  </si>
  <si>
    <t>Контактор вакуумный            КВТ 1.14  2,5/160-У3  Катушка 220/380в  Iн=160А</t>
  </si>
  <si>
    <t>23.61.20.900.027.02.0796.000000000078</t>
  </si>
  <si>
    <t>Стойка</t>
  </si>
  <si>
    <t>железобетонная, железобетонная, марка СВ, вибрированная</t>
  </si>
  <si>
    <t>Опоры железобетонные на сульфатостойком цементе                   СВ 105-3.5</t>
  </si>
  <si>
    <t>РК, Мангистауская область, м/р Каламкас и Жетыбай</t>
  </si>
  <si>
    <t>22.29.29.900.050.00.0796.000000000005</t>
  </si>
  <si>
    <t>Колпачок</t>
  </si>
  <si>
    <t>К-10, для крепления штыревых изоляторов воздушных линий электропередач</t>
  </si>
  <si>
    <t>Колпачек под изолятор ШФ-20Г    К-10</t>
  </si>
  <si>
    <t>23.43.10.300.000.00.0796.000000000263</t>
  </si>
  <si>
    <t>Изолятор</t>
  </si>
  <si>
    <t>тип ШФ-20 Г, штыревой</t>
  </si>
  <si>
    <t>Изолятор штыревой ШФ-20 Г   6-20 кв</t>
  </si>
  <si>
    <t>26.30.30.900.014.00.0796.000000000000</t>
  </si>
  <si>
    <t>Шкаф</t>
  </si>
  <si>
    <t>оконечных устройств</t>
  </si>
  <si>
    <t xml:space="preserve">Шкаф  защитный  утепленный стеклопластиковый  Ризур.Бокс -С-Т 7  с окошком и комплектующими деталями согласно паспорта и маркировки </t>
  </si>
  <si>
    <t>26.51.66.300.003.00.0796.000000000000</t>
  </si>
  <si>
    <t>Датчик ДВТ</t>
  </si>
  <si>
    <t>бесконтактный, вихретоковый, датчик смещений ротора турбины, диапазон измерения смещения -0 – 1;0 – 2 мм</t>
  </si>
  <si>
    <t>Уровномер радарный  VEgAPuls   62  СХ-Е-Y-М-Х-Х</t>
  </si>
  <si>
    <t>27.12.31.900.004.01.0796.000000000000</t>
  </si>
  <si>
    <t>Щит</t>
  </si>
  <si>
    <t>питания, распределительный модульный</t>
  </si>
  <si>
    <t>Навесной шкаф 19 мод  IP-55 разм 1050*600*250  (ВхШхГ  состоящих их:  1.Непрозрачная дверь 19 мод IP-55 -1 шт    2.Непрозрачная передняя панель 6мод-1 шт 3.Непрозрачная передняя панель  3 модуля-2шт.    4.Передняя панель с вырезом 4мод - 1 шт                          5.Передняя панель с вырезом  3 мод-1 шт6                     6.Передняя панель с вырезом 3 мод-1 шт.                      7.Монтажная рейка  фиксирования- 1 шт                                               8.Монтажная рейка заглубления - 1 шт                       9.Шина заземления + шина зануления- 1 шт. Шкаф поставляется в собранном виде. Схема сборки и комплектации будет представлено</t>
  </si>
  <si>
    <t>32.99.59.900.066.00.0796.000000000000</t>
  </si>
  <si>
    <t>Разветвитель</t>
  </si>
  <si>
    <t>для розетки, электрический, 3 входных разъема</t>
  </si>
  <si>
    <t xml:space="preserve"> Разветвитель питания PowerBox  1957580000</t>
  </si>
  <si>
    <t>Шкаф   КМПн-2/26   МКР72-N-26-55   ИЭК ( сборный с автоматами, регулятор  SK  3110.000,со  сетодиодными лампами CORN  E27-72  LED (зеленого цвета) и CORN  E27-72  LED (красного цвета)  Сборный шкаф  поставляется в собранном виде. Схема сборки и комплектации будет представлено</t>
  </si>
  <si>
    <t>26.51.51.700.022.00.0796.000000000000</t>
  </si>
  <si>
    <t>Датчик избыточного давления-разрежения</t>
  </si>
  <si>
    <t>измерительный</t>
  </si>
  <si>
    <t>Датчик давления  серии 3051.Выходной сигнал  4-20мА, рабочяя темп от -40 до 85ГрС. Диапазон измерения 10,3-1030 кПа . Класс защиты IP66 Тех соединение 1/2-14 NPT с внутренней резьбой.               3051TG-2-A-2B-2-1-J-S5-E8-Q4  Rosemount</t>
  </si>
  <si>
    <t>28.25.30.700.000.00.0796.000000000000</t>
  </si>
  <si>
    <t>Коллектор</t>
  </si>
  <si>
    <t>двухвентильный, манометрический</t>
  </si>
  <si>
    <t>Двухвентильный блок 306R Для датчиков давления 3051Т корпус нерж. Сталь  316, технологическое соединенеие внутрення реьба 1/1-14 NPT                                               0306RT-2-2-BA-1-1 Rosemount</t>
  </si>
  <si>
    <t>26.51.84.500.002.00.0796.000000000000</t>
  </si>
  <si>
    <t>Датчик положения</t>
  </si>
  <si>
    <t>для счетчика производства или потребления газа, жидкости или электроэнергии</t>
  </si>
  <si>
    <t>27.12.10.300.000.00.0796.000000000002</t>
  </si>
  <si>
    <t>бесконтактный, тип ВБИ, индуктивный</t>
  </si>
  <si>
    <t xml:space="preserve"> Выключатель предельного уровня liguiphant  M FTL 51. Вид взрывозащиты АТЕХ II 1/2G  Eex d IIC  T6, класс защиты  IP-66 L=2700мм, подключение к процессу резьба  G 1А  (BSP)              FTL 51. KGW2BB7G5A-2700мм  Endress+Houser</t>
  </si>
  <si>
    <t>Выключатель предельного уровня liguiphant  M FTL 51. Вид взрывозащиты АТЕХ II 1/2G  Eex d IIC  T6, класс защиты  IP-66 L=400мм, подключение к процессу резьба  G 1А  (BSP) FTL 51. KGW2BB7G5A-400мм  Endress+Houser</t>
  </si>
  <si>
    <t xml:space="preserve"> Выключатель предельного уровня liguiphant  M FTL 51. Вид взрывозащиты АТЕХ II 1/2G  Eex d IIC  T6, класс защиты  IP-66 L=600мм, подключение к процессу резьба  G 1А  (BSP) FTL 51. KGW2BB7G5A-600мм  Endress+Houser</t>
  </si>
  <si>
    <t xml:space="preserve"> Выключатель предельного уровня liguiphant  M FTL 51. Вид взрывозащиты АТЕХ II 1/2G  Eex d IIC  T6, класс защиты  IP-66 L=2100мм, подключение к процессу резьба  G 1А  (BSP) FTL 51. KGW2BB7G5A-2100мм  Endress+Houser</t>
  </si>
  <si>
    <t>26.51.52.390.000.00.0796.000000000000</t>
  </si>
  <si>
    <t>Преобразователь ультразвуковой</t>
  </si>
  <si>
    <t>для расходомера</t>
  </si>
  <si>
    <t xml:space="preserve"> Преобразователь с искрообразной сигнальной цепью для подключени я датчиков паредельного уровня , вид взрывозащиты АТЕХ II (1) GD  (Eex ia) IIC,класс защиты IP20   Nivotester  FTL 325P  Endress+Houser</t>
  </si>
  <si>
    <t>26.51.52.300.006.04.0796.000000000000</t>
  </si>
  <si>
    <t>Расходомер</t>
  </si>
  <si>
    <t>электромагнитный</t>
  </si>
  <si>
    <t>26.51.63.500.000.02.0796.000000000008</t>
  </si>
  <si>
    <t>Счетчик</t>
  </si>
  <si>
    <t>жидкости, многоструйный</t>
  </si>
  <si>
    <t>27.90.70.300.009.00.0796.000000000000</t>
  </si>
  <si>
    <t>Процессор</t>
  </si>
  <si>
    <t>для электросигнализации</t>
  </si>
  <si>
    <t xml:space="preserve"> Центральный процессор CPU  315-2 DP, Рабочяя память 256 Кбайт  2 интерфейса  RS 485, протоколы MPI|PROFIBUS  DP напряжение питания 24в потребляемый ток 0,85А  СРU-2 DP  6ES7315--2EH14- 0AВ0  SIEMENS</t>
  </si>
  <si>
    <t>Модуль</t>
  </si>
  <si>
    <t>интерфейсный, промышленного контроллера</t>
  </si>
  <si>
    <t>Интерфейсный модуль IM 153-2  интерфейс  RS  485, протокол PROFIBUS  DP напряжение питания 24в, потребляемый ток 0,6А  6ES7153--2ВA02- 0ХВ0  SIEMENS</t>
  </si>
  <si>
    <t>Комутационный процессор СР343-1 интнрфейс 2хRJ45 industrial Ethernet напряжение питания 24в потребляемый ток от внутренней шины 200мА, от источника питания 200мА  СР343-1              6GK7343-1EX30-OXEO   SIEMENS</t>
  </si>
  <si>
    <t>26.51.66.500.001.00.0796.000000000000</t>
  </si>
  <si>
    <t>коммуникационный, для построения коммуникационной среды со связями различного типа</t>
  </si>
  <si>
    <t>Комутационный процессор СР342-5 интнрфейс  RS 485 PROFIBIUS DP  напряжение питания 24в потребляемый ток от внутренней шины 150мА, от источника питания 250мА СР342-5   6GK7342-5DA02-OXEO   SIEMENS</t>
  </si>
  <si>
    <t>26.30.30.900.105.00.0796.000000000000</t>
  </si>
  <si>
    <t>Модуль цифровых сигнальных процессоров</t>
  </si>
  <si>
    <t>256 каналов, программное эхоподавление, глубина подавления 128 мс</t>
  </si>
  <si>
    <t>Модуль ввода дискретных сигналов SM 321. 32ввода= 24в потребляемый ток от внетренней шины 15мА, галваническое разделение внешних и внутренних цепей группы 2х16 каналов   6ES7321-1BL00 -0AA0   SIEMENS</t>
  </si>
  <si>
    <t>Модуль ввода дискретных сигналов SM 322. 32выхода= 24в потребляемый ток от внетренней шины 110мА, потребляемый ток от источника питания 160мА, галваническое разделение внешних и внутренних цепей группы 4х8 каналов  6ES7322-1BL00 -0AA0   SIEMENS</t>
  </si>
  <si>
    <t xml:space="preserve"> Модуль ввода аналоговых сигналов SM 331. 8ходов  галваническое разделение внешних и внутренних цепей группы по 2 входа  6ES7331-7KF02 -0AB0   SIEMENS</t>
  </si>
  <si>
    <t>26.20.40.000.112.00.0796.000000000007</t>
  </si>
  <si>
    <t>Блок питания</t>
  </si>
  <si>
    <t>к логическому модулю</t>
  </si>
  <si>
    <t>Блок питания PS 307  вход-120/230в  выход  24в/10А  с изолированной соединительной скобой  PS3307 6ES7307-1KA02 OAAO  SIEMENS</t>
  </si>
  <si>
    <t>24.42.25.200.001.00.0796.000000000000</t>
  </si>
  <si>
    <t>Шина</t>
  </si>
  <si>
    <t>медная, электротехнический материал, ГОСТ 434-78</t>
  </si>
  <si>
    <t>Профильная шина SIMATIC  S7-300   L=530мм  6ES7390--1AF30- 0AA0  SIEMENS</t>
  </si>
  <si>
    <t>26.40.44.900.001.00.0796.000000000000</t>
  </si>
  <si>
    <t>Модуль соединительный</t>
  </si>
  <si>
    <t>для  кабелей и проводников</t>
  </si>
  <si>
    <t xml:space="preserve"> 20-ти полюсный фронтальный соединитель для сигнальных модулей , клеммы с винтовыми зажимами.  6ES7392-1AJ00 -0AA0   SIEMENS</t>
  </si>
  <si>
    <t>26.30.30.900.018.00.0796.000000000000</t>
  </si>
  <si>
    <t>Фронтальный соединитель</t>
  </si>
  <si>
    <t>для сигнальных модулей</t>
  </si>
  <si>
    <t>Соединитель RS 485 для подключения к MP/PROFIBUS  DP  до 12 Мбит/с отвод кабеля под углом 90гр   6ES7 972--0BA52- 0XA0  SIEMENS</t>
  </si>
  <si>
    <t>25.99.29.490.005.00.0796.000000000000</t>
  </si>
  <si>
    <t>Штекер</t>
  </si>
  <si>
    <t>соединительный</t>
  </si>
  <si>
    <t>Штекер IE  FC RJ45 для подключения к industial  Ethernet 10/100 Мбит/с  осевой отвод кабеля  6GK1901-1BB10  2AA0   SIEMENS</t>
  </si>
  <si>
    <t>62.01.29.000.001.00.0796.000000000000</t>
  </si>
  <si>
    <t>Лицензия</t>
  </si>
  <si>
    <t>на программный продукт (кроме услуг по предоставлению лицензии)</t>
  </si>
  <si>
    <t>Плавающяя лицензия SIMATIC  STEP 7 PROF.  V11 ENGINEERING-SW   6ES7822--1AA01- 0YC5 SIEMENS</t>
  </si>
  <si>
    <t>26.51.82.500.091.00.0796.000000000000</t>
  </si>
  <si>
    <t>Центральный процессор</t>
  </si>
  <si>
    <t>для контроллера, рабочая память 5,6 мб</t>
  </si>
  <si>
    <t>Панель оператора МР 377-15  Touch  напряжение питания 24в, мак потребляемый ток 2,5А  объем памяти 12Мбайт, Flash|RAM диагональ экрана 15" разрешение 1024х768 4 USB порта, интерфейс RS 485 MP|PROFIBUS  DP интерфейс 2хRJ45Ethernet класс защиты фронтальной панели  IP65.  6АV6644--0AB01- 2AX0 SIEMENS</t>
  </si>
  <si>
    <t>Соединитель RS 485 для подключения к MP/PROFIBUS  DP  до 12 Мбит/с  осевой отвод кабеля  6GK1-500-0FC10 SIEMENS</t>
  </si>
  <si>
    <t>Шкаф Rittal CM (600x1200x400)5113  500  Rittal  в комплекте с эл. оборудованием согласно схеме и спецификации( Будут прилагатся). Шкафы поставщик поставляет в собранном виде.</t>
  </si>
  <si>
    <t>28.15.10.300.000.00.0796.000000000011</t>
  </si>
  <si>
    <t>Подшипник шариковый</t>
  </si>
  <si>
    <t>радиальный, наружный диаметр 55-125 мм, однорядный, качения, со штампованным сепаратором</t>
  </si>
  <si>
    <t>Подшипник 211</t>
  </si>
  <si>
    <t>РК, Мангистауская обл., Мунайлинский р-н, пос. Даулет, база ТОО "ОСС" СТиСТ</t>
  </si>
  <si>
    <t xml:space="preserve">с момента подачи заявки в течение 30 календарных дней  </t>
  </si>
  <si>
    <t>авансовый платеж - 0%, 100 % оплата в течение 30 календарных дней с момента подписания Акта приема-передачи поставленных товаров</t>
  </si>
  <si>
    <t>28.15.10.900.000.00.0796.000000000095</t>
  </si>
  <si>
    <t>Подшипник 212</t>
  </si>
  <si>
    <t>28.15.10.900.000.00.0796.000000000127</t>
  </si>
  <si>
    <t>радиальный, наружный диаметр 125-250 мм, однорядные, качения, с односторонним уплотнением</t>
  </si>
  <si>
    <t>Подшипник 224</t>
  </si>
  <si>
    <t>Подшипник 228</t>
  </si>
  <si>
    <t>28.15.10.900.000.00.0796.000000000106</t>
  </si>
  <si>
    <t>радиально-упорный, наружный диаметр 250-500 мм, качения, с массивным сепаратором</t>
  </si>
  <si>
    <t>Подшипник 230</t>
  </si>
  <si>
    <t>радиально-упорный, наружный диаметр 55-125 мм, со штампованным сепаратором</t>
  </si>
  <si>
    <t>Подшипник 306</t>
  </si>
  <si>
    <t>Подшипник 307</t>
  </si>
  <si>
    <t>Подшипник 407</t>
  </si>
  <si>
    <t>28.15.10.900.000.00.0796.000000000101</t>
  </si>
  <si>
    <t>радиально-упорный, наружный диаметр 125-250 мм, со штампованным сепаратором</t>
  </si>
  <si>
    <t>Подшипник 410</t>
  </si>
  <si>
    <t>Подшипник 415</t>
  </si>
  <si>
    <t>28.15.10.590.000.00.0796.000000000096</t>
  </si>
  <si>
    <t>Подшипник роликовый</t>
  </si>
  <si>
    <t>радиальный, наружный диаметр 215 мм, однорядный, с короткими цилиндрическими роликами, без бортов на наружном кольце, ГОСТ 520-2011</t>
  </si>
  <si>
    <t>Подшипник 2224</t>
  </si>
  <si>
    <t>28.15.10.590.000.00.0796.000000000154</t>
  </si>
  <si>
    <t>радиальный, наружный диаметр 250 мм, однорядный, с короткими цилиндрическими роликами, без бортов на наружном кольце, ГОСТ 520-2011</t>
  </si>
  <si>
    <t>Подшипник 2228</t>
  </si>
  <si>
    <t>28.15.10.590.000.00.0796.000000000155</t>
  </si>
  <si>
    <t>Подшипник 5207 2RS</t>
  </si>
  <si>
    <t>28.15.10.900.000.00.0796.000000000024</t>
  </si>
  <si>
    <t>радиально-упорный, наружный диаметр 55-125 мм, трех-четырехконтактный, качения, с разъемными кольцами</t>
  </si>
  <si>
    <t>Подшипник 6008</t>
  </si>
  <si>
    <t>Подшипник 6309</t>
  </si>
  <si>
    <t>28.15.10.900.000.00.0796.000000000023</t>
  </si>
  <si>
    <t>радиально-упорный, наружный диаметр 30-55 мм, трех-четырехконтактный, качения, с разъемными кольцами</t>
  </si>
  <si>
    <t>Подшипник 6201-2R52</t>
  </si>
  <si>
    <t>28.15.10.530.001.01.0796.000000000001</t>
  </si>
  <si>
    <t>Роликоподшипник</t>
  </si>
  <si>
    <t>с коническими роликами, наружный диаметр 55-125 мм, со штампованным сепаратором, качения, однорядный</t>
  </si>
  <si>
    <t>Подшипник 7211</t>
  </si>
  <si>
    <t>Подшипник 7311</t>
  </si>
  <si>
    <t>Подшипник 7509</t>
  </si>
  <si>
    <t>Подшипник 7513-6А</t>
  </si>
  <si>
    <t xml:space="preserve">Подшипник 6-7610А </t>
  </si>
  <si>
    <t>с коническими роликами, наружный диаметр 125-250 мм, со штампованным сепаратором, качения, однорядный</t>
  </si>
  <si>
    <t>Подшипник 6-7517А (роликовый)</t>
  </si>
  <si>
    <t>Подшипник 6-7815А (роликовый)</t>
  </si>
  <si>
    <t>Подшипник 7213 (30213)</t>
  </si>
  <si>
    <t>Подшипник 7606АУ</t>
  </si>
  <si>
    <t xml:space="preserve"> Подшипник 7608А</t>
  </si>
  <si>
    <t xml:space="preserve">Подшипник 7609КУ </t>
  </si>
  <si>
    <t xml:space="preserve">Подшипник 7611К1 </t>
  </si>
  <si>
    <t xml:space="preserve">Подшипник 7613А </t>
  </si>
  <si>
    <t>Подшипник 50208</t>
  </si>
  <si>
    <t>28.15.10.900.000.00.0796.000000000030</t>
  </si>
  <si>
    <t>радиально-упорный, наружный диаметр 55-125 мм, двухрядный, качения</t>
  </si>
  <si>
    <t>Подшипник 3056207</t>
  </si>
  <si>
    <t>Подшипник 6305</t>
  </si>
  <si>
    <t>Подшипник 50409</t>
  </si>
  <si>
    <t>28.15.10.700.001.00.0796.000000000000</t>
  </si>
  <si>
    <t>радиальный с игольчатыми роликами, диаметр 32 мм, однорядный без сепаратора и внутреннего кольца, со штампованным наружным кольцом, ГОСТ 4060-78</t>
  </si>
  <si>
    <t>Подшипник 264706</t>
  </si>
  <si>
    <t>Подшипник 50306</t>
  </si>
  <si>
    <t>28.15.10.590.000.00.0796.000000000148</t>
  </si>
  <si>
    <t>радиальный, наружный диаметр 100 мм, однорядный, с короткими цилиндрическими роликами, с одним бортом на наружном кольце, ГОСТ 520-2011</t>
  </si>
  <si>
    <t>Подшипник 292213</t>
  </si>
  <si>
    <t>Подшипник 30306</t>
  </si>
  <si>
    <t>Подшипник 32647</t>
  </si>
  <si>
    <t>28.15.10.900.000.00.0796.000000000025</t>
  </si>
  <si>
    <t>радиально-упорный, наружный диаметр 125-250 мм, трех-четырехконтактный, качения, с разъемными кольцами</t>
  </si>
  <si>
    <t>Подшипник 50411</t>
  </si>
  <si>
    <t>Подшипник 1160305АК</t>
  </si>
  <si>
    <t>Подшипник 102304</t>
  </si>
  <si>
    <t>28.15.10.300.000.00.0796.000000000007</t>
  </si>
  <si>
    <t>радиальный, наружный диаметр 125-250 мм, однорядный, качения, с канавкой на наружном кольце</t>
  </si>
  <si>
    <t>Подшипник170314</t>
  </si>
  <si>
    <t>Подшипник170412</t>
  </si>
  <si>
    <t>радиальный, наружный диаметр 62 мм, однорядный, с короткими цилиндрическими роликами, с одним бортом на внутреннем кольце, ГОСТ 520-2011</t>
  </si>
  <si>
    <t>Подшипник 502207</t>
  </si>
  <si>
    <t>Подшипник 12207 (ролик)</t>
  </si>
  <si>
    <t>28.15.10.530.001.01.0796.000000000002</t>
  </si>
  <si>
    <t>Подшипник 20322220К</t>
  </si>
  <si>
    <t>28.15.10.530.001.01.0796.000000000000</t>
  </si>
  <si>
    <t>с коническими роликами, наружный диаметр 30-55 мм, со штампованным сепаратором, качения, однорядный</t>
  </si>
  <si>
    <t>Подшипник 30205 (КПП УАЗ HUNTER)</t>
  </si>
  <si>
    <t>Подшипник 30206 (КПП УАЗ HUNTER)</t>
  </si>
  <si>
    <t xml:space="preserve">Подшипник 305А </t>
  </si>
  <si>
    <t xml:space="preserve">Подшипник 311А </t>
  </si>
  <si>
    <t>29.10.13.000.000.00.0796.000000000042</t>
  </si>
  <si>
    <t>Двигатель</t>
  </si>
  <si>
    <t>внутреннего сгорания, полудизельный, мощность более 235 л.с., но не более 240 л.с, 8 цилиндров, расположение цилиндров V-образное</t>
  </si>
  <si>
    <t xml:space="preserve"> КамАЗ-740.11-1000400 (Евро-1, 240 л/с, с стартером, "КамАЗ- 55111,53215")</t>
  </si>
  <si>
    <t>28.11.41.300.009.00.0796.000000000009</t>
  </si>
  <si>
    <t>Блок цилиндров</t>
  </si>
  <si>
    <t>для дизельного двигателя, для грузового автомобиля</t>
  </si>
  <si>
    <t>КамАЗ Блок цилиндров 740.21-1002012 (Евро-1)</t>
  </si>
  <si>
    <t>28.11.42.900.069.00.0796.000000000001</t>
  </si>
  <si>
    <t>Вал</t>
  </si>
  <si>
    <t>для дизельного двигателя, коленчатый</t>
  </si>
  <si>
    <t>КамАЗ Вал коленчатый  740.13-1005008-60 (Евро-1)</t>
  </si>
  <si>
    <t>28.11.42.300.004.00.0839.000000000005</t>
  </si>
  <si>
    <t>Вкладыш</t>
  </si>
  <si>
    <t>для дизельного двигателя, для грузового автомобиля, коренной</t>
  </si>
  <si>
    <t>КамАЗ Комплект коренных вкладышей 7405.1000102-ST</t>
  </si>
  <si>
    <t xml:space="preserve">КамАЗ Комплект коренных вкладышей 7405.1000102-Р1 </t>
  </si>
  <si>
    <t>28.11.42.300.004.00.0796.000000000006</t>
  </si>
  <si>
    <t>для дизельного двигателя, для грузового автомобиля, шатунный</t>
  </si>
  <si>
    <t>КамАЗ Комплект шатунных вкладышей 7405.1000104-SР</t>
  </si>
  <si>
    <t>КамАЗ Комплект шатунных вкладышей  7405-1000104-Р1</t>
  </si>
  <si>
    <t>28.11.42.300.010.00.0796.000000000000</t>
  </si>
  <si>
    <t>Комплект гильзы и деталей поршневой группы на один цилиндр</t>
  </si>
  <si>
    <t>для грузового автомобиля</t>
  </si>
  <si>
    <t>КамАЗ Комплект цилиндро-поршневой группы на 1 цилиндр  (г, п-м, п/п, п/к, упл/к, уп/к) 740.30-1000128-42 (Евро-1)  /серия "Дальнобой", пр-во ОАО "Мотордеталь"/</t>
  </si>
  <si>
    <t>КамАЗ Комплект цилиндро-поршневой группы на 1 цилиндр  (г, п-м, п/п, п/к, упл/к, уп/к) 740.60-1000128-04 (Евро-3)  /серия "Дальнобой", пр-во ОАО "Мотордеталь"/</t>
  </si>
  <si>
    <t>28.11.42.300.005.00.0796.000000000000</t>
  </si>
  <si>
    <t>Шатун</t>
  </si>
  <si>
    <t>для дизельного двигателя</t>
  </si>
  <si>
    <t xml:space="preserve"> КамАЗ Шатун в сборе 740-1004045 </t>
  </si>
  <si>
    <t>28.11.41.500.006.00.0839.000000000000</t>
  </si>
  <si>
    <t>Кольцо поршневое</t>
  </si>
  <si>
    <t>для двигателя внутреннего сгорания</t>
  </si>
  <si>
    <t>КамАЗ Комплект поршневых колец  на 1 поршень  740.30-1000106 (Евро-1) /пр-во ОАО "Мотордеталь"/</t>
  </si>
  <si>
    <t>28.11.42.900.051.00.0796.000000000002</t>
  </si>
  <si>
    <t>Головка</t>
  </si>
  <si>
    <t>для грузового автомобиля, для блока цилиндров дизельного двигателя</t>
  </si>
  <si>
    <t xml:space="preserve">КамАЗ Головка цилиндров двигателя  740.30-1003010 в сборе  </t>
  </si>
  <si>
    <t>28.11.41.700.002.03.0796.000000000000</t>
  </si>
  <si>
    <t>Прокладка</t>
  </si>
  <si>
    <t>крышки клапанов, для грузового автомобиля</t>
  </si>
  <si>
    <t xml:space="preserve">КамАЗ Прокладка 740.1003270-10 клапанной крышки  </t>
  </si>
  <si>
    <t>коллектора, для грузового автомобиля</t>
  </si>
  <si>
    <t>КамАЗ Прокладка  коллектора 7403.1008050 (металлоасбест)</t>
  </si>
  <si>
    <t>28.11.41.900.007.00.0796.000000000000</t>
  </si>
  <si>
    <t>уплотнительная картера маховика, для легкового пассажирского автомобиля</t>
  </si>
  <si>
    <t xml:space="preserve">КамАЗ Манжета маховика  25*42*10 в сборе 14.1701340 </t>
  </si>
  <si>
    <t>29.32.30.990.022.01.0839.000000000000</t>
  </si>
  <si>
    <t>Комплект ремонтный</t>
  </si>
  <si>
    <t>для грузового автомобиля, для двигателя</t>
  </si>
  <si>
    <t>КамАЗ Ремкомплект на двигатель, полный Р/К-1003С,(полн.компл. + сальн.) КАМАЗ (36 наим.)</t>
  </si>
  <si>
    <t>КамАЗ Ремкомплект на двигатель, полный 7406-1002009-36 У, евро-2,  36 наим. с РТИ</t>
  </si>
  <si>
    <t>29.32.30.990.127.01.0796.000000000002</t>
  </si>
  <si>
    <t>Насос</t>
  </si>
  <si>
    <t>масляный, для грузового автомобиля, с шестернями наружного зацепления, с маслоприемником в сборе</t>
  </si>
  <si>
    <t>КамАЗ Насос масляный  740.1011010-02</t>
  </si>
  <si>
    <t>29.32.30.990.127.01.0796.000000000008</t>
  </si>
  <si>
    <t>масляный, для грузового автомобиля, с шестернями наружного зацепления</t>
  </si>
  <si>
    <t>КамАЗ Насос масляный  740.11-1011010 (Евро-1)</t>
  </si>
  <si>
    <t>28.29.82.500.004.00.0796.000000000000</t>
  </si>
  <si>
    <t>Элемент фильтра</t>
  </si>
  <si>
    <t>для масляного фильтра</t>
  </si>
  <si>
    <t xml:space="preserve">КамАЗ Элемент фильтрующий  7405-1012040 (Евро-1) грубой очистки масла </t>
  </si>
  <si>
    <t>28.29.82.500.002.02.0796.000000000001</t>
  </si>
  <si>
    <t>очистки, тонкой очистки масла</t>
  </si>
  <si>
    <t xml:space="preserve">  КамАЗ Элемент фильтрующий 7405-1017040-02 (Евро-1, нитка) тонкой очистки масла  </t>
  </si>
  <si>
    <t>28.29.13.300.003.01.0796.000000000007</t>
  </si>
  <si>
    <t>топливный, для дизельного двигателя грузового автомобиля, грубой очистки</t>
  </si>
  <si>
    <t xml:space="preserve">КамАЗ Элемент фильтрующий 740-1105020-01 грубой очистки топлива </t>
  </si>
  <si>
    <t>28.29.13.300.003.01.0796.000000000010</t>
  </si>
  <si>
    <t>топливный, для дизельного двигателя грузового автомобиля, тонкой очистки</t>
  </si>
  <si>
    <t xml:space="preserve">КамАЗ Элемент фильтрующий 740.21-1117040-02 тонкой очистки топлива </t>
  </si>
  <si>
    <t>29.32.30.990.169.00.0796.000000000000</t>
  </si>
  <si>
    <t>воздушный, для грузового автомобиля</t>
  </si>
  <si>
    <t xml:space="preserve">КамАЗ Элемент фильтрующий  7405.1109560 (Евро-1) воздушный </t>
  </si>
  <si>
    <t xml:space="preserve">КамАЗ Элемент фильтрующий  721-1109560-10/30 (Евро-2,3) воздушный  (Камаз)  </t>
  </si>
  <si>
    <t>29.32.30.910.021.01.0796.000000000004</t>
  </si>
  <si>
    <t>топливный, для специального и специализированного автомобиля, V-образный (многосекционный)</t>
  </si>
  <si>
    <t xml:space="preserve">КамАЗ Насос ТНВД  337.1111005-42 (Евро-1) </t>
  </si>
  <si>
    <t xml:space="preserve">КамАЗ Насос ТНВД  337.1111005-20 (Евро-2,3) </t>
  </si>
  <si>
    <t>28.13.31.000.112.00.0839.000000000000</t>
  </si>
  <si>
    <t>ремкомплект, для насоса</t>
  </si>
  <si>
    <t xml:space="preserve"> КамАЗ РТИ1111007-337 (13 поз.)</t>
  </si>
  <si>
    <t>Пара</t>
  </si>
  <si>
    <t>плунжерная, для грузового автомобиля</t>
  </si>
  <si>
    <t>КамАЗ Плунжерная пара 337.1111150-10 (Евро-1)</t>
  </si>
  <si>
    <t>КамАЗ Плунжерная пара  337.1111150-20 (Евро-2, 3)</t>
  </si>
  <si>
    <t>28.11.42.900.059.00.0796.000000000000</t>
  </si>
  <si>
    <t>Форсунка</t>
  </si>
  <si>
    <t xml:space="preserve">КамАЗ Форсунка  273-1112010-31 (Евро-1) в сборе </t>
  </si>
  <si>
    <t>29.32.30.990.122.00.0796.000000000000</t>
  </si>
  <si>
    <t>Распылитель</t>
  </si>
  <si>
    <t>форсунки, для грузового автомобиля</t>
  </si>
  <si>
    <t>КамАЗ Распылитель 273.1112110-30  (Евро-1)</t>
  </si>
  <si>
    <t>29.32.30.610.000.02.0796.000000000000</t>
  </si>
  <si>
    <t>Радиатор</t>
  </si>
  <si>
    <t>для грузового автомобиля, системы охлаждения</t>
  </si>
  <si>
    <t xml:space="preserve">КамАЗ Радиатор основной  54115-1301010-10 (медный, 4-х рядный) </t>
  </si>
  <si>
    <t xml:space="preserve">КамАЗ Радиатор основной  65115Ш-1301010-21 (CuproBraze, 3-х рядный, ЕВРО-3) </t>
  </si>
  <si>
    <t>28.13.11.700.002.00.0796.000000000002</t>
  </si>
  <si>
    <t>Насос водяной</t>
  </si>
  <si>
    <t>КамАЗ Насос водяной   740.1307010-02 в сборе</t>
  </si>
  <si>
    <t>КамАЗ Насос водяной  7406.1307010-01 /740.50-1307010/  (Евро-2, шкиф ручейковый) в сборе</t>
  </si>
  <si>
    <t>29.32.30.600.002.00.0796.000000000001</t>
  </si>
  <si>
    <t>Бачок</t>
  </si>
  <si>
    <t>расширительный, для грузового автомобиля</t>
  </si>
  <si>
    <t xml:space="preserve">КамАЗ Бачок расширительный системы охлаждения  5320-1311010-СБ в сборе </t>
  </si>
  <si>
    <t>29.32.30.300.051.00.0796.000000000001</t>
  </si>
  <si>
    <t>Гидромуфта</t>
  </si>
  <si>
    <t xml:space="preserve">КамАЗ  Включатель гидромуфты привода вентилятора 740.1318210-01 в сборе </t>
  </si>
  <si>
    <t>29.31.30.300.010.00.0796.000000000000</t>
  </si>
  <si>
    <t>Турбокомпрессор</t>
  </si>
  <si>
    <t>системы питания двигателя, для грузового автомобиля</t>
  </si>
  <si>
    <t xml:space="preserve">КамАЗ Турбокомпрессор ТКР 7С-6 S2B/7624TAE/1,00D9 (45104-1118004-91) , левый </t>
  </si>
  <si>
    <t>29.32.30.650.018.00.0796.000000000004</t>
  </si>
  <si>
    <t>Диск</t>
  </si>
  <si>
    <t>для грузового автомобиля, сцепления</t>
  </si>
  <si>
    <t xml:space="preserve"> КамАЗ Диск сцепления 142.1601130-01   ведомый в сборе</t>
  </si>
  <si>
    <t>КамАЗ Диск сцепления 1878000206, 45104-1601206-90 ведомый</t>
  </si>
  <si>
    <t>КамАЗ Диск сцепления  14.1601094-10 ведущий средний</t>
  </si>
  <si>
    <t xml:space="preserve">КамАЗ Диск сцепления 142.1601090 нажимной с кожухом в сборе </t>
  </si>
  <si>
    <t xml:space="preserve">КамАЗ Диск сцепления MFZ430 MAN  3482083118 (45104-1601118-90) нажимной с кожухом в сборе </t>
  </si>
  <si>
    <t>29.32.30.650.006.01.0796.000000000001</t>
  </si>
  <si>
    <t>выключения, для грузового автомобиля</t>
  </si>
  <si>
    <t xml:space="preserve">КамАЗ Муфта выключения сцепления 14.1601180  в сборе  (подшипник выжимной в сборе) </t>
  </si>
  <si>
    <t>КамАЗ Муфта выключения сцепления 3151000694 (304, 308, 318), 45104-1601039-90 (выжимной подшипник в сборе)</t>
  </si>
  <si>
    <t>29.32.30.650.003.01.0796.000000000001</t>
  </si>
  <si>
    <t>Цилиндр</t>
  </si>
  <si>
    <t>сцепления, для грузового автомобиля</t>
  </si>
  <si>
    <t xml:space="preserve">КамАЗ Цилиндр главный  управления сцеплением 5320-1602510-10 в сборе  </t>
  </si>
  <si>
    <t>29.32.30.650.016.00.0796.000000000000</t>
  </si>
  <si>
    <t>Пневмогидроусилитель</t>
  </si>
  <si>
    <t>привода сцепления, для грузового автомобиля</t>
  </si>
  <si>
    <t>КамАЗ Усилитель пневмогидравлический  5320-1609510  (ПГУ)</t>
  </si>
  <si>
    <t>29.32.30.650.015.00.0796.000000000000</t>
  </si>
  <si>
    <t>пневмогидроусилителя сцепления, для грузового автомобиля</t>
  </si>
  <si>
    <t>КамАЗ Ремкомплект ПГУ 11.1602410 КЗЧ 1СР</t>
  </si>
  <si>
    <t>29.32.30.300.004.00.0796.000000000039</t>
  </si>
  <si>
    <t>первичный (ведущий), для грузового автомобиля, для пятиступенчатой, двухвальной коробки передач</t>
  </si>
  <si>
    <t xml:space="preserve">КамАЗ Вал КПП первичный с делителем 15.1701027 </t>
  </si>
  <si>
    <t>КамАЗ Вал КПП первичный с делителем 154.1701027 КПП 154</t>
  </si>
  <si>
    <t>29.32.30.300.053.00.0796.000000000027</t>
  </si>
  <si>
    <t>Блок</t>
  </si>
  <si>
    <t>шестерен заднего хода коробки передач, для грузового автомобиля</t>
  </si>
  <si>
    <t>КамАЗ Блок шестерен заднего хода 14.1701082</t>
  </si>
  <si>
    <t>29.32.30.330.000.00.0796.000000000014</t>
  </si>
  <si>
    <t>Коробка передач</t>
  </si>
  <si>
    <t>механическая, для грузового автомобиля, пятиступенчатая, двухвальная</t>
  </si>
  <si>
    <t>КамАЗ Коробка передач в сб. 142-1700025</t>
  </si>
  <si>
    <t>КамАЗ Коробка передач с делителем в сб. 154-1700025</t>
  </si>
  <si>
    <t>КамАЗ Делитель передач 15.1770010</t>
  </si>
  <si>
    <t>29.32.30.300.004.00.0796.000000000056</t>
  </si>
  <si>
    <t>промежуточный, для коробки передач, для легкового автомобиля</t>
  </si>
  <si>
    <t>КамАЗ Вал промежуточный делителя с шестерней в сборе 15-1770210</t>
  </si>
  <si>
    <t>29.32.30.990.009.00.0796.000000000006</t>
  </si>
  <si>
    <t>Шестерня</t>
  </si>
  <si>
    <t>делителя коробки передач, для грузового автомобиля</t>
  </si>
  <si>
    <t>КамАЗ Шестерня КПП КАМАЗ делителя 15-1770050</t>
  </si>
  <si>
    <t>28.30.93.990.040.00.0796.000000000000</t>
  </si>
  <si>
    <t>для тракторной техники</t>
  </si>
  <si>
    <t xml:space="preserve">КамАЗ  КПП Манжета хвостовика  176 (70х92х12) левого вращения  864176 </t>
  </si>
  <si>
    <t>КамАЗ КПП Манжета хвостовика   180 (70х92х16) правого вращения  864180</t>
  </si>
  <si>
    <t>29.32.30.990.043.00.0796.000000000002</t>
  </si>
  <si>
    <t>Картер</t>
  </si>
  <si>
    <t>заднего моста, для грузового автомобиля</t>
  </si>
  <si>
    <t>КамАЗ Картер  моста среднего  53229-2501011  /Евро/</t>
  </si>
  <si>
    <t>29.32.30.500.002.00.0796.000000000004</t>
  </si>
  <si>
    <t>Амортизатор</t>
  </si>
  <si>
    <t xml:space="preserve">КамАЗ Амортизатор  передней подвески  53212-2905006-01      </t>
  </si>
  <si>
    <t>29.32.30.950.029.02.0796.000000000000</t>
  </si>
  <si>
    <t>Рессора</t>
  </si>
  <si>
    <t>для грузового автомобиля, передняя</t>
  </si>
  <si>
    <t xml:space="preserve">КамАЗ Рессора (15 листов, L=1675 мм)  55111-2902012-01 передняя в сборе </t>
  </si>
  <si>
    <t xml:space="preserve">КамАЗ Рессора 65115-2902012-15/1 СБ (малолистовая с витым ухом - 3 листа) передняя в сборе </t>
  </si>
  <si>
    <t xml:space="preserve">КамАЗ Рессора (14 листов, L=1464 мм)  55111-2912012-03 задняя в сборе </t>
  </si>
  <si>
    <t>КамАЗ Рессора КамАЗ-65115 передняя 65115-2902012-20 (11 листов) L=1940 мм (с витым ушком)</t>
  </si>
  <si>
    <t>29.32.30.990.035.02.0796.000000000001</t>
  </si>
  <si>
    <t>привода вентилятора, для грузового автомобиля</t>
  </si>
  <si>
    <t>КамАЗ Вязкостная муфта КамАЗ Евро 3,   020004351. 0820</t>
  </si>
  <si>
    <t>29.32.30.950.006.01.0796.000000000000</t>
  </si>
  <si>
    <t>Штанга</t>
  </si>
  <si>
    <t>реактивная, для грузового автомобиля, верхняя</t>
  </si>
  <si>
    <t xml:space="preserve">КамАЗ Штанга реактивная с пальцами в сборе 5511-2919013-15 (КамАЗ-53215, 54115)          </t>
  </si>
  <si>
    <t>КамАЗ Штанга реактивная с пальцами в сборе 5511-2919013-01 /Евро/  (КамАЗ-65115)</t>
  </si>
  <si>
    <t>29.32.30.670.014.00.0796.000000000001</t>
  </si>
  <si>
    <t>Кулак поворотный</t>
  </si>
  <si>
    <t xml:space="preserve">КамАЗ Кулак поворотный   53205-3001009-02 /Евро/  правый в сборе </t>
  </si>
  <si>
    <t xml:space="preserve">КамАЗ Кулак поворотный    53205-3001011-02 /Евро/   левый в сборе   </t>
  </si>
  <si>
    <t>задней ступицы, для грузового автомобиля</t>
  </si>
  <si>
    <t>КамАЗ Манжета ступицы  заднего колеса (140х170х17) 45104-3104001-91 /Евро/  кассетного типа</t>
  </si>
  <si>
    <t>29.32.30.670.013.00.0796.000000000018</t>
  </si>
  <si>
    <t>Механизм</t>
  </si>
  <si>
    <t>рулевой, для грузового автомобиля, с червяком и зубчатым сектором, с усилителем</t>
  </si>
  <si>
    <t>КамАЗ Механизм рулевого управления  4310-3400020 (ГУР) в сборе</t>
  </si>
  <si>
    <t>29.32.30.670.001.01.0796.000000000001</t>
  </si>
  <si>
    <t>гидроусилителя рулевого управления, для грузового автомобиля</t>
  </si>
  <si>
    <t>КамАЗ Насос гидроусилителя руля   4310-3407200-01в сборе</t>
  </si>
  <si>
    <t>29.32.30.670.000.03.0796.000000000000</t>
  </si>
  <si>
    <t>Ротор</t>
  </si>
  <si>
    <t>для специального и специализированного автомобиля, насоса гидроусилителя рулевого управления</t>
  </si>
  <si>
    <t xml:space="preserve">КамАЗ Статор-ротор 5320-3407244 (комплект) рулевого насоса  </t>
  </si>
  <si>
    <t xml:space="preserve">КамАЗ Ремкомплект 53205- 3509015 (5 поз. Прокладка г/б алюмин, прокладка г/б паронит, клапан впускн, клапан нагнетательн, кольцо поршнев)  1-но цилиндрового компрессора </t>
  </si>
  <si>
    <t>29.32.30.990.094.00.0796.000000000001</t>
  </si>
  <si>
    <t>Влагоотделитель</t>
  </si>
  <si>
    <t>КамАЗ Влагоотделитель (Евро-1) 14.3512010-10</t>
  </si>
  <si>
    <t>Регулятор давления</t>
  </si>
  <si>
    <t xml:space="preserve">КамАЗ 100.3512010 в сборе </t>
  </si>
  <si>
    <t>29.32.30.990.022.00.0796.000000000011</t>
  </si>
  <si>
    <t>КамАЗ Ремкомплект регулятора давления воздуха (12 поз., РТИ+ пластмасса) РТИ3512010-10 /100-3512000-10У/</t>
  </si>
  <si>
    <t>29.32.30.250.000.00.0796.000000000000</t>
  </si>
  <si>
    <t>Камера тормозная</t>
  </si>
  <si>
    <t xml:space="preserve">КамАЗ Камера тормозная 100-3519100 (Энергоаккумулятор тип 20/20  960-3519100-01) с пружинным энергоаккумул.  в сборе </t>
  </si>
  <si>
    <t>Шланг</t>
  </si>
  <si>
    <t>тормозной камеры, для грузового автомобиля</t>
  </si>
  <si>
    <t xml:space="preserve"> КамАЗ Шланг тормозной 5320-3506060-10 </t>
  </si>
  <si>
    <t>29.32.30.630.005.02.0796.000000000000</t>
  </si>
  <si>
    <t>Рукав</t>
  </si>
  <si>
    <t>для грузового автомобиля, с тройником</t>
  </si>
  <si>
    <t xml:space="preserve">КамАЗ Шланг соединительный 5320-3506368 </t>
  </si>
  <si>
    <t xml:space="preserve">КамАЗ Ремкомплект тормозной камеры  РТИ3519100  </t>
  </si>
  <si>
    <t>29.32.30.950.026.00.0796.000000000001</t>
  </si>
  <si>
    <t>КамАЗ Кронштейн крепления энергоаккумулятора (левый) 53205-3502121</t>
  </si>
  <si>
    <t>КамАЗ Кронштейн крепления энергоаккумулятора правый 5320-3502124</t>
  </si>
  <si>
    <t>29.31.22.350.003.02.0796.000000000000</t>
  </si>
  <si>
    <t>Стартер</t>
  </si>
  <si>
    <t>для грузового автомобиля, с электромеханическим перемещением шестерни привода</t>
  </si>
  <si>
    <t>КамАЗ Стартер  (простой) СТ142Б2-3708000   (с дв.740,7403 24В 8.2кВт z=10)</t>
  </si>
  <si>
    <t>Реле</t>
  </si>
  <si>
    <t xml:space="preserve">КамАЗ Стартер Bosсh 0001261006 / 0001241016, 24V </t>
  </si>
  <si>
    <t>28.11.42.900.020.00.0796.000000000003</t>
  </si>
  <si>
    <t>КамАЗ Привод стартера (бендикс) СТ142Б-3708600 (10 зуб.)</t>
  </si>
  <si>
    <t>29.31.30.300.023.00.0796.000000000002</t>
  </si>
  <si>
    <t>Якорь</t>
  </si>
  <si>
    <t>стартера, для грузового автомобиля, для статера с электромеханическим перемещением шестерни привода</t>
  </si>
  <si>
    <t>КамАЗ Щетка изолированная СТ142-3708060</t>
  </si>
  <si>
    <t>29.31.22.350.001.01.0796.000000000000</t>
  </si>
  <si>
    <t>для грузового автомобиля, стартера</t>
  </si>
  <si>
    <t>КамАЗ Реле стартера втягивающее СТ142 -3708800</t>
  </si>
  <si>
    <t>29.31.22.550.000.00.0796.000000000060</t>
  </si>
  <si>
    <t>Генератор</t>
  </si>
  <si>
    <t>переменного тока, для специального и специализированного автомобиля, номинальное напряжение более 28 В</t>
  </si>
  <si>
    <t>КамАЗ Генератор переменного тока  в сборе 3112.3771  (28В, 80А)</t>
  </si>
  <si>
    <t>27.11.61.000.070.00.0796.000000000000</t>
  </si>
  <si>
    <t>Щеткодержатель</t>
  </si>
  <si>
    <t>для генераторов и электродвигателей, радиальный</t>
  </si>
  <si>
    <t>КамАЗ Щеткодержатель   Г273-3701010   в сборе</t>
  </si>
  <si>
    <t>29.32.30.990.106.00.0796.000000000000</t>
  </si>
  <si>
    <t>Переключатель</t>
  </si>
  <si>
    <t>поворотов</t>
  </si>
  <si>
    <t>КамАЗ Переключатель  комбинированный указателей поворота и света   5320-3709210 (П-145 старого образца)</t>
  </si>
  <si>
    <t>29.32.30.990.074.00.0796.000000000004</t>
  </si>
  <si>
    <t xml:space="preserve">КамАЗ Выключатель приборов и стартера (замок зажигания)  1902.3704 (Евро) </t>
  </si>
  <si>
    <t>29.32.30.990.030.01.0796.000000000002</t>
  </si>
  <si>
    <t>КамАЗ Интегральное реле  Я-120М1 (регулятор напряжения, шоколадка)  Я120-3708360  (443.3702, 457-3710835)</t>
  </si>
  <si>
    <t>29.31.23.100.007.00.0796.000000000010</t>
  </si>
  <si>
    <t>Фара</t>
  </si>
  <si>
    <t>левая, передняя, для грузового автомобиля</t>
  </si>
  <si>
    <t xml:space="preserve">КамАЗ Фара головного света  3416-3711010  /Евро/  (342.3711) (24В) </t>
  </si>
  <si>
    <t>29.31.23.100.006.00.0796.000000000005</t>
  </si>
  <si>
    <t>Фонарь</t>
  </si>
  <si>
    <t>правый, задний, для грузового автомобиля</t>
  </si>
  <si>
    <t xml:space="preserve">КамАЗ Фонарь  задний правый в сборе 35.3716 (354.3716)  ФП-132-АБ  /24В/ </t>
  </si>
  <si>
    <t>29.31.23.100.006.00.0796.000000000004</t>
  </si>
  <si>
    <t>левый, задний, для грузового автомобиля</t>
  </si>
  <si>
    <t xml:space="preserve">КамАЗ Фонарь задний левый в сборе   351.3716 (355.3716)  ФП-132-АБ  /24В/ </t>
  </si>
  <si>
    <t>29.32.30.950.029.02.0796.000000000001</t>
  </si>
  <si>
    <t>для грузового автомобиля, задняя</t>
  </si>
  <si>
    <t xml:space="preserve">КамАЗ Рессора 5320-5001080   заднего крепления кабины в сборе  </t>
  </si>
  <si>
    <t>29.32.20.990.013.00.0796.000000000002</t>
  </si>
  <si>
    <t>Стекло</t>
  </si>
  <si>
    <t>лобовое, для грузового автомобиля, триплекс</t>
  </si>
  <si>
    <t>КамАЗ Стекло  ветрового окна  5320-5206010</t>
  </si>
  <si>
    <t xml:space="preserve"> КамАЗ Стекло (лобовое панорамное) ветрового окна  6520-5206010  </t>
  </si>
  <si>
    <t>КамАЗ Радиатор отопителя  (медный, 4-х ряд.) в сборе 5320-8101060</t>
  </si>
  <si>
    <t>29.32.30.900.010.00.0796.000000000000</t>
  </si>
  <si>
    <t>Электродвигатель</t>
  </si>
  <si>
    <t>обдува ветрового стекла, для грузового автомобиля</t>
  </si>
  <si>
    <t>КамАЗ Электродвигатель  отопителя  МЭ250-У-ХЛ (196.3730) /40ВТ/</t>
  </si>
  <si>
    <t>29.32.30.990.134.00.0796.000000000004</t>
  </si>
  <si>
    <t>Теплообменник</t>
  </si>
  <si>
    <t>для грузового автомобиля, для отопителя</t>
  </si>
  <si>
    <t>КамАЗ Теплообменник 740.11-1013200</t>
  </si>
  <si>
    <t>КамАЗ Теплообменник 740.60-1013200</t>
  </si>
  <si>
    <t>29.32.30.250.011.00.0796.000000000001</t>
  </si>
  <si>
    <t>тормозной, для грузового автомобиля</t>
  </si>
  <si>
    <t>КамАЗКран тормозной  100.3514010-01 двухсекционный в сборе</t>
  </si>
  <si>
    <t>29.32.30.910.005.00.0796.000000000000</t>
  </si>
  <si>
    <t>Насос прокачки топлива</t>
  </si>
  <si>
    <t>предпусковой, для автотранспортных средств</t>
  </si>
  <si>
    <t>КамАЗ Насос  предпусковой прокачки топлива  37.1141010</t>
  </si>
  <si>
    <t>27.40.14.600.001.00.0796.000000000019</t>
  </si>
  <si>
    <t>Лампа автомобильная</t>
  </si>
  <si>
    <t>тип цоколя BA15S, галогеновая</t>
  </si>
  <si>
    <t>КамАЗ Автолампочки 7511 21W BA15S 24V </t>
  </si>
  <si>
    <t>27.40.14.600.001.00.0796.000000000005</t>
  </si>
  <si>
    <t>тип цоколя Н7, галогеновая</t>
  </si>
  <si>
    <t>КамАЗ Автолампочки АКГ-24-70-75н4</t>
  </si>
  <si>
    <t>29.32.30.990.073.00.0796.000000000002</t>
  </si>
  <si>
    <t>для колеса автотранспортных средств</t>
  </si>
  <si>
    <t>КамАЗ Колесо дисковое 7,5-20: 65115-3101012-50</t>
  </si>
  <si>
    <t>29.32.30.650.008.00.0796.000000000000</t>
  </si>
  <si>
    <t>Накладка</t>
  </si>
  <si>
    <t>диска сцепления, для грузового автомобиля</t>
  </si>
  <si>
    <t>КамАЗ Накладка фрикционная 14-1601138-31</t>
  </si>
  <si>
    <t>КамАЗ Накладка фрикционная колодки 53205-3501105-40</t>
  </si>
  <si>
    <t>29.32.30.990.074.00.0796.000000000000</t>
  </si>
  <si>
    <t>КамАЗ Выключатель массы 1402.3737</t>
  </si>
  <si>
    <t>КамАЗ Кран  тормозной двухсекционный с педалью 5320-3514108</t>
  </si>
  <si>
    <t>29.32.20.990.000.00.0796.000000000001</t>
  </si>
  <si>
    <t>Кабина</t>
  </si>
  <si>
    <t>для грузового автомобиля, без спального места</t>
  </si>
  <si>
    <t>КамАЗ Кабина в сборе 53205-5000011 (без с/, обитая и окрашена с высокой крышей)</t>
  </si>
  <si>
    <t>28.11.41.300.005.02.0796.000000000000</t>
  </si>
  <si>
    <t>КамАЗ Прокладка поддона блока цилиндров 7401009040</t>
  </si>
  <si>
    <t>29.32.30.990.012.00.0796.000000000001</t>
  </si>
  <si>
    <t>Подушка</t>
  </si>
  <si>
    <t>опоры двигателя, для грузового автомобиля</t>
  </si>
  <si>
    <t>КамАЗ Подушка передней опоры 53205-1001020</t>
  </si>
  <si>
    <t>КамАЗ Подушка задней опоры силового агрегата 5320-1001051</t>
  </si>
  <si>
    <t>КамАЗ Подушка поддерживающей опоры силового агрегата, 320-1001179</t>
  </si>
  <si>
    <t>29.32.30.990.077.00.0796.000000000007</t>
  </si>
  <si>
    <t>коленчатого вала, передняя, для грузового автомобиля</t>
  </si>
  <si>
    <t>КамАЗ 1-2-120х150 передняя в сборе  7406-1005160</t>
  </si>
  <si>
    <t>29.32.30.990.077.00.0796.000000000008</t>
  </si>
  <si>
    <t>коленчатого вала, задняя, для грузового автомобиля</t>
  </si>
  <si>
    <t>КамАЗ 105х130х12 задняя в сборе  740 1005160-01</t>
  </si>
  <si>
    <t>29.32.30.990.138.00.0796.000000000001</t>
  </si>
  <si>
    <t>Датчик давления масла</t>
  </si>
  <si>
    <t>КамАЗ ММ370-УХЛ</t>
  </si>
  <si>
    <t>29.32.30.250.009.00.0796.000000000000</t>
  </si>
  <si>
    <t>Компрессор</t>
  </si>
  <si>
    <t>для тормозной системы, для грузового автомобиля</t>
  </si>
  <si>
    <t xml:space="preserve">КамАЗ 53205-3509015 одноцилиндровый </t>
  </si>
  <si>
    <t>29.32.30.630.003.00.0796.000000000001</t>
  </si>
  <si>
    <t>выпускная, для грузового автомобиля</t>
  </si>
  <si>
    <t>КамАЗ 4326-1203014-10 левая</t>
  </si>
  <si>
    <t>КамАЗ 4326-1203015-10 правая</t>
  </si>
  <si>
    <t>КамАЗ тройник 55105-1201035-20</t>
  </si>
  <si>
    <t>29.32.30.300.026.00.0796.000000000000</t>
  </si>
  <si>
    <t>Коробка</t>
  </si>
  <si>
    <t>отбора мощности, для грузового автомобиля</t>
  </si>
  <si>
    <t>КамАЗ КС-45717.14.100 (22 зубьев)</t>
  </si>
  <si>
    <t>29.32.30.990.009.00.0796.000000000004</t>
  </si>
  <si>
    <t>редуктора, для грузового автомобиля</t>
  </si>
  <si>
    <t>КамАЗ КС-45417.14.106-20 (верх 20 зуб)</t>
  </si>
  <si>
    <t>КамАЗ КС-45417.14.106-22 (верх 22 зуб)</t>
  </si>
  <si>
    <t>29.32.30.990.008.00.0796.000000000026</t>
  </si>
  <si>
    <t>для грузового автомобиля, для башмака</t>
  </si>
  <si>
    <t>КамАЗ втулка башмака 55111-2918074</t>
  </si>
  <si>
    <t>29.32.30.300.024.00.0796.000000000022</t>
  </si>
  <si>
    <t>Дифференциал</t>
  </si>
  <si>
    <t>для грузовых автомобилей, конический </t>
  </si>
  <si>
    <t>КамАЗ дифференциал межосевой в сборе 53205-2506010 (Евро)</t>
  </si>
  <si>
    <t>29.32.30.990.032.01.0796.000000000000</t>
  </si>
  <si>
    <t>Ролик</t>
  </si>
  <si>
    <t>для легкового автомобиля, натяжной</t>
  </si>
  <si>
    <t>КамАЗ Ролик натяжной КАМАЗ-ЕВРО-2,3 СБ 9527-1307225-03</t>
  </si>
  <si>
    <t>29.32.30.990.022.00.0796.000000000006</t>
  </si>
  <si>
    <t>системы охлаждения, для грузового автомобиля</t>
  </si>
  <si>
    <t>КамАЗ Р/к системы охлаждения Евро-1  7405.1303000# (4поз, 9шт) РТИ черн.</t>
  </si>
  <si>
    <t>29.32.30.990.038.00.0796.000000000000</t>
  </si>
  <si>
    <t>Щиток</t>
  </si>
  <si>
    <t>КамАЗ Щиток КАМАЗ панели приборов 53205-3805010-26</t>
  </si>
  <si>
    <t>29.31.23.500.000.00.0796.000000000001</t>
  </si>
  <si>
    <t>Сигнал</t>
  </si>
  <si>
    <t>звуковой, для грузового автомобиля</t>
  </si>
  <si>
    <t>КамАЗ сигнал звуковой в сборе С306Д/С307Д-01-Т</t>
  </si>
  <si>
    <t>29.32.20.990.020.00.0796.000000000018</t>
  </si>
  <si>
    <t>КамАЗ Замок двери  5320-6105020/21-10</t>
  </si>
  <si>
    <t>29.32.20.990.029.00.0796.000000000000</t>
  </si>
  <si>
    <t>КамАЗ Петля дышла с гайкой 8350.2707042 (для  прицепа самосвал НефАЗ-8560)</t>
  </si>
  <si>
    <t>28.11.42.900.016.00.0796.000000000000</t>
  </si>
  <si>
    <t>Вал коленчатый</t>
  </si>
  <si>
    <t>для дизельного двигателя, для легкового автомобиля</t>
  </si>
  <si>
    <t xml:space="preserve"> КрАЗ Вал коленчатый 238-1005009-Г2</t>
  </si>
  <si>
    <t>КрАЗ Комплект коренных вкладышей  238-1000102-Б2</t>
  </si>
  <si>
    <t>КрАЗ  Комплект коренных вкладышей 238-1000102-Б2-Р1</t>
  </si>
  <si>
    <t>КрАЗ Комплект шатунных вкладышей 238-1000104-В2</t>
  </si>
  <si>
    <t xml:space="preserve">КрАЗ Комплект шатунных вкладышей 238-1000104-В2-Р1  </t>
  </si>
  <si>
    <t xml:space="preserve"> КрАЗ Комплект цилиндро-поршневой группы на 1 цилиндр (г, п-м, п/п, п/к, упл/к, уп/к)236-1004005 /серия "Дальнобой", пр-во ОАО "Мотордеталь"/ </t>
  </si>
  <si>
    <t xml:space="preserve"> КрАЗ Комплект цилиндро-поршневой группы на 1 цилиндр (г, п-м, п/п, п/к, упл/к, уп/к)  238Б-1004006 Евро /серия "Дальнобой", пр-во ОАО "Мотордеталь"/  (для блока  238-1002012-Д)</t>
  </si>
  <si>
    <t>КрАЗ Комплект поршневых колец   на 1 поршень 236-1004002-А4 /пр-во ОАО "Мотордеталь"/</t>
  </si>
  <si>
    <t>КрАЗ Кольца поршневые ЯМЗ, 7511.1004002 (Тутаевский)</t>
  </si>
  <si>
    <t>КрАЗ Шатун в сборе 236-1004045-Б3</t>
  </si>
  <si>
    <t>КрАЗ Головка блока цилиндров в сборе   238-1003013-Ж2  (нов. констр., короткий штуцер)</t>
  </si>
  <si>
    <t xml:space="preserve">КрАЗ Насос масляный в сборе  236-1011014-Г </t>
  </si>
  <si>
    <t>28.29.13.300.003.00.0796.000000000006</t>
  </si>
  <si>
    <t>масляный, для двигателя внутреннего сгорания, механический, сетчатый</t>
  </si>
  <si>
    <t>КрАЗ Элемент фильтрующий масляного фильтра   840.1012040</t>
  </si>
  <si>
    <t>29.32.30.910.021.01.0796.000000000003</t>
  </si>
  <si>
    <t xml:space="preserve">КрАЗ Насос топливный высокого давления в сборе  80-1111005-30  (ТНВД ЯМЗ-238М2, КрАЗ)  </t>
  </si>
  <si>
    <t>29.32.30.910.021.02.0796.000000000003</t>
  </si>
  <si>
    <t>топливоподкачивающий, для грузового автомобиля, для рядного топливного насоса высокого давления</t>
  </si>
  <si>
    <t xml:space="preserve"> КрАЗ Насос топливный ручной подкачки (ТННД)  236-1106210-А2</t>
  </si>
  <si>
    <t>КрАЗ Элемент фильтрующий грубой очистки топлива  201-1105538 (пряжа)</t>
  </si>
  <si>
    <t>КрАЗ Элемент фильтрующий тонкой очистки топлива 201-1117040</t>
  </si>
  <si>
    <t>КрАЗ Радиатор водяной КрАЗ-65101 (4-х ряд.)  6437-1301010-10</t>
  </si>
  <si>
    <t>КрАЗ Насос водяной в сборе  236-1307010-А3</t>
  </si>
  <si>
    <t>КрАЗ Насос водяной в сборе  7511.1307010 (ЯМЗ-238ДЕ2, Евро-2)</t>
  </si>
  <si>
    <t>КрАЗ Диск сцепления  нажимной с кожухом /корзина/ 238-1601090-Г3</t>
  </si>
  <si>
    <t xml:space="preserve">КрАЗ Диск сцепления  промежуточный /плита/  238-1601094-Г </t>
  </si>
  <si>
    <t>КрАЗ Диск сцепления  ведомый в сборе  182.1601130  (ЯМЗ-183, лепест. сцепл., КПП ЯМЗ-238ВМ7)</t>
  </si>
  <si>
    <t>КрАЗ  Нажимной с кожухом /корзина/ 183.1601090 (ЯМЗ-183, лепест. сцепл., КПП ЯМЗ-238ВМ7)</t>
  </si>
  <si>
    <t>КрАЗ Муфта выключения сцепления в сборе  236-1601180-Б2</t>
  </si>
  <si>
    <t>29.32.30.300.038.00.0796.000000000008</t>
  </si>
  <si>
    <t>Синхронизатор</t>
  </si>
  <si>
    <t>для переключения 1 и 2, 3 и 4 передач, для грузового автомобиля</t>
  </si>
  <si>
    <t>КрАЗ Синхронизатор 2-3 передачи   236-1701150-Б2</t>
  </si>
  <si>
    <t>КрАЗ Блок шестерен заднего хода (20 зуб.)  236-1701082-Б</t>
  </si>
  <si>
    <t>КрАЗ Манжета крышки первичного вала  42х64х10, 236-1701230</t>
  </si>
  <si>
    <t>КрАЗ Манжета  вторичного вала  70х92х10, 210-1701210-А</t>
  </si>
  <si>
    <t>КрАЗ Манжета КПП 75х100х10, 210-2402052</t>
  </si>
  <si>
    <t xml:space="preserve">КрАЗ Вал первичный в сборе  210-1802025 </t>
  </si>
  <si>
    <t>КрАЗ Подушка  опоры задней двигателя 256Б-1001052</t>
  </si>
  <si>
    <t>29.32.30.990.124.00.0796.000000000001</t>
  </si>
  <si>
    <t>Скоба</t>
  </si>
  <si>
    <t>подушки опоры двигателя, для грузового автомобиля</t>
  </si>
  <si>
    <t>КрАЗ Скоба опоры двигателя в сборе 256-1001005-А1</t>
  </si>
  <si>
    <t>КрАЗ Подушка опоры двигателя в сборе 256Б-1001008</t>
  </si>
  <si>
    <t>КрАЗ Подушка задняя (раздатка) 210С-1801030-А</t>
  </si>
  <si>
    <t>для грузового автомобиля, передней подвески, жидкостный (гидравлический)</t>
  </si>
  <si>
    <t>КрАЗ Амортизатор  /500/325/ 15.2905006-11 (А1-325/500.2905006-11) в сборе</t>
  </si>
  <si>
    <t xml:space="preserve">КрАЗ Штанга реактивная  верхняя в сборе "КрАЗ-65101" (L=690 мм)  251-2919014 </t>
  </si>
  <si>
    <t>29.32.30.950.006.01.0796.000000000001</t>
  </si>
  <si>
    <t>реактивная, для грузового автомобиля, нижняя</t>
  </si>
  <si>
    <t xml:space="preserve">КрАЗ Штанга реактивная  нижняя в сборе "КрАЗ-65101"  (L=530 мм)  251-2919013 </t>
  </si>
  <si>
    <t>29.32.30.990.127.01.0796.000000000009</t>
  </si>
  <si>
    <t>масляный, для грузового автомобиля, с шестернями внутреннего зацепления</t>
  </si>
  <si>
    <t>КрАЗ Насос масляный рулевого усилителя в сборе  6505-3407190-В /256Б-3407199-01/</t>
  </si>
  <si>
    <t>КрАЗ Компрессор  2-х цил. 161-3509012 /аналог 5336-3509010/ (КрАЗ, МАЗ)</t>
  </si>
  <si>
    <t>29.32.30.990.107.00.0796.000000000000</t>
  </si>
  <si>
    <t>КрАЗ Регулятор давления воздуха КрАЗ-65101 в сборе  11.3512010</t>
  </si>
  <si>
    <t xml:space="preserve">КрАЗ Кран тормозной  100-3514008 2-х секционный в сборе </t>
  </si>
  <si>
    <t>КрАЗ Камера тормозная передняя  тип 24х24  100-3519210</t>
  </si>
  <si>
    <t>КрАЗ Камера тормозная задняя  тип  24х24  100-3519200</t>
  </si>
  <si>
    <t>КрАЗ Генератор переменного тока  Г288Е  (28В, 47А)  /ЯМЗ-236М2, 238М2/</t>
  </si>
  <si>
    <t>КрАЗ Стартер  2501.3708-40 (24В, 8,2 кВт, модуль 4,25 укороч. 11 зуб.)</t>
  </si>
  <si>
    <t>КрАЗ Реле втягивающее  25.3708800-01 (ЯМЗ-25.3708-01)</t>
  </si>
  <si>
    <t>массы, для легкового автомобиля</t>
  </si>
  <si>
    <t>КрАЗ КрАЗ Выключатель массы ВК318Б-3704000-У-ХЛ</t>
  </si>
  <si>
    <t>КрАЗ Радиатор отопителя кабины КрАЗ-250, 6510  250Ш-8101058</t>
  </si>
  <si>
    <t>29.32.30.600.003.00.0796.000000000004</t>
  </si>
  <si>
    <t>Термостат</t>
  </si>
  <si>
    <t>КрАЗ Термостат ТС107-1306100-06</t>
  </si>
  <si>
    <t>29.32.30.990.085.00.0796.000000000001</t>
  </si>
  <si>
    <t>Привод</t>
  </si>
  <si>
    <t>вентилятора, для грузового автомобиля</t>
  </si>
  <si>
    <t>КрАЗ Привод вентилятора 236НЕ-1308011Е</t>
  </si>
  <si>
    <t>КрАЗ Турбокомпрессор ТКР11</t>
  </si>
  <si>
    <t>КрАЗ Накладка фрикционная для дисков сцепления КрАЗ МАЗ, 1211-3802012-У</t>
  </si>
  <si>
    <t>29.32.30.250.025.00.0796.000000000000</t>
  </si>
  <si>
    <t>Мембрана</t>
  </si>
  <si>
    <t>тормозной камеры, для легкового автомобиля</t>
  </si>
  <si>
    <t>КрАЗ мембрана, (ТИП-30) 100-3519350-30 (диафрагма тормозной камеры)</t>
  </si>
  <si>
    <t>МАЗ Радиатор МАЗ-642505, 642290-1301010-011,алюм. 4-х ряд</t>
  </si>
  <si>
    <t>29.10.13.000.000.00.0796.000000000022</t>
  </si>
  <si>
    <t>внутреннего сгорания, полудизельный, мощность более 210 л.с., но не более 230 л.с, 6 цилиндров, расположение цилиндров V-образное</t>
  </si>
  <si>
    <t>МАЗ Двигатель ЯМЗ-236НЕ2 с турбонаддувом, Мощность, кВт (л.с.) 169 (230)</t>
  </si>
  <si>
    <t>МАЗ Рессора  передняя (14 листов, L=1910мм)  64221-2902012-04 /МАЗ-5551, 551605/</t>
  </si>
  <si>
    <t>МАЗ Рессора задняя  (15 листов, L=1846мм)  509-2912012-12 /МАЗ-5551/</t>
  </si>
  <si>
    <t>29.32.30.990.098.02.0796.000000000001</t>
  </si>
  <si>
    <t>Сальник</t>
  </si>
  <si>
    <t>МАЗ Сальник ступицы задней   5336-3104038 I (120 х 150 х 3 х 1,2)</t>
  </si>
  <si>
    <t>МАЗ Шестерня с втулкой, 5434-1802034-10</t>
  </si>
  <si>
    <t>МАЗ Вал первичный 55165-1802025</t>
  </si>
  <si>
    <t>МАЗ Шестерня 55165-1802036</t>
  </si>
  <si>
    <t xml:space="preserve"> Урал-375, 4320, 5557: Манжета  в сборе  2.1-70х92, 375-2402052-07  </t>
  </si>
  <si>
    <t xml:space="preserve">Урал-375, 4320, 5557: Амортизатор  А1-275/475-2905006 в сборе </t>
  </si>
  <si>
    <t xml:space="preserve"> Урал-375, 4320, 5557: Рессора передняя  Урал-4320  в сборе 55571-2902012-02</t>
  </si>
  <si>
    <t xml:space="preserve">Урал-375, 4320, 5557: Рессора задняя  "Урал-4320" в сборе (15 листов, L=1550мм)  5557-2912122 </t>
  </si>
  <si>
    <t>Урал-375, 4320, 5557: Насос гидроусилителя руля  256Б-3407199-01</t>
  </si>
  <si>
    <t xml:space="preserve">Урал-375, 4320, 5557: Компрессор, 4331-3509009  в сборе </t>
  </si>
  <si>
    <t>Урал-375, 4320, 5557: Радиатор основной, 5323Я-1301010 (медний, 3-рядн)</t>
  </si>
  <si>
    <t>29.32.30.250.033.00.0839.000000000001</t>
  </si>
  <si>
    <t>Колодка</t>
  </si>
  <si>
    <t>тормозная, для грузового автомобиля, передняя</t>
  </si>
  <si>
    <t>Урал-375, 4320, 5557: Колодка  тормоза в сборе, 55571-3501090-20</t>
  </si>
  <si>
    <t>29.32.30.230.000.00.0796.000000000001</t>
  </si>
  <si>
    <t>тормозной колодки, для грузового автомобиля</t>
  </si>
  <si>
    <t>Урал-375, 4320, 5557: Накладка тормазная 375-3507020В</t>
  </si>
  <si>
    <t>29.32.30.250.013.01.0796.000000000001</t>
  </si>
  <si>
    <t>колесный, для грузового автомобиля, передний</t>
  </si>
  <si>
    <t>Урал-375, 4320, 5557: Цилиндр колесный в сборе, 375-3501030-01</t>
  </si>
  <si>
    <t>29.32.30.250.022.00.0796.000000000006</t>
  </si>
  <si>
    <t>Усилитель</t>
  </si>
  <si>
    <t>пневматический передний, передний с главным тормозным цилиндром</t>
  </si>
  <si>
    <t>Урал-375, 4320, 5557: Усилитель пневматический передний, ГТЦ в сборе 5557-3510010</t>
  </si>
  <si>
    <t>29.32.30.250.022.00.0796.000000000007</t>
  </si>
  <si>
    <t>пневматический задний, задний с главным тормозным цилиндром</t>
  </si>
  <si>
    <t>Урал-375, 4320, 5557: усилитель пневматический задний, ГТЦ в сборе 5557-3510011</t>
  </si>
  <si>
    <t>29.32.30.250.013.02.0796.000000000001</t>
  </si>
  <si>
    <t>главный тормозной, для грузового автомобиля</t>
  </si>
  <si>
    <t>Урал-375, 4320, 5557: Цилиндр тормозов главный в сборе 4320-3505010</t>
  </si>
  <si>
    <t>28.11.41.500.008.00.0839.000000000146</t>
  </si>
  <si>
    <t>Группа поршневая</t>
  </si>
  <si>
    <t>для карбюраторного двигателя, для специального и специализированного автомобиля, рабочий объем цилиндров более 2800 см3, но не более 3000 см3</t>
  </si>
  <si>
    <t>ЗиЛ: Комплект цилиндро-поршневой группы на 1 цилиндр (г, п-м, п/п, п/к, ст/к) 130-1000108 /серия "Грузовичок", пр-во ОАО "Мотордеталь"/</t>
  </si>
  <si>
    <t>28.11.42.900.051.00.0796.000000000001</t>
  </si>
  <si>
    <t>для грузового автомобиля, для блока цилиндров карбюраторного двигателя</t>
  </si>
  <si>
    <t xml:space="preserve">ЗиЛ: Головка блока цилиндров ЗиЛ-130 (бензин)  130-1003012-20 </t>
  </si>
  <si>
    <t>топливный, для грузовых автомобилей, рядный</t>
  </si>
  <si>
    <t xml:space="preserve">ЗиЛ: Насос топливный, ЗиЛ-130  130Т-1106011-Б2 (130Ш-1106011) /бензин/  </t>
  </si>
  <si>
    <t>29.32.30.990.123.00.0796.000000000005</t>
  </si>
  <si>
    <t>Карбюратор</t>
  </si>
  <si>
    <t>со смешанным потоком, для грузового автомобиля</t>
  </si>
  <si>
    <t>ЗиЛ: Карбюратор ЗиЛ, К-88АТ  431410-1107011</t>
  </si>
  <si>
    <t>ЗиЛ: Радиатор "ЗиЛ-130" (медный, 3-х рядный)  130-1301010-Б</t>
  </si>
  <si>
    <t>29.32.30.650.018.00.0796.000000000005</t>
  </si>
  <si>
    <t>для специального и специализированного автомобиля, сцепления</t>
  </si>
  <si>
    <t xml:space="preserve">ЗиЛ: Диск сцепления нажимной с кожухом (корзина)  ЗиЛ-130 130-1601090 </t>
  </si>
  <si>
    <t>29.32.30.650.006.02.0796.000000000001</t>
  </si>
  <si>
    <t>ЗиЛ: Муфта сцепления ЗиЛ-130  130-1602052</t>
  </si>
  <si>
    <t>ЗиЛ: Компрессор ЗиЛ-130  130-3509009-11</t>
  </si>
  <si>
    <t xml:space="preserve">ЗиЛ: Стартер ЗиЛ-130  СТ230К4-3708000 </t>
  </si>
  <si>
    <t>ЗиЛ: Реле стартера  РС-502 /ЗиЛ/  (СТ230Б2-3708800-10)</t>
  </si>
  <si>
    <t>ЗиЛ: Якорь СТ230-3708200</t>
  </si>
  <si>
    <t>29.32.20.990.013.00.0796.000000000015</t>
  </si>
  <si>
    <t>ветровое, для прочих автомобилей, заднее, триплекс</t>
  </si>
  <si>
    <t>ЗиЛ: Стекло ветрового окна, 4331-5206010</t>
  </si>
  <si>
    <t>29.32.30.990.078.00.0796.000000000000</t>
  </si>
  <si>
    <t>Уплотнитель</t>
  </si>
  <si>
    <t>ЗиЛ: Уплотнитель стекла ветрового окна, 4331-5206054</t>
  </si>
  <si>
    <t>29.32.30.300.019.00.0796.000000000003</t>
  </si>
  <si>
    <t>Опора</t>
  </si>
  <si>
    <t>промежуточная, для карданного вала автотранспортных средств</t>
  </si>
  <si>
    <t>ЗиЛ: Опора промежуточного карданного вала 130-2202080</t>
  </si>
  <si>
    <t>29.10.12.000.000.00.0796.000000000217</t>
  </si>
  <si>
    <t>внутреннего сгорания, карбюраторный, рабочий объем цилиндров более 3000 см3, но не более 4000 см3, мощность более 125 л.с., но не более 145 л.с, 8 цилиндров, расположение цилиндров V-образное</t>
  </si>
  <si>
    <t>ГАЗ-53, ПАЗ: Двигатель ЗМЗ 5234-1000400 (96кВт (130л/с) для ПАЗ-3205, первая комплектность.</t>
  </si>
  <si>
    <t>ГАЗ-53, ПАЗ: Вал коленчатый ГАЗ-53  66-1005011-20</t>
  </si>
  <si>
    <t xml:space="preserve">ГАЗ-53, ПАЗ: Комплект цилиндро-поршневой группы  КМЗ 53-1000105-04 </t>
  </si>
  <si>
    <t xml:space="preserve">ГАЗ-53, ПАЗ: Комплект поршневых колец на 1 поршеньЗМЗ-53, 511, 513, d=92.0, 402-1000100 /пр-во СТК, ЗМЗ/  </t>
  </si>
  <si>
    <t>ГАЗ-53, ПАЗ: Насос масляный ГАЗ-53   53-11-1011010-01</t>
  </si>
  <si>
    <t xml:space="preserve">ГАЗ-53, ПАЗ: Элемент фильтрующий  масла "ГАЗ-53"  53-1017140 </t>
  </si>
  <si>
    <t>ГАЗ-53, ПАЗ: Насос топливный  Б9Д-Л /ГАЗ-3307, 53/  (902.1106010)</t>
  </si>
  <si>
    <t>29.32.30.990.022.00.0839.000000000011</t>
  </si>
  <si>
    <t>бензонасоса, для грузового автомобиля</t>
  </si>
  <si>
    <t xml:space="preserve">ГАЗ-53, ПАЗ: Ремкомплект насоса топл., полн. с фильт.  ГАЗ, 51-1106150К*РК </t>
  </si>
  <si>
    <t>ГАЗ-53, ПАЗ: Радиатор  3-х рядный ГАЗ-3307  3307-1301010</t>
  </si>
  <si>
    <t>ГАЗ-53, ПАЗ: Насос водяной ГАЗ-3307  66-1307010-Б</t>
  </si>
  <si>
    <t>ГАЗ-53, ПАЗ: Диск сцепления ведомый в сборе  53-1601130-12</t>
  </si>
  <si>
    <t>ГАЗ-53, ПАЗ: Диск сцепления нажимной в сборе  ГАЗ-53  53-1601090-11</t>
  </si>
  <si>
    <t>29.32.30.650.003.03.0796.000000000000</t>
  </si>
  <si>
    <t>сцепления, рабочий, для легкового автомобиля</t>
  </si>
  <si>
    <t xml:space="preserve">ГАЗ-53, ПАЗ: Цилиндр сцепления рабочий   "ГАЗ- 3307" 66-01-1602510-10 </t>
  </si>
  <si>
    <t>29.32.30.650.006.02.0796.000000000000</t>
  </si>
  <si>
    <t>сцепления, для легкового автомобиля</t>
  </si>
  <si>
    <t>ГАЗ-53, ПАЗ: Муфта сцепления  в сборе с подшипником ГАЗ-3307 3307-1601180</t>
  </si>
  <si>
    <t>29.32.30.300.026.00.0839.000000000008</t>
  </si>
  <si>
    <t>раздаточная, для грузового автомобиля</t>
  </si>
  <si>
    <t>ГАЗ-53, ПАЗ: Коробка переменых передач "ГАЗ-3307,53"  3307-1700010-01</t>
  </si>
  <si>
    <t>29.32.30.300.053.00.0796.000000000009</t>
  </si>
  <si>
    <t>шестерен промежуточного вала, для грузового автомобиля, для четырехступенчатой, двухвальной коробки передач</t>
  </si>
  <si>
    <t>ГАЗ-53, ПАЗ: Блок шестерен КПП  промежуточного вала  ГАЗ-53, 3307   53-12-1701050</t>
  </si>
  <si>
    <t>29.32.30.990.098.02.0796.000000000002</t>
  </si>
  <si>
    <t>для грузового автомобиля, коробки передач</t>
  </si>
  <si>
    <t xml:space="preserve">ГАЗ-53, ПАЗ: Сальник вторичного вала КПП  51-1701210-А  </t>
  </si>
  <si>
    <t>29.32.30.300.023.01.0796.000000000001</t>
  </si>
  <si>
    <t>карданная, для грузового автомобиля</t>
  </si>
  <si>
    <t>ГАЗ-53, ПАЗ: Крестовина карданного вала  53-2201025</t>
  </si>
  <si>
    <t>29.32.30.300.010.03.0796.000000000006</t>
  </si>
  <si>
    <t>Редуктор</t>
  </si>
  <si>
    <t>заднего моста, для грузового автомобиля, соосный планетарный редуктор</t>
  </si>
  <si>
    <t>Редуктор заднего моста ГАЗ-53, 3307  53-2402010-11</t>
  </si>
  <si>
    <t>ГАЗ-53, ПАЗ: Амортизатор  передней подвески 53-2905006-15</t>
  </si>
  <si>
    <t>ГАЗ-53, ПАЗ: Цилиндр колесный переднего тормоза в сборе  ГАЗ-3307   4301-3501040</t>
  </si>
  <si>
    <t>29.32.30.250.013.01.0796.000000000004</t>
  </si>
  <si>
    <t>колесный, для грузового автомобиля, задний</t>
  </si>
  <si>
    <t>ГАЗ-53, ПАЗ: Цилиндр колесный заднего тормоза в сборе  "ГАЗ-3307"  4301-3502040</t>
  </si>
  <si>
    <t>Стартер ГАЗ-53, 3307  СТ230А1-3708000</t>
  </si>
  <si>
    <t>29.31.30.300.025.00.0796.000000000005</t>
  </si>
  <si>
    <t>Катушка</t>
  </si>
  <si>
    <t>системы зажигания, для грузового автомобиля, с замкнутым магнитопроводом</t>
  </si>
  <si>
    <t xml:space="preserve">Катушка зажигания Б116 ( ГАЗ-53) </t>
  </si>
  <si>
    <t>Распределитель зажигания</t>
  </si>
  <si>
    <t>для грузового автомобиля, для автомобилей с рабочим объемом цилиндров более 3500 см3, но не более 3600 см3</t>
  </si>
  <si>
    <t>Распределитель зажигания "ГАЗ-3307,ГАЗ-53"  (б/к)  2402.3706-10</t>
  </si>
  <si>
    <t>29.31.30.300.014.00.0796.000000000003</t>
  </si>
  <si>
    <t>Коммутатор</t>
  </si>
  <si>
    <t>для карбюраторного двигателя, для грузового автомобиля</t>
  </si>
  <si>
    <t>Коммутатор транзисторный ГАЗ,   13.3734-01</t>
  </si>
  <si>
    <t>29.31.21.350.000.02.0796.000000000007</t>
  </si>
  <si>
    <t>Свеча зажигания</t>
  </si>
  <si>
    <t>для грузового автомобиля, резьба М14, средняя</t>
  </si>
  <si>
    <t>Свеча зажигания А11 /, ГАЗ/,  (АИ-76)</t>
  </si>
  <si>
    <t>ГАЗ-53, ПАЗ: Опора промежуточного карданного вала 53А-2202081</t>
  </si>
  <si>
    <t>29.31.30.300.008.00.0796.000000000001</t>
  </si>
  <si>
    <t>Крышка</t>
  </si>
  <si>
    <t>распределителя зажигания, для грузового автомобиля</t>
  </si>
  <si>
    <t xml:space="preserve">ГАЗ-53, ПАЗ: Крышка распределителя Р12-3706500 в сборе </t>
  </si>
  <si>
    <t>29.31.10.300.001.00.0839.000000000001</t>
  </si>
  <si>
    <t>высокого напряжения, для грузовых автомобилей</t>
  </si>
  <si>
    <t>Провод высокого напряж.Газ-53, 511-3707243</t>
  </si>
  <si>
    <t>29.31.30.300.024.00.0796.000000000004</t>
  </si>
  <si>
    <t>для грузового автомобиля, статера с инерционным или комбинированным приводом</t>
  </si>
  <si>
    <t xml:space="preserve">ГАЗ-53, ПАЗ: Привод СТ 230-3708600-01  в сборе </t>
  </si>
  <si>
    <t xml:space="preserve">ГАЗ-53, ПАЗ: Реле стартера СТ 230А-3708800 в сборе </t>
  </si>
  <si>
    <t>ГАЗ-53, ПАЗ: Головка блока цилиндров 53-11-1003007-10</t>
  </si>
  <si>
    <t>29.32.30.990.014.00.0796.000000000002</t>
  </si>
  <si>
    <t>Отопитель салона</t>
  </si>
  <si>
    <t>для автобуса</t>
  </si>
  <si>
    <t>ГАЗ-53, ПАЗ: Отопитель салона КАВЗ-3976 в сборе  324-8101010</t>
  </si>
  <si>
    <t>ГАЗ-53, ПАЗ: Коробка отбора мощности КОМ 53б-4202010-08</t>
  </si>
  <si>
    <t>ГАЗ-53, ПАЗ: Коробка отбора мощности 4509-4202010-20</t>
  </si>
  <si>
    <t>29.10.12.000.000.00.0796.000000000098</t>
  </si>
  <si>
    <t>внутреннего сгорания, карбюраторный, рабочий объем цилиндров более 2000 см3, но не более 3000 см3, мощность более 75 л.с., но не более 90 л.с, 4 цилиндра, расположение цилиндров оппозитное</t>
  </si>
  <si>
    <t xml:space="preserve">УАЗ:Двигатель  УМЗ-4178.1000400 ("УАЗ", 90 л.с., АИ-92)   </t>
  </si>
  <si>
    <t>29.10.12.000.000.00.0796.000000000102</t>
  </si>
  <si>
    <t>внутреннего сгорания, карбюраторный, рабочий объем цилиндров более 2000 см3, но не более 3000 см3, мощность более 110 л.с., но не более 115 л.с, 4 цилиндра, расположение цилиндров оппозитное</t>
  </si>
  <si>
    <t xml:space="preserve"> УАЗ: Двигатель ЗМЗ-4091 ("УАЗ-315196", 112 л.с., АИ-92)  409-1000400</t>
  </si>
  <si>
    <t>28.11.41.700.002.15.0796.000000000001</t>
  </si>
  <si>
    <t>для двигателя, для специализированного автомобиля</t>
  </si>
  <si>
    <t>УАЗ: Комплект прокладок двигателя "УАЗ"  417-100170Н</t>
  </si>
  <si>
    <t>УАЗ: Карбюратор "УАЗ"  К151В (151.12.1107010)</t>
  </si>
  <si>
    <t>29.32.30.910.021.01.0796.000000000001</t>
  </si>
  <si>
    <t>топливный, для легковых автомобилей, распределительный, одноплунжерный</t>
  </si>
  <si>
    <t>УАЗ: Насос топливный УАЗ  451М-1106010-30  (451М-1106011)</t>
  </si>
  <si>
    <t>29.32.30.990.022.00.0839.000000000033</t>
  </si>
  <si>
    <t>фильтра очистки масла, для легкового автомобиля</t>
  </si>
  <si>
    <t>УАЗ: Фильтр маслянный 2101-1012005 (М-001)</t>
  </si>
  <si>
    <t>28.29.13.300.003.01.0796.000000000000</t>
  </si>
  <si>
    <t>топливный, для легковых автомобилей с карбюраторными двигателями внутреннего сгорания</t>
  </si>
  <si>
    <t>УАЗ: Фильтр топливный, 315195-1117010-01 AL</t>
  </si>
  <si>
    <t>29.32.30.250.033.00.0796.000000000003</t>
  </si>
  <si>
    <t>тормозная, для легкового автомобиля, задняя</t>
  </si>
  <si>
    <t>УАЗ: Колодка торм.УАЗ-3160, 3160-3501090</t>
  </si>
  <si>
    <t>28.13.11.700.001.03.0796.000000000000</t>
  </si>
  <si>
    <t>для двигателей внутреннего сгорания, топливный</t>
  </si>
  <si>
    <t>УАЗ: Насос топливный УАЗ Хантер (электр), 315148-1139020</t>
  </si>
  <si>
    <t>УАЗ: Насос топливный УАЗ-315195 (эл. бак), 9П2.960.036-01, 3151-95-1139020/-11</t>
  </si>
  <si>
    <t>28.11.41.900.015.00.0796.000000000001</t>
  </si>
  <si>
    <t>топливная</t>
  </si>
  <si>
    <t>УАЗ: Форсунка  топливная ЗМЗ-406, 406.1132010</t>
  </si>
  <si>
    <t>29.32.30.630.006.00.0796.000000000000</t>
  </si>
  <si>
    <t>Глушитель</t>
  </si>
  <si>
    <t>для легкового автомобиля, основной</t>
  </si>
  <si>
    <t>УАЗ: Глушитель "УАЗ-31512"  31512-1201010 (3151.00.1201010.11)</t>
  </si>
  <si>
    <t>29.32.30.610.000.01.0796.000000000000</t>
  </si>
  <si>
    <t>для легкового автомобиля, системы охлаждения</t>
  </si>
  <si>
    <t>УАЗ: Радиатор УАЗ" медный 3-х рядный ШААЗ  3741-1301010-04</t>
  </si>
  <si>
    <t>29.32.30.330.000.00.0796.000000000003</t>
  </si>
  <si>
    <t>механическая, для легкового автомобиля, пятиступенчатая, двухвальная</t>
  </si>
  <si>
    <t>УАЗ: Коробка переменых передач, УАЗ-315196  3160-1700010 (механическая, 5-ти ступенчатая, синхронизированная)</t>
  </si>
  <si>
    <t xml:space="preserve">УАЗ: Коробка переменых передач "УАЗ-315196"  469-1700010-10 (5 ступ.)  </t>
  </si>
  <si>
    <t>29.32.30.330.000.00.0796.000000000000</t>
  </si>
  <si>
    <t>механическая, для легкового автомобиля, четырехступенчатая, двухвальная</t>
  </si>
  <si>
    <t xml:space="preserve">УАЗ: Коробка переменых передач "УАЗ-452"  452-1700010-10 (4 синхр.)  </t>
  </si>
  <si>
    <t>29.32.30.300.014.01.0796.000000000000</t>
  </si>
  <si>
    <t>синхронизатора коробки передач, для легкового автомобиля</t>
  </si>
  <si>
    <t>УАЗ: Муфта КПП 1-2 передачи (н/о) со ступицей и сухарями в сборе  УАЗ 469-1701134</t>
  </si>
  <si>
    <t>29.32.30.300.001.00.0796.000000000000</t>
  </si>
  <si>
    <t>вторичного (ведомого) вала, для легкового автомобиля, первой передачи</t>
  </si>
  <si>
    <t>УАЗ: Шестерня КПП 1-й пер.втор.вала (н/о) с зубчатым венцом в сборе УАЗ 469-1701111</t>
  </si>
  <si>
    <t>29.32.30.300.001.00.0796.000000000001</t>
  </si>
  <si>
    <t>вторичного (ведомого) вала, для легкового автомобиля, второй передачи</t>
  </si>
  <si>
    <t>УАЗ: Шестерня КПП  "УАЗ" 2-й пер.втор.вала (н/о) с зубчатым венцом в сборе "УАЗ" 469-1701126</t>
  </si>
  <si>
    <t>29.32.30.300.001.00.0796.000000000002</t>
  </si>
  <si>
    <t>вторичного (ведомого) вала, для легкового автомобиля, третьей передачи</t>
  </si>
  <si>
    <t>УАЗ: Шестерня КПП  3-й пер.втор.вала (н/о) с зубчатым венцом в сборе  УАЗ 469-1701114</t>
  </si>
  <si>
    <t>29.32.30.990.009.00.0796.000000000007</t>
  </si>
  <si>
    <t>заднего хода, для легкового автомобиля</t>
  </si>
  <si>
    <t>УАЗ: Шестерня КПП заднего хода (н/о) с подшипником в сборе  УАЗ 469-1701080</t>
  </si>
  <si>
    <t>29.32.30.300.026.00.0839.000000000000</t>
  </si>
  <si>
    <t>раздаточная, для легкового автомобиля, с соосными валами привода ведущих мостов</t>
  </si>
  <si>
    <t xml:space="preserve">УАЗ: Коробка раздаточная УАЗ-452 (н/о)  3741-1800020 </t>
  </si>
  <si>
    <t>29.32.30.300.063.00.0796.000000000004</t>
  </si>
  <si>
    <t>Карданный вал</t>
  </si>
  <si>
    <t>передний, в сборе с шарниром, фланцами, для легковых автомобилей</t>
  </si>
  <si>
    <t>УАЗ: Вал карданный УАЗ-469,31512 задний (L=931мм) в сборе 31512-2201010  (3151.20.2201010)</t>
  </si>
  <si>
    <t>29.32.30.300.023.01.0796.000000000000</t>
  </si>
  <si>
    <t>карданная, для легкового автомобиля</t>
  </si>
  <si>
    <t xml:space="preserve">УАЗ: Крестовина карданного вала  УАЗ  469-2201025 </t>
  </si>
  <si>
    <t>29.32.30.500.002.00.0796.000000000000</t>
  </si>
  <si>
    <t>для легкового автомобиля, передней подвески, жидкостный (гидравлический)</t>
  </si>
  <si>
    <t>УАЗ: Амортизатор   "УАЗ" 3151-2915006-01в сборе</t>
  </si>
  <si>
    <t>29.32.30.250.022.00.0796.000000000000</t>
  </si>
  <si>
    <t>вакуумный, для легкового автомобиля</t>
  </si>
  <si>
    <t>УАЗ: Усилитель вакуумный тормоза УАЗ 3151-3510010</t>
  </si>
  <si>
    <t>УАЗ: Стартер "ГАЗ-24, УАЗ" СТ230-Б3  42.3708 в сборе</t>
  </si>
  <si>
    <t>29.31.30.300.025.00.0796.000000000004</t>
  </si>
  <si>
    <t>системы зажигания, для легкового автомобиля, с замкнутым магнитопроводом</t>
  </si>
  <si>
    <t>УАЗ: Катушка зажигания ГАЗ-24,УАЗ,ГАЗ-3307 Б-116-02</t>
  </si>
  <si>
    <t>29.31.30.300.014.00.0796.000000000000</t>
  </si>
  <si>
    <t>для карбюраторного двигателя, для легкового автомобиля</t>
  </si>
  <si>
    <t>УАЗ:  Коммутатор транзисторный "ГАЗ,УАЗ"  13.3734</t>
  </si>
  <si>
    <t>29.31.23.100.006.00.0796.000000000012</t>
  </si>
  <si>
    <t>передний, для специального и специализированного автомобиля</t>
  </si>
  <si>
    <t xml:space="preserve">УАЗ: Фонарь  ПФ130-3712010  передний в сборе </t>
  </si>
  <si>
    <t>29.32.30.990.115.00.0796.000000000014</t>
  </si>
  <si>
    <t>управления бортового компьютера, для легкового автомобиля</t>
  </si>
  <si>
    <t>УАЗ: Блок управления(процессор)  двигатель ЗМЗ-409 Евро 3, 220695-3763011 11.825.3763 001-01</t>
  </si>
  <si>
    <t>УАЗ: Блок управления(процессор)  двигатель ЗМЗ-409 Евро 3, 3163-3763011-08 11.824.3763 001-05</t>
  </si>
  <si>
    <t>29.32.30.990.008.00.0796.000000000019</t>
  </si>
  <si>
    <t>для легкового автомобиля, для головки амортизатора</t>
  </si>
  <si>
    <t>УАЗ: Втулка головки амортизатора 451-2905432</t>
  </si>
  <si>
    <t>29.32.30.950.029.01.0796.000000000001</t>
  </si>
  <si>
    <t>для легкового автомобиля, задняя</t>
  </si>
  <si>
    <t>УАЗ: Рессора 469-2912012-03 задняя (9 листов) L=1315мм</t>
  </si>
  <si>
    <t>УАЗ: Катушка зажигания Б-116 (406.3705) 406.3705000-01</t>
  </si>
  <si>
    <t>29.31.10.300.000.00.0839.000000000000</t>
  </si>
  <si>
    <t>Жгут проводов</t>
  </si>
  <si>
    <t>для легкового автомобиля</t>
  </si>
  <si>
    <t>УАЗ: Жгут проводов высокого напряжения в сборе 4062-3707244</t>
  </si>
  <si>
    <t>29.32.30.630.003.00.0796.000000000003</t>
  </si>
  <si>
    <t>приемная глушителя, для легкового автомобиля</t>
  </si>
  <si>
    <t>УАЗ: Труба приемная  глушителя выхлопа 452-1203010-10</t>
  </si>
  <si>
    <t>УАЗ: Глушитель выхлопа в сборе 3151-121010-11</t>
  </si>
  <si>
    <t>28.11.41.700.011.01.0796.000000000000</t>
  </si>
  <si>
    <t>Резонатор</t>
  </si>
  <si>
    <t>для двигателя, для легкового автомобиля</t>
  </si>
  <si>
    <t xml:space="preserve">УАЗ: Резонатор 3741-1202008  с выпускными тубами </t>
  </si>
  <si>
    <t>29.32.30.990.105.00.0796.000000000002</t>
  </si>
  <si>
    <t>Прерыватель</t>
  </si>
  <si>
    <t>указателей повоторота, для легкового автомобиля</t>
  </si>
  <si>
    <t>УАЗ: Прерыватель указателя поворота, РС950-3726410</t>
  </si>
  <si>
    <t>27.40.12.900.001.00.0796.000000000140</t>
  </si>
  <si>
    <t>Лампа накаливания</t>
  </si>
  <si>
    <t>тип цоколя GU6.35, мощность 125 Вт, галогенная</t>
  </si>
  <si>
    <t xml:space="preserve"> УАЗ: Автолампочка, АКГ12-60+55-1</t>
  </si>
  <si>
    <t>УАЗ: Лампа автомобильная 7528 21/5W BAY15d 12V</t>
  </si>
  <si>
    <t>29.32.30.600.003.00.0796.000000000003</t>
  </si>
  <si>
    <t xml:space="preserve">УАЗ: Термостат 421.1306008 с корпусом в сборе  </t>
  </si>
  <si>
    <t>29.32.30.990.008.00.0796.000000000004</t>
  </si>
  <si>
    <t>для легкового автомобиля, для пружины амортизатора</t>
  </si>
  <si>
    <t>УАЗ: Втулка рессоры Уаз 469 резина, 469-2902028 </t>
  </si>
  <si>
    <t>29.31.23.100.006.00.0796.000000000000</t>
  </si>
  <si>
    <t>левый, задний, для легкового автомобиля</t>
  </si>
  <si>
    <t>УАЗ: Фонарь задний в сборе ПФ130-3712010</t>
  </si>
  <si>
    <t>УАЗ: Выключатель массы поворотного типа ВК31853704.000</t>
  </si>
  <si>
    <t>28.29.82.530.001.00.0796.000000000000</t>
  </si>
  <si>
    <t>Элемент фильтрующий</t>
  </si>
  <si>
    <t>воздушного фильтра</t>
  </si>
  <si>
    <t>УАЗ: Элемент фильтрующий (возд Хантер) 3160-1109080-10</t>
  </si>
  <si>
    <t>29.32.30.950.029.01.0796.000000000000</t>
  </si>
  <si>
    <t>для легкового автомобиля, передняя</t>
  </si>
  <si>
    <t xml:space="preserve">УАЗ: Рессора УАЗ-469 передняя 3151-2902012 (8 листов) L=1165мм </t>
  </si>
  <si>
    <t>29.32.30.990.123.00.0796.000000000000</t>
  </si>
  <si>
    <t>с восходящим потоком, для легкового автомобиля</t>
  </si>
  <si>
    <t>УАЗ: Карбюратор К-126-ГУ УАЗ-3151 3151-01</t>
  </si>
  <si>
    <t>29.32.30.990.022.00.0839.000000000030</t>
  </si>
  <si>
    <t>карбюратора, для легкового автомобиля</t>
  </si>
  <si>
    <t>УАЗ: Ремкомплект к карбюраторам К-126 ГУ, К 126 ГУ-980</t>
  </si>
  <si>
    <t>29.32.30.950.024.01.0796.000000000000</t>
  </si>
  <si>
    <t>рессоры, для легкового автомобиля</t>
  </si>
  <si>
    <t>УАЗ: Подушка рессорная  451Д-2902430</t>
  </si>
  <si>
    <t>29.32.30.670.013.00.0839.000000000000</t>
  </si>
  <si>
    <t>поворота, для специального и специализированного автомобиля</t>
  </si>
  <si>
    <t>КС-35715, 45717-1: Механизм поворота платформы  3577.28.000-1 /КС-45717К-1/</t>
  </si>
  <si>
    <t>29.32.30.990.093.00.0796.000000000001</t>
  </si>
  <si>
    <t>Гидрораспределитель</t>
  </si>
  <si>
    <t>для специального и специализированного автомобиля</t>
  </si>
  <si>
    <t>КС-35715, 45717-1: Гидрораспределитель  У3.19.00.000 (dу=15мм, Р=16МПа)  /КС-35715/</t>
  </si>
  <si>
    <t xml:space="preserve">КС-35715, 45717-1: Гидрораспределитель  У3.30.00.000-2-01 (dу=12мм Р=20Мпа)  /КС-45717К-1/ </t>
  </si>
  <si>
    <t>КС-35715, 45717-1: Коробка отбора мощности (КОМ на шасси "КамАЗ") 45717.14.100  (20 зубьев)</t>
  </si>
  <si>
    <t>28.13.31.000.076.03.0796.000000000001</t>
  </si>
  <si>
    <t>Клапан</t>
  </si>
  <si>
    <t>электромагнитный, для грузового автомобиля</t>
  </si>
  <si>
    <t>КС-35715, 45717-1: Клапан электромагнитный пневматический, КЭМ-10 (5320-3721500) 24В</t>
  </si>
  <si>
    <t>30.20.40.300.201.00.0796.000000000000</t>
  </si>
  <si>
    <t>Кран двухходовой</t>
  </si>
  <si>
    <t>для подвижного состава</t>
  </si>
  <si>
    <t>КС-35715, 45717-1: Кран двухходовой, КС-55713-1.83.280</t>
  </si>
  <si>
    <t>30.20.40.300.931.00.0796.000000000000</t>
  </si>
  <si>
    <t>Гидронасос</t>
  </si>
  <si>
    <t>КС-35715, 45717-1: Гидронасос , 310.112.00.06, Рабочий объем, 112см3, Максимальная частота вращения, 3000об/мин, Подача гидронасоса максимальная (при nmax), 336л/мин, Приводная мощность на валу гидронасоса максимальная, 192кВт (при ∆pmax и nmax) Исполнение вала-шпонка, Направление вращения-левое, Масса, 39кг.</t>
  </si>
  <si>
    <t>25.73.40.190.003.02.0796.000000000006</t>
  </si>
  <si>
    <t>Резец токарный</t>
  </si>
  <si>
    <t>из твердого сплава, отрезной, ГОСТ 25751-83</t>
  </si>
  <si>
    <t>к бурильно-крановым машинам БКМ-515 (на шасси "УРАЛ-43206-1151"): Резец РБМ-35</t>
  </si>
  <si>
    <t>25.73.40.190.003.02.0796.000000000005</t>
  </si>
  <si>
    <t>из твердого сплава, чашечный</t>
  </si>
  <si>
    <t>к бурильно-крановым машинам БКМ-515 (на шасси "УРАЛ-43206-1151"): Твердый сплав для резцов РБМ-35, ВК-8 (размеры 40х22х12)</t>
  </si>
  <si>
    <t>28.12.20.500.012.00.0796.000000000000</t>
  </si>
  <si>
    <t>Вращатель</t>
  </si>
  <si>
    <t>для буровой трубы, гидравлический, максимальная статическая нагрузка 2250 кН, давление 16 МПа, для буровой трубы</t>
  </si>
  <si>
    <t>к бурильно-крановым машинам БКМ-515 (на шасси "УРАЛ-43206-1151"): Вращатель БКМ-512.05.12.000,</t>
  </si>
  <si>
    <t>28.21.14.700.001.00.0839.000000000000</t>
  </si>
  <si>
    <t>Змеевик</t>
  </si>
  <si>
    <t>для трубчатой печи</t>
  </si>
  <si>
    <t>к парапередвижным установкам ППУА-1600/100: Змеевик внутренний 1600/100, 35.01.00.100</t>
  </si>
  <si>
    <t>к парапередвижным установкам ППУА-1600/100: Змеевик наружный 1600/100, 35.01.00.300</t>
  </si>
  <si>
    <t>к парапередвижным установкам ППУА-1600/100: Форсунка в сборе</t>
  </si>
  <si>
    <t>28.12.13.200.001.00.0796.000000000000</t>
  </si>
  <si>
    <t>Насос шестеренчатый</t>
  </si>
  <si>
    <t>рабочий объем от 8 до 50 см3</t>
  </si>
  <si>
    <t>к парапередвижным установкам ППУА-1600/100: Насос шестеренчатый топливный, НМШФ-0,6-25</t>
  </si>
  <si>
    <t>29.32.30.990.091.00.0796.000000000002</t>
  </si>
  <si>
    <t>Гидроцилиндр</t>
  </si>
  <si>
    <t>Запасные части к вилочным автопогрузчикам  ВП-05: Гидроцилиндр подъема ВП-05  070.70.16.00.000.99  (005-00-33.90.000-10)</t>
  </si>
  <si>
    <t>к одноковшовому, гусенечному экскаватору ЭО-5126: Гидронасос 313.3.112.507.303-У1, Рабочий объем Vном - 112, Диаметр вала 45 мм; Частота вращения номинальная 20,0 с-1 (1200 об/мин); Давление на выходе номинальное 20 МПа; Давление на выходе максимальное 35 МПа; Номинальная потребляемая мощность 46 кВт; Масса без рабочей жидкости 37,5 кг</t>
  </si>
  <si>
    <t>28.12.12.300.001.00.0796.000000000018</t>
  </si>
  <si>
    <t>Гидромотор</t>
  </si>
  <si>
    <t>шестеренный, с внешним зацеплением, секционный, частота вращения 4800 об/мин</t>
  </si>
  <si>
    <t>к одноковшовому, гусенечному экскаватору ЭО-5126: Гидромотор  310.3.112-00У1, максимальная частота оборотов – 2 тыс. об/мин; рабочий объем – 112 см3; давление нагнетания (номинальное) – 200 бар; максимальная подача – 224 л/мин; вес – 29 кг.</t>
  </si>
  <si>
    <t>к одноковшовому, гусенечному экскаватору ЭО-5126: Гидромотор  303.3.112-5010У1; Рабочий объем Vном - 112, максимальная частота оборотов – 2 тыс. об/мин; Давление на выходе номинальное 20 МПа, Диаметр вала 45 мм, Частота вращения номинальная 20,0 с-1 (1200 об/мин), Номинальная мощность 42 кВт; Масса без рабочей жидкости 38 кг</t>
  </si>
  <si>
    <t>29.31.23.100.007.00.0796.000000000015</t>
  </si>
  <si>
    <t>правая, передняя, для специального и специализированного автомобиля</t>
  </si>
  <si>
    <t xml:space="preserve">к одноковшовому, гусенечному экскаватору ЭО-5126: Фара тип  763.3711 (А24-55+50)с лампой   </t>
  </si>
  <si>
    <t>29.32.30.610.000.03.0796.000000000000</t>
  </si>
  <si>
    <t>для специального и специализированного автомобиля, системы охлаждения</t>
  </si>
  <si>
    <t>к одноковшовому, гусенечному экскаватору ЭО-5126: Радиатор водяной ЭО-5126</t>
  </si>
  <si>
    <t>28.30.93.990.000.00.0796.000000000001</t>
  </si>
  <si>
    <t>для тракторной техники, для масляного фильтра</t>
  </si>
  <si>
    <t>к экскаваторам  Hitachi ZAXIS 200-5G, 210W, 280-5G, ZX240-5G: Фильтр масляный OIL FILTER HITACHI 4658521/4696643</t>
  </si>
  <si>
    <t>28.29.13.300.003.01.0796.000000000012</t>
  </si>
  <si>
    <t>топливный, для спецтехники</t>
  </si>
  <si>
    <t>к экскаваторам  Hitachi ZAXIS 200-5G, 210W, 280-5G, ZX240-5G: Элемент фильтрующий FUEL FILTER PRIMARY HITACHI 4326739 / 4616544</t>
  </si>
  <si>
    <t>к экскаваторам  Hitachi ZAXIS 200-5G, 210W, 280-5G, ZX240-5G: Элемент фильтрующий FUEL FILTER HITACHI 4676385</t>
  </si>
  <si>
    <t>к экскаваторам  Hitachi ZAXIS 200-5G, 210W, 280-5G, ZX240-5G: Элемент фильтрующий FUEL FILTER HITACHI 4206080/L4206080</t>
  </si>
  <si>
    <t>к экскаваторам  Hitachi ZAXIS 200-5G, 210W, 280-5G, ZX240-5G: Элемент фильтрующий FUEL FILTER 4719920/ 8981527371</t>
  </si>
  <si>
    <t>28.30.93.990.000.00.0796.000000000000</t>
  </si>
  <si>
    <t>для тракторной техники, для воздушного фильтра</t>
  </si>
  <si>
    <t>к экскаваторам  Hitachi ZAXIS 200-5G, 210W, 280-5G, ZX240-5G: Элемент фильтрующий AIR FILTER INNER HITACHI YA00007606</t>
  </si>
  <si>
    <t>к экскаваторам  Hitachi ZAXIS 200-5G, 210W, 280-5G, ZX240-5G: Элемент фильтрующий AIR FILTER INNER HITACHI 4642117</t>
  </si>
  <si>
    <t>к экскаваторам  Hitachi ZAXIS 200-5G, 210W, 280-5G, ZX240-5G: Элемент фильтрующий AIR FILTER OUTHER HITACHI YA00007394</t>
  </si>
  <si>
    <t>к экскаваторам  Hitachi ZAXIS 200-5G, 210W, 280-5G, ZX240-5G: Элемент фильтрующий AIR FILTER OUTHER HITACHI 4642122</t>
  </si>
  <si>
    <t>для гидравлической системы экскаватора</t>
  </si>
  <si>
    <t>к экскаваторам  Hitachi ZAXIS 200-5G, 210W, 280-5G, ZX240-5G: Элемент фильтрующий PILOT HYDRAULIC FILTER HITACHI 4630525</t>
  </si>
  <si>
    <t>к экскаваторам  Hitachi ZAXIS 200-5G, 210W, 280-5G, ZX240-5G: Элемент фильтрующий HYDRAULIC FILTER HITACHI YA00016054/4656608</t>
  </si>
  <si>
    <t>к экскаваторам  Hitachi ZAXIS 200-5G, 210W, 280-5G, ZX240-5G: Элемент фильтрующий TRANSMISSION FILTER HITACHI 4488239/4666083</t>
  </si>
  <si>
    <t>к экскаваторам  Hitachi ZAXIS 200-5G, 210W, 280-5G, ZX240-5G: Водяной насос 8972530281</t>
  </si>
  <si>
    <t xml:space="preserve">к экскаватору "HYUNDAI" модель R200W-7: Маслянный фильтр 11Е1-70140 /LF3349 (3934430)/ </t>
  </si>
  <si>
    <t xml:space="preserve">к экскаватору "HYUNDAI" модель R200W-7: Топливный фильтр 11Е1-70020 (11Е1-70010) </t>
  </si>
  <si>
    <t>к экскаватору "HYUNDAI" модель R200W-7: Топливный фильтр 11LB-20300 (11NB-70400)</t>
  </si>
  <si>
    <t xml:space="preserve">к экскаватору "HYUNDAI" модель R200W-7:  Топливный фильтр 11Е1-70210 FS1280 </t>
  </si>
  <si>
    <t>28.29.13.500.000.01.0796.000000000003</t>
  </si>
  <si>
    <t>воздушный, для спецтехники</t>
  </si>
  <si>
    <t>к экскаватору "HYUNDAI" модель R200W-7: Воздушный фильтр 11ЕМ-21051 (внешн.) (11TEM-21051-A)</t>
  </si>
  <si>
    <t>к экскаватору "HYUNDAI" модель R200W-7: Воздушный фильтр 11ЕМ-21041 (внутр.) (11EM-21041-A)</t>
  </si>
  <si>
    <t>29.10.13.000.000.00.0796.000000000017</t>
  </si>
  <si>
    <t>внутреннего сгорания, полудизельный, мощность более 165 л.с., но не более 175 л.с, 6 цилиндров, расположение цилиндров V-образное</t>
  </si>
  <si>
    <t xml:space="preserve"> к экскаватору "HYUNDAI" модель R200W-7: Двигатель Cummins 6B5.9 "HYUNDAI" модель R200W-7, Мощность двигателя, кВт (л.с.) 124(166),</t>
  </si>
  <si>
    <t>29.32.30.990.020.03.0796.000000000000</t>
  </si>
  <si>
    <t>Ремень</t>
  </si>
  <si>
    <t>для специального и специализированного автомобиля, привода вентилятора</t>
  </si>
  <si>
    <t xml:space="preserve">к экскаватору "HYUNDAI" модель R200W-7: Ремень генератора 8РК 1445 (3929330 (3929330S) </t>
  </si>
  <si>
    <t>к экскаватору "HYUNDAI" модель R200W-7: Ремень 6РК 1703 (12Е2-3505)</t>
  </si>
  <si>
    <t>к экскаватору "HYUNDAI" модель R200W-7: Ремень 11Е-3601 (кондиионера)</t>
  </si>
  <si>
    <t>29.32.30.300.004.00.0796.000000000064</t>
  </si>
  <si>
    <t>карданный, для специального и специализированного автомобиля, промежуточный, с шарниром неравных угловых скоростей, с шарниром, фланцами, промежуточной опорой</t>
  </si>
  <si>
    <t>к экскаватору "HYUNDAI" модель R200W-7: Кардан (Вал карданный передний) 81ЕА-30052 (81ЕА-30052GG)</t>
  </si>
  <si>
    <t>28.22.19.300.057.00.0839.000000000000</t>
  </si>
  <si>
    <t>Комплект ремонтный гидроцилиндра</t>
  </si>
  <si>
    <t>для передвижного стрелового крана</t>
  </si>
  <si>
    <t>к экскаватору "HYUNDAI" модель R200W-7:  Комплект сальников (г/ц стрелы) 31Y1-16885</t>
  </si>
  <si>
    <t>к экскаватору "HYUNDAI" модель R200W-7: Комплект сальников (рукава) 31Y1-15233</t>
  </si>
  <si>
    <t>к экскаватору "HYUNDAI" модель R200W-7: Комплект сальников (ковша) 31Y1-15705</t>
  </si>
  <si>
    <t>к экскаватору "HYUNDAI" модель R200W-7: Комплект сальников (аутригер) 31Y1-14270N (31Y1-14270)</t>
  </si>
  <si>
    <t>29.31.22.350.003.03.0796.000000000000</t>
  </si>
  <si>
    <t>для специальных и специализированных автомобилей, с электромеханическим перемещением шестерни привода</t>
  </si>
  <si>
    <t>к экскаватору "HYUNDAI" модель R200W-7: Стартер ST-9138, 3957593  (24B, V-4,5KW) Nippo denso</t>
  </si>
  <si>
    <t>29.32.30.300.023.01.0796.000000000002</t>
  </si>
  <si>
    <t>карданная, для специализированного автомобиля</t>
  </si>
  <si>
    <t>к экскаватору "HYUNDAI" модель R200W-7: Крестовина Hyundai 200W7 100-GUMZ8</t>
  </si>
  <si>
    <t>28.30.93.990.080.00.0796.000000000000</t>
  </si>
  <si>
    <t>Плунжерная пара</t>
  </si>
  <si>
    <t>для трактора</t>
  </si>
  <si>
    <t>к экскаватору "HYUNDAI" модель R200W-7: Плунжерная пара ТНВД к ТНВД 4063844</t>
  </si>
  <si>
    <t>28.30.93.990.065.00.0796.000000000000</t>
  </si>
  <si>
    <t>для двигателя трактора</t>
  </si>
  <si>
    <t>к экскаватору "HYUNDAI" модель R200W-7: Распылитель форсунки 4025334</t>
  </si>
  <si>
    <t>28.30.93.990.018.01.0796.000000000000</t>
  </si>
  <si>
    <t>к экскаватору "HYUNDAI" модель R200W-7: Сальник хвостовика з/моста,  ZGAQ-ф1198</t>
  </si>
  <si>
    <t>к экскаватору "HYUNDAI" модель R200W-7: Эл/двигатель печки, AW21002500-1</t>
  </si>
  <si>
    <t>28.13.11.700.002.00.0796.000000000000</t>
  </si>
  <si>
    <t>для специальной техники</t>
  </si>
  <si>
    <t>к экскаватору "HYUNDAI" модель R200W-7: Водяной насос Cummins 6B5.9, 3283602</t>
  </si>
  <si>
    <t>28.11.41.900.105.01.0796.000000000000</t>
  </si>
  <si>
    <t>Поршень</t>
  </si>
  <si>
    <t>к экскаватору "HYUNDAI" модель R200W-7: Поршень в сборе 3802747 Cummins B5.9, В комплект входит поршень 3802747, стопорные кольца 3920691, набор поршневых колец 3802421.</t>
  </si>
  <si>
    <t>28.11.42.900.068.00.0796.000000000000</t>
  </si>
  <si>
    <t>Гильза</t>
  </si>
  <si>
    <t>для дизельного двигателя, цилиндровая</t>
  </si>
  <si>
    <t>к экскаватору "HYUNDAI" модель R200W-7: Гильза, 3904166</t>
  </si>
  <si>
    <t>29.32.30.990.058.05.0796.000000000002</t>
  </si>
  <si>
    <t>для двигателя внутреннего сгорания, для специального и специализированного автомобиля</t>
  </si>
  <si>
    <t>к экскаватору "HYUNDAI" модель R200W-7: Кит набор прокладок верхний,  3804897 Cummins B5.9</t>
  </si>
  <si>
    <t>к экскаватору "HYUNDAI" модель R200W-7: Прокладка ГБЦ  Cummins 6B5.9, 3283335</t>
  </si>
  <si>
    <t>к экскаватору "HYUNDAI" модель R200W-7:  Дифференциал в сборе Hyundai  ZGAQ-01645</t>
  </si>
  <si>
    <t>29.32.30.300.062.00.0796.000000000000</t>
  </si>
  <si>
    <t>Кольцо уплотнительное</t>
  </si>
  <si>
    <t>для переднего моста грузового автомобиля</t>
  </si>
  <si>
    <t>к экскаватору "HYUNDAI" модель R200W-7: Кольцо уплотнительное ZGAQ-01287</t>
  </si>
  <si>
    <t xml:space="preserve">к экскаватору "HYUNDAI" модель R200W-7: Кольцо уплотнительное ZGAQ-02209 </t>
  </si>
  <si>
    <t>к экскаватору "HYUNDAI" модель R200W-7: Сальник ступицы з/моста, ZGAQ-01150</t>
  </si>
  <si>
    <t>к экскаватору "HYUNDAI" модель R200W-7: Сальник перед.ступицы, ZGAQ-01269  ZGAQ-01273</t>
  </si>
  <si>
    <t>28.11.42.900.066.01.0796.000000000000</t>
  </si>
  <si>
    <t>для дизельного двигателя, топливный</t>
  </si>
  <si>
    <t>к экскаватору "HYUNDAI" модель R200W-7: Топливный насос, ТНВД 4063844</t>
  </si>
  <si>
    <t>28.13.31.000.078.00.0796.000000000000</t>
  </si>
  <si>
    <t>Гидроклапан разгрузочный</t>
  </si>
  <si>
    <t>условный проход 8 мм</t>
  </si>
  <si>
    <t>к экскаватору "HYUNDAI" модель R200W-7: Разгрузочный клапан XKBL-00022</t>
  </si>
  <si>
    <t>28.12.14.500.000.01.0796.000000000006</t>
  </si>
  <si>
    <t>гидравлический, пропорциональный, клапан ограничения давления</t>
  </si>
  <si>
    <t>к экскаватору "HYUNDAI" модель R200W-7: Клапан XKBL-00044</t>
  </si>
  <si>
    <t>к одноковшовому, фронтальному погрузчику ТО-18Б3: Элемент фильтрующий ТО-18.06.01.400 топливного бака</t>
  </si>
  <si>
    <t xml:space="preserve">к одноковшовому, фронтальному погрузчику ТО-18Б3: Элемент фильтрующий ФМ-182-200  /Реготмас/ </t>
  </si>
  <si>
    <t>к одноковшовому, фронтальному погрузчику ТО-18Б3: Гидронасос левый (шлиц) 310.3.56.04.06; Рабочий объем Vg 112 см3; Исполнение вала шлицевое; Диаметр вала 45 мм; Частота вращения номинальная 20,0 с-1 (1200 об/мин);Давление на выходе номинальное 20 МПа; Номинальная мощность (потребляемая) 46 кВт; Масса без рабочей жидкости 29 кг</t>
  </si>
  <si>
    <t>к одноковшовому, фронтальному погрузчику ТО-18Б3: Гидрораспределитель ТО-18Б РГС25Г.2-12.00.000</t>
  </si>
  <si>
    <t>29.10.13.000.000.00.0796.000000000001</t>
  </si>
  <si>
    <t>внутреннего сгорания, полудизельный, мощность более 136 л.с., но не более 156 л.с, 4 цилиндра, расположение цилиндров рядное</t>
  </si>
  <si>
    <t>к дизельным двигателям Д-243; 245:  Д-245.5-31Э, четырехтактный, с турбонаддувом, рабочий объем, л: 4,75; мощность, кВт (л.с.): 65 (88,7), Заводская комплектация</t>
  </si>
  <si>
    <t xml:space="preserve"> к дизельным двигателям Д-243; 245: Комплект цилиндро-поршневой группы на 1 цилиндр "ММЗ Д-245;245.5;260" (г, п-м, п/п, п/к, ст/к)  260-1000108-С  /серия "Грузовичок", пр-во ОАО "Мотордеталь"/</t>
  </si>
  <si>
    <t>к дизельным двигателям Д-243; 245: Комплект поршневых колец на 1 двигатель Д-243Л; 245.5, 240-1004060-А1 /пр-во ОАО "Мотордеталь"/</t>
  </si>
  <si>
    <t>28.30.93.500.004.00.0796.000000000000</t>
  </si>
  <si>
    <t>Топливный насос высокого давления</t>
  </si>
  <si>
    <t>к специальной технике</t>
  </si>
  <si>
    <t xml:space="preserve">к дизельным двигателям Д-243; 245: Насос топливный   4УТНИ-1111007-420. </t>
  </si>
  <si>
    <t xml:space="preserve">к дизельным двигателям Д-243; 245: Насос топливный  4УТНИ-1111005-20. </t>
  </si>
  <si>
    <t xml:space="preserve">к дизельным двигателям Д-243; 245: Фильтр масляный ФМ009-1012005 </t>
  </si>
  <si>
    <t>к дизельным двигателям Д-243; 245:Фильтр топливный ФТ 020-1117010</t>
  </si>
  <si>
    <t>к дизельным двигателям Д-243; 245: Насос водяной 240-1307010-01</t>
  </si>
  <si>
    <t>29.31.30.300.010.00.0796.000000000001</t>
  </si>
  <si>
    <t>системы питания двигателя, для специального и специализированного автомобиля</t>
  </si>
  <si>
    <t>к дизельным двигателям Д-243; 245: Турбокомпрессор ТКР-6-01 /ТКР-7Н-2т/</t>
  </si>
  <si>
    <t>29.31.22.550.000.00.0796.000000000057</t>
  </si>
  <si>
    <t>постоянного тока, для специального и специализированного автомобиля, номинальное напряжение более 7 В, но не более 14 В, с самовозбуждением</t>
  </si>
  <si>
    <t xml:space="preserve">к дизельным двигателям Д-243; 245: Генератор Г994.3701-1 (Г700.08.01)  /Д-245.5 </t>
  </si>
  <si>
    <t>к дизельным двигателям Д-243; 245: Стартер 24.3708, (12V, 4 кВт)  /Д-243; Д-65/</t>
  </si>
  <si>
    <t>29.31.30.300.023.00.0796.000000000004</t>
  </si>
  <si>
    <t>стартера, для специального и специализированного автомобиля, для статера с электромеханическим перемещением шестерни привода</t>
  </si>
  <si>
    <t>к дизельным двигателям Д-243; 245:Якорь стартера 24.37082</t>
  </si>
  <si>
    <t>29.31.30.300.016.03.0796.000000000000</t>
  </si>
  <si>
    <t>для специального и специализированного автомобиля, втягивающее, для стартера, с электромеханическим перемещением шестерни привода</t>
  </si>
  <si>
    <t xml:space="preserve">к дизельным двигателям Д-243; 245: Реле включения стартера 738.3747-20  /ТО-18Б3/ </t>
  </si>
  <si>
    <t>к дизельным двигателям Д-243; 245: Стартер 242.3708, (12V, 4 кВт)  /Д-243; Д-65/</t>
  </si>
  <si>
    <t>29.10.13.000.000.00.0796.000000000016</t>
  </si>
  <si>
    <t>внутреннего сгорания, полудизельный, мощность более 150 л.с., но не более 165 л.с, 6 цилиндров, расположение цилиндров V-образное</t>
  </si>
  <si>
    <t>к дизельным двигателям Д-260: Двигатель Д-260.2-360 Тип: четырехтактный с турбонаддувом, Число и расположение цилиндров: 6, рядное, вертикальное, Мощность, кВт (л. с. ): 96 (130), Рабочий объем, л: 7,12, Диаметр цилиндра и ход поршня, мм: 110/125</t>
  </si>
  <si>
    <t>к дизельным двигателям Д-260: Насос водяной 260-1307116-02</t>
  </si>
  <si>
    <t>к дизельным двигателям Д-260: Комплект цилиндро-поршневой группы 260-1004045-T</t>
  </si>
  <si>
    <t>28.30.93.990.004.00.0796.000000000000</t>
  </si>
  <si>
    <t>Венец маховика</t>
  </si>
  <si>
    <t>к дизельным двигателям Д-260: Венец маховика  50-1005121 /Д-260/</t>
  </si>
  <si>
    <t>28.30.93.990.059.00.0796.000000000000</t>
  </si>
  <si>
    <t xml:space="preserve">к дизельным двигателям Д-260: Шатун   260-1004112  /Д-260/ </t>
  </si>
  <si>
    <t>к дизельным двигателям Д-260: Пневмокомпрессор А29.05.000 /Д-260.14/</t>
  </si>
  <si>
    <t>к дизельным двигателям Д-260: Прокладка головки блока 260-1003025 /Д-260/</t>
  </si>
  <si>
    <t>к дизельным двигателям Д-260: Стартер 20.3708 (24V, 5,9 кВт)  /Д-260/</t>
  </si>
  <si>
    <t>к дизельным двигателям Д-260: ТНВД  Д-260 производства ОАО "ЯЗДА"363.1111005-40</t>
  </si>
  <si>
    <t>28.30.93.500.003.00.0796.000000000000</t>
  </si>
  <si>
    <t>Топливный насос низкого давления</t>
  </si>
  <si>
    <t>к дизельным двигателям Д-260: ТННД 37.1106010-10</t>
  </si>
  <si>
    <t>к дизельным двигателям Д-260: Форсунка 455.1112010-50</t>
  </si>
  <si>
    <t>29.32.30.990.022.00.0796.000000000004</t>
  </si>
  <si>
    <t>топливного насоса высокого давления, для грузового автомобиля</t>
  </si>
  <si>
    <t>к дизельным двигателям Д-260: РТИ для ТНВД 363.1111005-40</t>
  </si>
  <si>
    <t xml:space="preserve">к колесному трактору МТЗ-80; 82: Радиатор 70У-1301010  водяной </t>
  </si>
  <si>
    <t>29.32.30.650.018.00.0796.000000000002</t>
  </si>
  <si>
    <t>для специального и специализированного автомобиля, нажимной</t>
  </si>
  <si>
    <t>к колесному трактору МТЗ-80; 82: Диск сцепления нажимной 70-1601093</t>
  </si>
  <si>
    <t>28.30.93.990.076.00.0796.000000000000</t>
  </si>
  <si>
    <t>Полуось заднего моста</t>
  </si>
  <si>
    <t>к колесному трактору МТЗ-80; 82:Полуось заднего моста 50-2407082-А</t>
  </si>
  <si>
    <t>29.32.30.400.004.00.0796.000000000005</t>
  </si>
  <si>
    <t>для специального и специализированного автомобиля, колеса, железный</t>
  </si>
  <si>
    <t>к колесному трактору МТЗ-80; 82: Диск колеса 7-20" 775-3101017</t>
  </si>
  <si>
    <t>к колесным тракторам  "К-701":  Насос  ручной подкачки РНМ-1  700.11.00.130</t>
  </si>
  <si>
    <t>к колесным тракторам  "К-701": Радиатор водяной 700.13.01.000-3сб.</t>
  </si>
  <si>
    <t>к колесным тракторам  "К-701": Компрессор  2-х цилиндровый 500-35090015-Б1</t>
  </si>
  <si>
    <t xml:space="preserve">к колесным тракторам  "К-701": Камера тормозная 700.23.00.220 в сборе </t>
  </si>
  <si>
    <t xml:space="preserve">к колесным тракторам  "К-701": Генератор 5702.3701, </t>
  </si>
  <si>
    <t>28.12.13.200.001.00.0796.000000000001</t>
  </si>
  <si>
    <t>рабочий объем от 50 до 100 см3</t>
  </si>
  <si>
    <t>к колесным тракторам  "К-701": Насос НШ-100А-3Л (круглый левого вращения)</t>
  </si>
  <si>
    <t>к колесным тракторам  "К-701": Насос НШ-50А-3Л (круглый левого вращения)</t>
  </si>
  <si>
    <t>к колесным тракторам  "К-701":к колесным тракторам  "К-701": Турбокомпрессор  122.1118010-07</t>
  </si>
  <si>
    <t>29.32.30.670.001.01.0796.000000000002</t>
  </si>
  <si>
    <t>гидроусилителя рулевого управления, для специального и специализированного автомобиля</t>
  </si>
  <si>
    <t>к колесным тракторам  "К-702; Насос рулевой  63.00А (К-702)</t>
  </si>
  <si>
    <t>22.19.73.100.010.00.0839.000000000000</t>
  </si>
  <si>
    <t>Комплект резино-технических изделий</t>
  </si>
  <si>
    <t>ремонтный</t>
  </si>
  <si>
    <t>к колесным тракторам  "К-702; Ремкомплект (РТИ) ведущего вала К-702</t>
  </si>
  <si>
    <t>28.30.93.990.089.00.0796.000000000003</t>
  </si>
  <si>
    <t>для тракторной техники, фрикционный</t>
  </si>
  <si>
    <t>к колесным тракторам  "К-702; Фрикцион на ведущий вал К-702 (ведомый,ведущий)</t>
  </si>
  <si>
    <t>к колесным тракторам  "К-702; Радиатор водяной К-702</t>
  </si>
  <si>
    <t>28.30.93.990.082.00.0796.000000000000</t>
  </si>
  <si>
    <t>к колесным тракторам  "К-744": Радиатор водяной 744Р2-1301000-2</t>
  </si>
  <si>
    <t>29.32.30.610.000.02.0796.000000000004</t>
  </si>
  <si>
    <t>для грузового автомобиля, масляный</t>
  </si>
  <si>
    <t xml:space="preserve"> к колесным тракторам  "К-744": Радиатор масляный 744Р1-1405000-1</t>
  </si>
  <si>
    <t xml:space="preserve">к погрузчику XCMG ZL-50GL (пр-во Китай) : Фильтр масляный LF9093  </t>
  </si>
  <si>
    <t>28.22.19.300.031.01.0796.000000000000</t>
  </si>
  <si>
    <t>топливный, для дизельного двигателя погрузчика</t>
  </si>
  <si>
    <t>к погрузчику XCMG ZL-50GL (пр-во Китай) : Элемент фильтрующий FF9340</t>
  </si>
  <si>
    <t xml:space="preserve">к погрузчику XCMG ZL-50GL (пр-во Китай) : Элемент фильтрующий J WF9075 </t>
  </si>
  <si>
    <t>к погрузчику XCMG ZL-50GL (пр-во Китай) : Элемент фильтрующий  K2640 воздушный</t>
  </si>
  <si>
    <t>28.22.19.300.031.03.0796.000000000000</t>
  </si>
  <si>
    <t>очистки, для гидросистемы автопогрузчика</t>
  </si>
  <si>
    <t>к погрузчику XCMG ZL-50GL (пр-во Китай) : Элемент фильтрующий  5004947 гидравлический</t>
  </si>
  <si>
    <t>к погрузчику XCMG ZL-50GL (пр-во Китай) : Элемент фильтрующий  фильтр гидравлики входной 93114932</t>
  </si>
  <si>
    <t>к погрузчику XCMG ZL-50GL (пр-во Китай) : Элемент фильтрующий  фильтр гидравлики выходной 5002186</t>
  </si>
  <si>
    <t>к погрузчику XCMG ZL-50GL (пр-во Китай) : Стартер 615G00060016</t>
  </si>
  <si>
    <t>к погрузчику XCMG ZL-50GL (пр-во Китай) : Генератор 5001390/61200090043</t>
  </si>
  <si>
    <t>к погрузчику XCMG ZL-50GL (пр-во Китай) : Насос водяной 61500060033/612600060131</t>
  </si>
  <si>
    <t>к погрузчику CL-955A, пр-во Китай: Фильтр масляный JX0818 (61000070005)</t>
  </si>
  <si>
    <t>к погрузчику CL-955A, пр-во Китай: Элемент фильтрующий VG 14080740A топливный,</t>
  </si>
  <si>
    <t>к погрузчику CL-955A, пр-во Китай: Элемент фильтрующий VG 220C топливный,</t>
  </si>
  <si>
    <t>к погрузчику CL-955A, пр-во Китай: Элемент фильтрующий PL 420 (ГД-У147) топливный,</t>
  </si>
  <si>
    <t>к погрузчику CL-955A, пр-во Китай: Элемент фильтрующий KLH-14F-000 (K2640) воздушный</t>
  </si>
  <si>
    <t>28.30.93.990.073.00.0796.000000000000</t>
  </si>
  <si>
    <t>Гидроусилитель рулевого управления</t>
  </si>
  <si>
    <t>к автогрейдеру "ДЗ-98В.1": Гидроруль ДЗ-140 А.50.01.190</t>
  </si>
  <si>
    <t>к автогрейдеру "ДЗ-98В.1": Гидромотор 310.3.56.00.06; Рабочий объем Vg 56 см3; Исполнение вала шлицевое; Диаметр вала 35 мм; Частота вращения номинальная 30,0 с-1 (1800 об/мин); Давление на выходе номинальное 20 МПа; Номинальная мощность (эффективная) 32 кВт; Масса без рабочей жидкости 17 кг</t>
  </si>
  <si>
    <t>28.30.93.500.002.00.0796.000000000001</t>
  </si>
  <si>
    <t>Мост</t>
  </si>
  <si>
    <t>к специальной технике, задний</t>
  </si>
  <si>
    <t>к автогрейдеру "ДЗ-98В.1": Мост задний ведущий ДЗ-98 В1 62.00.000</t>
  </si>
  <si>
    <t>28.30.93.500.002.00.0796.000000000000</t>
  </si>
  <si>
    <t>к специальной технике, передний</t>
  </si>
  <si>
    <t>к автогрейдеру "ДЗ-98В.1": Мост , передний ведущий ДЗ-98В1.61.00.000</t>
  </si>
  <si>
    <t>к автогрейдеру "ДЗ-98В.1": Насос-дозатор, НДМ 200 У600 </t>
  </si>
  <si>
    <t>к автогрейдеру "ДЗ-98В.1":  Блок радиаторов, ДЗ-98Б7.33.11.100</t>
  </si>
  <si>
    <t>29.32.30.650.016.00.0796.000000000001</t>
  </si>
  <si>
    <t>привода сцепления, для специальных и специализированных автомобилей</t>
  </si>
  <si>
    <t>к автогрейдеру ГС 1402: Гидроусилитель муфты сцепления , 274.12.01.00.000</t>
  </si>
  <si>
    <t>29.32.30.400.001.00.0796.000000000002</t>
  </si>
  <si>
    <t>Ступица</t>
  </si>
  <si>
    <t>к автогрейдеру ГС 1402: Ступица заднего, среднего моста правый, 248.03.01.00.000-02</t>
  </si>
  <si>
    <t>к автогрейдеру ГС 1402: Ступица заднего, среднего моста левый 248.03.01.00.000-02</t>
  </si>
  <si>
    <t>к автогрейдеру ГС 1402: Ступица переднего моста правый, левый 260.06.00.00.001</t>
  </si>
  <si>
    <t>к автогрейдеру ГС 1402: Насос-дозатор НДМ-80 У250</t>
  </si>
  <si>
    <t xml:space="preserve">к автогрейдеру ГС 1402: Радиатор водяной 250.02.06.00.000  </t>
  </si>
  <si>
    <t xml:space="preserve">к автогрейдеру GR-135 (ДВС Cummins 6BT5.9 пр-во Китай) Фильтр масляный LF-3349 </t>
  </si>
  <si>
    <t>к автогрейдеру GR-135 (ДВС Cummins 6BT5.9 пр-во Китай) Элемент фильтрующий FS-1280  топливный  сеператор</t>
  </si>
  <si>
    <t>к автогрейдеру GR-135 (ДВС Cummins 6BT5.9 пр-во Китай) Элемент фильтрующий FF-5052 топливный,</t>
  </si>
  <si>
    <t>к автогрейдеру GR-135 (ДВС Cummins 6BT5.9 пр-во Китай) Элемент фильтрующий AF25271  воздушный</t>
  </si>
  <si>
    <t>29.31.30.300.007.01.0796.000000000000</t>
  </si>
  <si>
    <t>для легкового автомобиля, привода генератора и водяного насоса</t>
  </si>
  <si>
    <t>к автогрейдеру GR-135 (ДВС Cummins 6BT5.9 пр-во Китай) Ремень привода ДВС 8РК1727 (C3911562)</t>
  </si>
  <si>
    <t>к автогрейдеру GR-135 (ДВС Cummins 6BT5.9 пр-во Китай) Стартер C4935789</t>
  </si>
  <si>
    <t>к  дорожным каткам ДУ-47;48;84;85: Насос-дозатор НДМ-125/16</t>
  </si>
  <si>
    <t>к  дорожным каткам ДУ-47;48;84;85: каток самоходный ДУ-84  Насос НП-90ЭР</t>
  </si>
  <si>
    <t>29.32.30.300.010.05.0796.000000000000</t>
  </si>
  <si>
    <t>раздаточный, для легкового автомобиля</t>
  </si>
  <si>
    <t>к  дорожным каткам ДУ-47;48;84;85: каток самоходный ДУ-84 Раздаточный редуктор ДУ-84.122.900</t>
  </si>
  <si>
    <t>28.29.42.500.001.00.0796.000000000000</t>
  </si>
  <si>
    <t>Валец</t>
  </si>
  <si>
    <t>резинообрабатывающий</t>
  </si>
  <si>
    <t>к  дорожным каткам ДУ-47;48;84;85: каток самоходный ДУ-84 Валец вибрационный ДУ-84.187.500</t>
  </si>
  <si>
    <t>к  дорожным каткам ДУ-47;48;84;85: Гидромотор 310.3.56.00.06</t>
  </si>
  <si>
    <t>к  дорожным каткам ДУ-47;48;84;85: каток самоходный ДУ-84 Гидронасос  416.0.90RY4S33C22 HDMVF1NNBY1</t>
  </si>
  <si>
    <t>29.10.13.000.000.00.0796.000000000018</t>
  </si>
  <si>
    <t>внутреннего сгорания, полудизельный, мощность более 175 л.с., но не более 180 л.с, 6 цилиндров, расположение цилиндров V-образное</t>
  </si>
  <si>
    <r>
      <t xml:space="preserve">к бульдозерам , трубоукладчикам, тягачам, на базе гусеничного трактора "Т-170; Т-10Б"  Двигатель Д-180.111-4  ("Т-170")Тип двигателя четырехтактный с турбонаддувом, </t>
    </r>
    <r>
      <rPr>
        <u/>
        <sz val="10"/>
        <rFont val="Times New Roman"/>
        <family val="1"/>
        <charset val="204"/>
      </rPr>
      <t>4-цилиндровый рядный</t>
    </r>
    <r>
      <rPr>
        <sz val="10"/>
        <rFont val="Times New Roman"/>
        <family val="1"/>
        <charset val="204"/>
      </rPr>
      <t xml:space="preserve">, Диаметр цилиндра, мм 150,0. Ход поршня, мм 205,0.Рабочий объем, л-14,48. Запас по крутящему моменту, % 25. Удельный расход топлива, г/кВт*ч (г/л.с.*ч) 218 (160), Эксплуатационная мощность, кВт (л.с.) - 132 (180) при 1250 об/мин.
</t>
    </r>
  </si>
  <si>
    <t>к бульдозерам , трубоукладчикам, тягачам, на базе гусеничного трактора "Т-170; Т-10Б" Вал коленчатый "Д-160" 16-03-126СП</t>
  </si>
  <si>
    <t>к бульдозерам , трубоукладчикам, тягачам, на базе гусеничного трактора "Т-170; Т-10Б" Комплект коренных вкладышей Р1  А23.01-103-160СБ Р1</t>
  </si>
  <si>
    <t>к бульдозерам , трубоукладчикам, тягачам, на базе гусеничного трактора "Т-170; Т-10Б" Комплект шатунных вкладышей Р1  А23.01-100-160Р1</t>
  </si>
  <si>
    <t>к бульдозерам , трубоукладчикам, тягачам, на базе гусеничного трактора "Т-170; Т-10Б"Группа поршневая  d=150мм,П+Г+палец+кольца+уплотн резин+кольца медн</t>
  </si>
  <si>
    <t>к бульдозерам , трубоукладчикам, тягачам, на базе гусеничного трактора "Т-170; Т-10Б" Комплект поршневых колец  d=150мм,  51-03-130СП</t>
  </si>
  <si>
    <t>к бульдозерам , трубоукладчикам, тягачам, на базе гусеничного трактора "Т-170; Т-10Б" к бульдозерам , трубоукладчикам, тягачам, на базе гусеничного трактора "Т-170; Т-10Б" Шатун  51-03-112СП</t>
  </si>
  <si>
    <t>к бульдозерам , трубоукладчикам, тягачам, на базе гусеничного трактора "Т-170; Т-10Б" Головка блока цилиндров 51-02-3СП</t>
  </si>
  <si>
    <t>к бульдозерам , трубоукладчикам, тягачам, на базе гусеничного трактора "Т-170; Т-10Б" Прокладка головки блока цилиндров 51-02-107-01СП (медь)</t>
  </si>
  <si>
    <t>29.32.30.990.058.03.0796.000000000002</t>
  </si>
  <si>
    <t>коллектора, для специального и специализированного автомобиля</t>
  </si>
  <si>
    <t>к бульдозерам , трубоукладчикам, тягачам, на базе гусеничного трактора "Т-170; Т-10Б" Прокладка коллектора Д-160, 700-40-3880СП</t>
  </si>
  <si>
    <t>29.32.30.990.127.01.0796.000000000005</t>
  </si>
  <si>
    <t>масляный, для специального и специализированного автомобиля, с шестернями внутреннего зацепления, с маслоприемником в сборе</t>
  </si>
  <si>
    <t>к бульдозерам , трубоукладчикам, тягачам, на базе гусеничного трактора "Т-170; Т-10Б" Насос масляный  29-09-124СП</t>
  </si>
  <si>
    <t xml:space="preserve">к бульдозерам , трубоукладчикам, тягачам, на базе гусеничного трактора "Т-170; Т-10Б" Элемент фильтрующий Реготмас 635-1-06 УХЛ-2  </t>
  </si>
  <si>
    <t xml:space="preserve">к бульдозерам , трубоукладчикам, тягачам, на базе гусеничного трактора "Т-170; Т-10Б" Элемент фильтрующий топл. тонкой очистки  24.1117.030-01 (ЭФТ-75)                              </t>
  </si>
  <si>
    <t>к бульдозерам , трубоукладчикам, тягачам, на базе гусеничного трактора "Т-170; Т-10Б" Насос топливный /ТНВД на двиг. Д-160/   51-67-9-01СП  (Т-170)</t>
  </si>
  <si>
    <t>к бульдозерам , трубоукладчикам, тягачам, на базе гусеничного трактора "Т-170; Т-10Б" Насос топливный с регулятором /ТНВД для двигателя 170 л.с / 51-157-02СП (Т-10)</t>
  </si>
  <si>
    <t>29.32.30.910.021.02.0796.000000000005</t>
  </si>
  <si>
    <t>топливоподкачивающий, для специального и специализированного автомобиля, для рядного топливного насоса высокого давления</t>
  </si>
  <si>
    <t>к бульдозерам , трубоукладчикам, тягачам, на базе гусеничного трактора "Т-170; Т-10Б" Насос топливоподкачивающий  51-71-3СП</t>
  </si>
  <si>
    <t>к бульдозерам , трубоукладчикам, тягачам, на базе гусеничного трактора "Т-170; Т-10Б" Турбокомпрессор  ТКР-8,5     /51-54-10СП/</t>
  </si>
  <si>
    <t>к бульдозерам , трубоукладчикам, тягачам, на базе гусеничного трактора "Т-170; Т-10Б" Турбокомпрессор ТКР-11Н-3  /92.000-06/</t>
  </si>
  <si>
    <t>к бульдозерам , трубоукладчикам, тягачам, на базе гусеничного трактора "Т-170; Т-10Б" Радиатор водяной Д-160  130У.13.010-1СП</t>
  </si>
  <si>
    <t>к бульдозерам , трубоукладчикам, тягачам, на базе гусеничного трактора "Т-170; Т-10Б" Насос водяной  16-08-140СП</t>
  </si>
  <si>
    <t>к бульдозерам , трубоукладчикам, тягачам, на базе гусеничного трактора "Т-170; Т-10Б" Элемен фильтрующий  воздушный  А41.10.000-02СП (51-05-345СП)</t>
  </si>
  <si>
    <t>28.30.93.990.088.00.0796.000000000000</t>
  </si>
  <si>
    <t>пусковой, для трактора</t>
  </si>
  <si>
    <t>к бульдозерам , трубоукладчикам, тягачам, на базе гусеничного трактора "Т-170; Т-10Б" Двигатель пусковой ПД-23 17-23СП</t>
  </si>
  <si>
    <t xml:space="preserve">к бульдозерам , трубоукладчикам, тягачам, на базе гусеничного трактора "Т-170; Т-10Б" Прокладка г/блока ПД-23   /40944/  700-40-7399 </t>
  </si>
  <si>
    <t>к бульдозерам , трубоукладчикам, тягачам, на базе гусеничного трактора "Т-170; Т-10Б" Прокладка коллектора ПД-23 700-40-2049</t>
  </si>
  <si>
    <t>к бульдозерам , трубоукладчикам, тягачам, на базе гусеничного трактора "Т-170; Т-10Б" Комплект вкладышей   ПД-23  А23.01-54-130СБН1</t>
  </si>
  <si>
    <t>к бульдозерам , трубоукладчикам, тягачам, на базе гусеничного трактора "Т-170; Т-10Б" Комплект поршневых колец ПД-23  03712СП</t>
  </si>
  <si>
    <t>к бульдозерам , трубоукладчикам, тягачам, на базе гусеничного трактора "Т-170; Т-10Б" Поршень ПД-23   /03349-1/  17-03-27</t>
  </si>
  <si>
    <t>28.30.93.990.057.00.0796.000000000000</t>
  </si>
  <si>
    <t>к бульдозерам , трубоукладчикам, тягачам, на базе гусеничного трактора "Т-170; Т-10Б"  Муфта сцепления  в сборе ПД-23  в сб. с кожухом,  17-73-7СП</t>
  </si>
  <si>
    <t xml:space="preserve">к бульдозерам , трубоукладчикам, тягачам, на базе гусеничного трактора "Т-170; Т-10Б" Муфта механизма включения ПД-23  /бендикс/ 72118СП </t>
  </si>
  <si>
    <t>29.32.30.990.123.00.0796.000000000006</t>
  </si>
  <si>
    <t>с восходящим потоком, для специального и специализированного автомобиля</t>
  </si>
  <si>
    <t>к бульдозерам , трубоукладчикам, тягачам, на базе гусеничного трактора "Т-170; Т-10Б" Карбюратор К-125Л   к ПД-23</t>
  </si>
  <si>
    <t>29.31.21.550.001.00.0796.000000000003</t>
  </si>
  <si>
    <t>Магнето</t>
  </si>
  <si>
    <t>к бульдозерам , трубоукладчикам, тягачам, на базе гусеничного трактора "Т-170; Т-10Б" Магнето М149А  на ПД-23</t>
  </si>
  <si>
    <t>к бульдозерам , трубоукладчикам, тягачам, на базе гусеничного трактора "Т-170; Т-10Б" Генератор Г966.3701 на двиг. "Д-160" (24В, 75А, 1,0КВт)</t>
  </si>
  <si>
    <t>к бульдозерам , трубоукладчикам, тягачам, на базе гусеничного трактора "Т-170; Т-10Б" Муфта сцепления 18-14-4СП   в сборе</t>
  </si>
  <si>
    <t>к бульдозерам , трубоукладчикам, тягачам, на базе гусеничного трактора "Т-170; Т-10Б" Сервомеханизм 50-15-118СП   малый муфты сцепления</t>
  </si>
  <si>
    <t>к бульдозерам , трубоукладчикам, тягачам, на базе гусеничного трактора "Т-170; Т-10Б" Сервомеханизм 21-17-4СП  в сборе</t>
  </si>
  <si>
    <t>30.99.10.000.033.00.0796.000000000000</t>
  </si>
  <si>
    <t>Фрикцион</t>
  </si>
  <si>
    <t>для гусеничного транспортера</t>
  </si>
  <si>
    <t xml:space="preserve">к бульдозерам , трубоукладчикам, тягачам, на базе гусеничного трактора "Т-170; Т-10Б" Фрикцион бортовой, 24-16-102СП левый </t>
  </si>
  <si>
    <t>к бульдозерам , трубоукладчикам, тягачам, на базе гусеничного трактора "Т-170; Т-10Б" Фрикцион бортовой, 24-16-101СП правый</t>
  </si>
  <si>
    <t>28.92.61.300.072.00.0796.000000000000</t>
  </si>
  <si>
    <t>Колесо натяжное</t>
  </si>
  <si>
    <t>натяженой элемент гусеничной ленты, для экскаватора</t>
  </si>
  <si>
    <t>к бульдозерам , трубоукладчикам, тягачам, на базе гусеничного трактора "Т-170; Т-10Б" Колесо натяжное 50-21-305-02СП  правое</t>
  </si>
  <si>
    <t xml:space="preserve">к бульдозерам , трубоукладчикам, тягачам, на базе гусеничного трактора "Т-170; Т-10Б" Колесо натяжное      50-21-306-02СП  левое         </t>
  </si>
  <si>
    <t>29.32.30.670.013.00.0796.000000000034</t>
  </si>
  <si>
    <t>рулевой, для специального и специализированного автомобиля, с червяком и роликом, с усилителем</t>
  </si>
  <si>
    <t>к бульдозерам , трубоукладчикам, тягачам, на базе гусеничного трактора "Т-170; Т-10Б" Механизм натяжения 50-21-134СП (Т-170)</t>
  </si>
  <si>
    <t>28.92.61.300.003.00.0796.000000000002</t>
  </si>
  <si>
    <t>Каток опорный</t>
  </si>
  <si>
    <t>для гусеничного трактора, однобортный</t>
  </si>
  <si>
    <t>к бульдозерам , трубоукладчикам, тягачам, на базе гусеничного трактора "Т-170; Т-10Б" Каток  однобортный в сборе 24-21-169СП</t>
  </si>
  <si>
    <t>28.92.61.300.003.00.0796.000000000001</t>
  </si>
  <si>
    <t>для гусеничного трактора, двубортный</t>
  </si>
  <si>
    <t>к бульдозерам , трубоукладчикам, тягачам, на базе гусеничного трактора "Т-170; Т-10Б" Каток  двубортный в сборе  24-21-170СП</t>
  </si>
  <si>
    <t>для гусеничного экскаватора</t>
  </si>
  <si>
    <t>к бульдозерам , трубоукладчикам, тягачам, на базе гусеничного трактора "Т-170; Т-10Б" Каток поддерживающий 24-21-171СП</t>
  </si>
  <si>
    <t>29.32.30.990.070.00.0839.000000000000</t>
  </si>
  <si>
    <t>гусеничная (гусеница), для трактора</t>
  </si>
  <si>
    <t>к бульдозерам , трубоукладчикам, тягачам, на базе гусеничного трактора "Т-170; Т-10Б" Гусеница (лента, с замык. звеном)   24-22-1СП/50-22-9СП</t>
  </si>
  <si>
    <t>к бульдозерам , трубоукладчикам, тягачам, на базе гусеничного трактора "Т-170; Т-10Б" Гусеница (лента, с замок. звеном)   20-22-8СП</t>
  </si>
  <si>
    <t>28.30.93.990.006.00.0839.000000000000</t>
  </si>
  <si>
    <t>для гидросистемы тракторной техники</t>
  </si>
  <si>
    <t>к бульдозерам , трубоукладчикам, тягачам, на базе гусеничного трактора "Т-170; Т-10Б" Гидрораспределитель Р-160-3/1-111 (50-26-702СП)</t>
  </si>
  <si>
    <t>к бульдозерам , трубоукладчикам, тягачам, на базе гусеничного трактора "Т-170; Т-10Б" Гидрораспределитель 48-26-23g-01СП (ТР-12)</t>
  </si>
  <si>
    <t>к бульдозерам , трубоукладчикам, тягачам, на базе гусеничного трактора "Т-170; Т-10Б" Насос НШ-100А-3Л (круглый левого вращения)</t>
  </si>
  <si>
    <t>28.13.31.000.107.00.0796.000000000000</t>
  </si>
  <si>
    <t>для насоса</t>
  </si>
  <si>
    <t>к бульдозерам , трубоукладчикам, тягачам, на базе гусеничного трактора "Т-170; Т-10Б" Муфта  привода НШ-100 18-26-803, 807   50-26-807</t>
  </si>
  <si>
    <t>к бульдозерам , трубоукладчикам, тягачам, на базе гусеничного трактора "Т-170; Т-10Б" Механизм управления поворота 50-13-5СП</t>
  </si>
  <si>
    <t>29.32.30.630.004.01.0796.000000000002</t>
  </si>
  <si>
    <t>впускной (коллектор), для грузового автомобиля</t>
  </si>
  <si>
    <t>к бульдозерам , трубоукладчикам, тягачам, на базе гусеничного трактора "Т-170; Т-10Б" Клапан впускной 14-02-33-В</t>
  </si>
  <si>
    <t>29.32.30.630.004.02.0796.000000000000</t>
  </si>
  <si>
    <t>выпускной (коллектор), для грузового автомобиля</t>
  </si>
  <si>
    <t>к бульдозерам , трубоукладчикам, тягачам, на базе гусеничного трактора "Т-170; Т-10Б" Клапан выпускной 14.02.1932</t>
  </si>
  <si>
    <t>29.32.30.990.065.00.0796.000000000000</t>
  </si>
  <si>
    <t>к бульдозерам , трубоукладчикам, тягачам, на базе гусеничного трактора "Т-170; Т-10Б" Кольцо уплотнительное  700-40-9163</t>
  </si>
  <si>
    <t>к бульдозерам , трубоукладчикам, тягачам, на базе гусеничного трактора "Т-170; Т-10Б" Насос НШ-32Л круглый</t>
  </si>
  <si>
    <t>к бульдозерам , трубоукладчикам, тягачам, на базе гусеничного трактора "Т-170; Т-10Б" Насос НШ-50Л круглый</t>
  </si>
  <si>
    <t xml:space="preserve">к бульдозеру "КОМАЦУ" модель Д-355А-3, двигатель марки SA6D155-4:Фильтр (LF 747 ) масленный </t>
  </si>
  <si>
    <t xml:space="preserve">к бульдозеру "КОМАЦУ" модель Д-355А-3, двигатель марки SA6D155-4: Фильтр  (АF 472) воздушный наружный </t>
  </si>
  <si>
    <t xml:space="preserve">к бульдозеру "КОМАЦУ" модель Д-355А-3, двигатель марки SA6D155-4: Фильтр  (АF 471) воздушный внутренний </t>
  </si>
  <si>
    <t>28.92.61.300.054.00.0796.000000000000</t>
  </si>
  <si>
    <t>топливный, для дизельного двигателя бульдозера, тонкой очистки</t>
  </si>
  <si>
    <t xml:space="preserve">к бульдозеру "КОМАЦУ" модель Д-355А-3, двигатель марки SA6D155-4: Фильтр (FF 225)  топливный </t>
  </si>
  <si>
    <t>к бульдозеру "КОМАЦУ" модель Д-355А-3, двигатель марки SA6D155-4: Фильтр  (HF 6356)гидравлический</t>
  </si>
  <si>
    <t>29.10.13.000.000.00.0796.000000000013</t>
  </si>
  <si>
    <t>внутреннего сгорания, полудизельный, мощность более 390 л.с., но не более 412 л.с, 6 цилиндров, расположение цилиндров рядное</t>
  </si>
  <si>
    <t>к бульдозеру "КОМАЦУ" модель Д-355А-3, двигатель марки SA6D155-4: Двигатель  SA6D155-4 в сборе</t>
  </si>
  <si>
    <t>к  экскаватору  WZ 30-25 : Фильтр масляный JX0818 (61000070005)</t>
  </si>
  <si>
    <t>июль-август</t>
  </si>
  <si>
    <t>к  экскаватору  WZ 30-25 : Элемент фильтрующий 6105QA.1105300A топливный</t>
  </si>
  <si>
    <t>к  экскаватору  WZ 30-25 : Элемент фильтрующий B7604-1105200 топливный</t>
  </si>
  <si>
    <t>к  экскаватору  WZ 30-25 : Элемент фильтрующий WU-400, гидравлический (бака)</t>
  </si>
  <si>
    <t>к  экскаватору  WZ 30-25 : Элемент фильтрующий HF6467 гидравлический</t>
  </si>
  <si>
    <t>к  экскаватору  WZ 30-25 : Элемент фильтрующий KW1833A2 воздушный</t>
  </si>
  <si>
    <t>Автокран XGMG QY50K (50тн пр-во КНР) двиг марки WD615.46 : Турбокомпрессор 61560113227</t>
  </si>
  <si>
    <t>Автокран XGMG QY50K (50тн пр-во КНР) двиг марки WD615.46 : Фильтр масляный GX0818А</t>
  </si>
  <si>
    <t>Автокран XGMG QY50K (50тн пр-во КНР) двиг марки WD615.46 : топливный 614080295A</t>
  </si>
  <si>
    <t>Автокран XGMG QY50K (50тн пр-во КНР) двиг марки WD615.46 : Фильтр воздушный 1G6100007005</t>
  </si>
  <si>
    <t>29.32.30.950.029.03.0796.000000000000</t>
  </si>
  <si>
    <t>для специального и специализированного автомобиля, передняя</t>
  </si>
  <si>
    <t>Автокран XGMG QY50K (50тн пр-во КНР) двиг марки WD615.46 : Рессора передняя XZ16K.58-6</t>
  </si>
  <si>
    <t>29.32.30.950.029.03.0796.000000000001</t>
  </si>
  <si>
    <t>для специального и специализированного автомобиля, задняя</t>
  </si>
  <si>
    <t>Автокран XGMG QY50K (50тн пр-во КНР) двиг марки WD615.46 : Рессора задняя  XZ16K.58-6</t>
  </si>
  <si>
    <t>29.32.30.950.024.01.0796.000000000002</t>
  </si>
  <si>
    <t>рессоры, для специального и специализированного автомобиля</t>
  </si>
  <si>
    <t>Автокран XGMG QY50K (50тн пр-во КНР) двиг марки WD615.46 : Подушка рессоры XZ16K.58-6</t>
  </si>
  <si>
    <t>29.32.30.670.016.00.0796.000000000004</t>
  </si>
  <si>
    <t>Наконечник</t>
  </si>
  <si>
    <t>для грузового автомобиля, рулевой</t>
  </si>
  <si>
    <t>Автокран XGMG QY50K (50тн пр-во КНР) двиг марки WD615.46 : Наконечник рулевой тяги 80450022</t>
  </si>
  <si>
    <t>Автокран XGMG QY50K (50тн пр-во КНР) двиг марки WD615.46 : Гидромотор поворотного редуктора XZZX-B002 (10100442, 08084411B)</t>
  </si>
  <si>
    <t>Автокран КС-8973: Фильтр масляный DEUTZ 01174421</t>
  </si>
  <si>
    <t>Автокран КС-8973: Фильтр топливный DEUTZ 01180597</t>
  </si>
  <si>
    <t>Автокран КС-8973: Фильтр топливный DEUTZ 02113831</t>
  </si>
  <si>
    <t>Автокран КС-8973: Фильтр воздушный 50013542 (0118 0867)</t>
  </si>
  <si>
    <t>Автокран КС-8973: Насос топливный ТНВД к ДВС ТМЗ-8424.10088728</t>
  </si>
  <si>
    <t>Автокран КС-8973: Форсунка к ДВС ТМЗ-8424.10088728</t>
  </si>
  <si>
    <t>29.32.30.500.002.00.0796.000000000011</t>
  </si>
  <si>
    <t>для специального и специализированного автомобиля, задней подвески, газовый (с гидравлическим газовым подпором)</t>
  </si>
  <si>
    <t>Автокран КС-8973: Аммортизатор опоры КС8976 (гидроцилиндр подвески DW 100/80-300)</t>
  </si>
  <si>
    <t xml:space="preserve">Автокран КС-8973: Насос топливный 02112672 / 04503572, DEUTZ BF-6М-2012С </t>
  </si>
  <si>
    <t>Автокран КС-8973: Ремкомплект гидроцилиндров опоры КС-8976 (гидроцилиндр подвески DW 100/80-300)</t>
  </si>
  <si>
    <t xml:space="preserve">Автокран КС-8973: Турбокомпрессор 04900118, DEUTZ BF-6М-2012С </t>
  </si>
  <si>
    <t>Автокран КС-8973: Водяной насос 02931855, DEUTZ BF-6М-2012С</t>
  </si>
  <si>
    <t>Автокран КС-8973: Стартер  0118 0999, DEUTZ BF-6М-2012С</t>
  </si>
  <si>
    <t>Автокран КС-8973: Сальник 92х120</t>
  </si>
  <si>
    <t>Автокран КС-8973: Сальник 190х220</t>
  </si>
  <si>
    <t>Кран-манипулятор КамАЗ-4308.Palfinger-PK8500П: Фильтр масляный LF 16015</t>
  </si>
  <si>
    <t>Кран-манипулятор КамАЗ-4308.Palfinger-PK8500П: Фильтр топливный FF 5485</t>
  </si>
  <si>
    <t xml:space="preserve">Кран-манипулятор КамАЗ-4308.Palfinger-PK8500П: Рессора передняя 65115-2902012-15/1 СБ (малолистовая с витым ухом - 3 листа) передняя в сборе </t>
  </si>
  <si>
    <t>Кран-манипулятор КамАЗ-4308.Palfinger-PK8500П: Насос ГУР гидроусилителя руля к двигателю  Сommins 415BE-185</t>
  </si>
  <si>
    <t>Кран-манипулятор КамАЗ-4308.Palfinger-PK8500П: Насос водяной (помпа) 4/6ISBe 185/210/285/300 4891252 3800984</t>
  </si>
  <si>
    <t>22.11.13.500.000.01.0796.000000000084</t>
  </si>
  <si>
    <t>для автобусов или автомобилей грузовых, пневматическая, радиальная, размер 8,25 R20 (240*508 R), ГОСТ 5513-97</t>
  </si>
  <si>
    <t>Размер: 8,25R20,Рисунок протектора: универсальный,Конструкция: радиальная,Норма слойности: 10,Индекс нагрузки: 125/122,Индекс скорости: J (до 100 км/ч) Комплектность: покрышка, камера, ободная лента</t>
  </si>
  <si>
    <t>22.11.13.500.000.01.0796.000000000092</t>
  </si>
  <si>
    <t>для автобусов или автомобилей грузовых, пневматическая, радиальная, размер 9,00R20 (260*508), камерная, ГОСТ 5513-97</t>
  </si>
  <si>
    <t xml:space="preserve">Размер: 9,00R20(260 х508R) ,Рисунок протектора: универсальный,Конструкция: радиальная,Норма слойности: 12,Индекс нагрузки: 136/133,Индекс скорости: J (до 100 км/ч),Комплектность: покрышка, камера, ободная лента </t>
  </si>
  <si>
    <t>22.11.13.500.000.01.0796.000000000093</t>
  </si>
  <si>
    <t>для автобусов или автомобилей грузовых, пневматическая, радиальная, размер 10,00R20 (280*508), камерная, ГОСТ 5513-97</t>
  </si>
  <si>
    <t>Размер:10.00R20 (280х508R)  Всесезонная, Индекс нагрузки - 146/143, Рисунок протектора - универсальный,  Норма слойности - 16, Допустимая скорость км/ч - 100</t>
  </si>
  <si>
    <t>22.11.13.500.000.01.0796.000000000094</t>
  </si>
  <si>
    <t xml:space="preserve">Размер: 11.00R20, рисунок протектора: универсальный, конструкция: радиальная Норма слойности: 18 Индекс нагрузки: 152/149 Индекс скорости: К (до 110 км/ч) Комплектность: покрышка, камера, ободная лента </t>
  </si>
  <si>
    <t>22.11.13.500.000.01.0839.000000000010</t>
  </si>
  <si>
    <t>для автобусов или автомобилей грузовых, пневматическая, радиальная, размер 12,00R20 (320*457), камерная, ГОСТ 5513-97</t>
  </si>
  <si>
    <t>Размер:12.0 R20 (320Х508 R). Шина резиновая пневматическая новая для автобусов или автомобилей грузовых.. Конструкция шины: радиальная. Комплектность: камерная шина.</t>
  </si>
  <si>
    <t>22.11.13.500.000.01.0839.000000000007</t>
  </si>
  <si>
    <t>для автобусов или автомобилей грузовых, пневматическая, радиальная, размер 14,00-R20 (370*508), камерная, ГОСТ 5513-97</t>
  </si>
  <si>
    <t>22.11.13.500.000.01.0796.000000000075</t>
  </si>
  <si>
    <t>для автобусов или автомобилей грузовых, пневматическая, радиальная, размер 1220*400*533, бескамерная, ГОСТ 5513-97</t>
  </si>
  <si>
    <t>Размер:1220х400х533. Шина резиновая пневматическая новая для автобусов или автомобилей грузовых.. Конструкция шины: радиальная. Комплектность: камерная шина.норма слойности 8</t>
  </si>
  <si>
    <t>22.11.13.500.000.01.0796.000000000103</t>
  </si>
  <si>
    <t>для автобусов или автомобилей грузовых, пневматическая, радиальная, размер 425*85R21 (1260*425-533Р), камерная, ГОСТ 5513-97</t>
  </si>
  <si>
    <t>азмер: 425/85R21 (1260x425-533P),Рисунок протектора: повышенной проходимости,Конструкция: радиальная,Норма слойности: 14,Индекс нагрузки: 146,Индекс скорости: К (до 110 км/ч),Комплектность: покрышка, камера, ободная лента</t>
  </si>
  <si>
    <t>22.11.13.500.000.01.0796.000000000111</t>
  </si>
  <si>
    <t>для автобусов или автомобилей грузовых, пневматическая, радиальная, размер 16,00R25, камерная</t>
  </si>
  <si>
    <t xml:space="preserve">Автошина 16.00R25ХGC (445/95R25), Символ нагрузки-***, Тип протектора-REM-8, Максимальная скорость (MPH)-E, Максимальная нагрузка/ давление-16280lb/131 psi, </t>
  </si>
  <si>
    <t>22.11.13.500.000.01.0796.000000000105</t>
  </si>
  <si>
    <t>для автобусов или автомобилей грузовых, пневматическая, радиальная, размер 720*665 R, камерная, ГОСТ 5513-97</t>
  </si>
  <si>
    <t>Размер шин 28,1R26 Исполнение камерное Тип рисунка протектора повышенной проходимости.Норма слойности 12</t>
  </si>
  <si>
    <t>22.11.14.900.000.01.0796.000000000409</t>
  </si>
  <si>
    <t>на спецтехнику, размер 21,3R24, пневматическая, радиальная, ведущих колес, норма слойности 10, ГОСТ 25641-84</t>
  </si>
  <si>
    <t>Размеры: 21.3R24 (530-610) Тип рисунка протектора повышенной проходимости. Норма слойности 10  Тип конструкции  радиальный.Версия Камерная</t>
  </si>
  <si>
    <t>22.11.13.500.000.01.0796.000000000030</t>
  </si>
  <si>
    <t>для автобусов или автомобилей грузовых, пневматическая, диагональная, размер 16,00-24, ГОСТ 5513-97</t>
  </si>
  <si>
    <t>Размер шин: 16-24. Модель: Я-140А. Рисунок протектора  повышенной проходимости. Норма слойности 24</t>
  </si>
  <si>
    <t>22.11.13.500.000.01.0796.000000000095</t>
  </si>
  <si>
    <t>Размер:11.00 R22,5  Всесезонная, Индекс нагрузки 149 (3250 кг.), Индекс скорости L (120 км/час), Тип протектора Универсальный, Исполнение TL,</t>
  </si>
  <si>
    <t>22.11.11.100.000.01.0796.000000002124</t>
  </si>
  <si>
    <t>для легковых автомобилей, всесезонная, 195, 65, R15, пневматическая, радиальная, бескамерная, нешипованная, ГОСТ 4754-97</t>
  </si>
  <si>
    <t xml:space="preserve">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Всесезонная нешипованная шина. </t>
  </si>
  <si>
    <t>22.11.11.100.000.01.0796.000000002129</t>
  </si>
  <si>
    <t>для легковых автомобилей, всесезонная, 205, 65, R15, пневматическая, радиальная, бескамерная, нешипованная, ГОСТ 4754-97</t>
  </si>
  <si>
    <t>Размер шин 205/65R15 Сезонность Всесезонная Исполнение TL.Тип протектора дорожный</t>
  </si>
  <si>
    <t>22.11.11.100.000.01.0796.000000002146</t>
  </si>
  <si>
    <t>для легковых автомобилей, всесезонная, 215, 90, R15, пневматическая, радиальная, бескамерная, нешипованная, ГОСТ 4754-97</t>
  </si>
  <si>
    <t>215/90R15/Я-245/  ГОСТ 4754, Модель: Я-245, диогональная, конструкция шины: камерная,тип рисунка-универсальный, нагрузка на шину 775кг,макс. Скорость 110км/ч</t>
  </si>
  <si>
    <t>22.11.13.500.000.01.0796.000000000052</t>
  </si>
  <si>
    <t>для автобусов или автомобилей грузовых, пневматическая, радиальная, размер 185*75R16, бескамерная, ГОСТ 5513-97</t>
  </si>
  <si>
    <t>Размер:185/75R16C, Рисунок протектора:всесезонный , Конструкция шины: радиальная, Комплектность: покрышка,камера, Индекс нагрузки:104/102, Индекс скорости :Q ( до 160 км/ч )</t>
  </si>
  <si>
    <t>22.11.11.100.000.01.0796.000000002272</t>
  </si>
  <si>
    <t>для легковых автомобилей, всесезонная, 205, 70, R16, пневматическая, радиальная, бескамерная, нешипованная, ГОСТ 4754-97</t>
  </si>
  <si>
    <t xml:space="preserve">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оода: 16. Всесезонная нешипованная шина. </t>
  </si>
  <si>
    <t>22.11.11.100.000.01.0796.000000002250</t>
  </si>
  <si>
    <t>для легковых автомобилей, всесезонная, 215, 65, R16, пневматическая, радиальная, бескамерная, нешипованная, ГОСТ 4754-97</t>
  </si>
  <si>
    <t xml:space="preserve">215/65 R16, Сезонность: Всесезонная, Индекс нагрузки: 102 (до 850 кг), индекс скорости – Q, с максимальной скоростью движения до 160 км/ч. </t>
  </si>
  <si>
    <t>22.11.11.100.000.01.0796.000000002487</t>
  </si>
  <si>
    <t>для легковых автомобилей, всесезонная, 225, 75, R16, пневматическая, радиальная, камерная, нешипованная</t>
  </si>
  <si>
    <t>Размер: 225/75R16,Рисунок протектора: всесезонный, Конструкция: радиальная,Индекс нагрузки: 104,Индекс скорости: Q (до 160 км/ч),Комплектность: покрышка, камера</t>
  </si>
  <si>
    <t>22.11.14.900.000.01.0796.000000000441</t>
  </si>
  <si>
    <t>на спецтехнику, размер 9,00-20, пневматическая, направляющих колес, норма слойности 6, ГОСТ 25641-84</t>
  </si>
  <si>
    <t>Размер шин 9.00х20 Шина имеет гладкии рисунок протектора лысая. Предназначена для эксплуатации на дорожных катках. Норма PR 12</t>
  </si>
  <si>
    <t>22.11.14.900.000.01.0796.000000000256</t>
  </si>
  <si>
    <t>на спецтехнику, размер 11,2-20, пневматическая, диагональная, ведущих колес, норма слойности 8, ГОСТ 25641-84</t>
  </si>
  <si>
    <t>11,2х20 (гладкие)ДУ-84</t>
  </si>
  <si>
    <t>22.11.13.500.000.01.0796.000000000083</t>
  </si>
  <si>
    <t>для автобусов или автомобилей грузовых, пневматическая, радиальная, размер 245*70R19,5, ГОСТ 5513-97</t>
  </si>
  <si>
    <t>245/70R19,5 Манипуляторы камаз.  Модель: D955, 245/70R19,5, радиальная, конструкция шины: безкамерная, тип рисунка универсальный, норма слойности 16, индекс нагрузки 136/134,макс. Скорость 120км/ч</t>
  </si>
  <si>
    <t>22.11.11.100.000.01.0796.000000001814</t>
  </si>
  <si>
    <t>для легковых автомобилей, летняя, 235, 60, R16, пневматическая, радиальная, бескамерная, ГОСТ 4754-97</t>
  </si>
  <si>
    <t>Размер:235/60R16.Конструкция: радиальная.Рисунок протектора: дорожный. Индекс нагрузки: 100. Максимальная скорость,км/час 240(V).</t>
  </si>
  <si>
    <t>22.11.13.500.000.01.0796.000000000051</t>
  </si>
  <si>
    <t>для автобусов или автомобилей грузовых, пневматическая, радиальная, размер 29,5*75R25, бескамерная, ГОСТ 5513-97</t>
  </si>
  <si>
    <t>Размер шин 29,5/75R25 Исполнение камерное Тип рисунка протектора повышенной проходимости.Норма слойности 26</t>
  </si>
  <si>
    <t>22.11.13.500.000.01.0796.000000000087</t>
  </si>
  <si>
    <t>для автобусов или автомобилей грузовых, пневматическая, радиальная, размер 8,25R15, камерная, ГОСТ 5513-97</t>
  </si>
  <si>
    <t>Размер шин:8,25-15. Тип рисунка протектора  дорожный. Норма слойности 12</t>
  </si>
  <si>
    <t>22.11.11.100.000.01.0796.000000002064</t>
  </si>
  <si>
    <t>для легковых автомобилей, всесезонная, 205, 70, R14, пневматическая, радиальная, бескамерная, нешипованная, ГОСТ 4754-97</t>
  </si>
  <si>
    <t>205/70R14.Размер 205/70R14. конструкция шины: камерная,тип рисунка -зимний, нагрузка на шину 650кг.,макс. Скорость 160км/ч</t>
  </si>
  <si>
    <t>22.11.13.500.000.01.0796.000000000109</t>
  </si>
  <si>
    <t>для автобусов или автомобилей грузовых, пневматическая, радиальная, размер 1200*500*508 (500*70 R20) (500-70-508), камерная, ГОСТ 5513-97</t>
  </si>
  <si>
    <t xml:space="preserve">Размер: 500/70-20 (1200x500-508),Рисунок протектора: повышенной проходимости, Конструкция: диагональная,Норма слойности: 16, Индекс нагрузки: 156, Индекс скорости: F (до 80 км/ч), комплектность:покрышка, камера, ободная лента / </t>
  </si>
  <si>
    <t>Шина 16,00 - 24 Я-140 / Шина 16,00 - 24 Я-140 Размер: 16,00-24 Модель Я-140 Обод – 11,25 Применение: индустриальные Индекс нагрузки: 157 Индекс скорости: 50(В) Норма слойности – 24 Наружный диаметр, мм - 1493 Ширина профиля, мм – 435 Статический р</t>
  </si>
  <si>
    <t>22.11.14.900.000.01.0796.000000000328</t>
  </si>
  <si>
    <t>на спецтехнику, размер 23,5-25, пневматическая, диагональная, ведущих колес, ГОСТ 25641-84</t>
  </si>
  <si>
    <t>Размер  шин 23,5-25-16PR Слойность 16PR Тип протектора L-2</t>
  </si>
  <si>
    <t>22.11.13.500.000.01.0796.000000000025</t>
  </si>
  <si>
    <t>для автобусов или автомобилей грузовых, пневматическая, диагональная, размер 15,5*38 R, ГОСТ 5513-97</t>
  </si>
  <si>
    <t xml:space="preserve"> Размер: 15.5-38. Норма слойности 8. ГОСТ 25641-84.Шины ведущих колес. Конструкция шины: диагональная. </t>
  </si>
  <si>
    <t>22.11.13.500.000.01.0796.000000000043</t>
  </si>
  <si>
    <t>для автобусов или автомобилей грузовых, пневматическая, диагональная, размер 14,00-24, ГОСТ 5513-97</t>
  </si>
  <si>
    <t>14,00х24 БФ206, Шины на автопогрузчик, протектор клюшка.  Слойность 18PR Протектор L2 Глубина протектора 25мм.</t>
  </si>
  <si>
    <t>22.11.11.100.000.01.0796.000000002022</t>
  </si>
  <si>
    <t>для легковых автомобилей, всесезонная, 175, 70, R13, пневматическая, радиальная, бескамерная, нешипованная, ГОСТ 4754-97</t>
  </si>
  <si>
    <t xml:space="preserve">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Всесезонная шина. </t>
  </si>
  <si>
    <t>22.11.14.900.000.01.0796.000000000277</t>
  </si>
  <si>
    <t>на спецтехнику, размер 13,6-24, пневматическая, диагональная, ведущих колес, норма слойности 8, ГОСТ 25641-84</t>
  </si>
  <si>
    <t>Размер:13.00-24, Всесезонная, протектор: L2, норма слойности: PR16, камерная, наружный диаметр: 1275 мм, ширина протектора: 333 мм, макс. давление: 400 кПа, макс. нагрузка: 3100 кг,  рисунок протектора - клюшка, предназначена для грейдеров.</t>
  </si>
  <si>
    <t>22.11.13.500.000.01.0796.000000000004</t>
  </si>
  <si>
    <t>для автобусов или автомобилей грузовых, пневматическая, диагональная, размер 8,25-20, норма слойности 14, ГОСТ 5513-97</t>
  </si>
  <si>
    <t>Размер:8,25*20 Исполнение камерное. Тип рисунка протектора дорожный. Норма слойности14</t>
  </si>
  <si>
    <t>22.11.13.500.000.01.0796.000000000082</t>
  </si>
  <si>
    <t>для автобусов или автомобилей грузовых, пневматическая, радиальная, размер 235*75R17,5, бескамерная, ГОСТ 5513-97</t>
  </si>
  <si>
    <t>Размер:235/75-17.5, прицепная, всесезонная, индекс нагрузки -143/141, индекс скорости - J,  тип шины - TL, конструкция - R,</t>
  </si>
  <si>
    <t>Размер шин 8,25-15-14PR.Тип конструкции диогональная. Норма слойности PR14.</t>
  </si>
  <si>
    <t>22.11.14.700.000.01.0796.000000000003</t>
  </si>
  <si>
    <t>для экскаватора-погрузчика, пневматическая, радиальная, размер 16/70-24, камерная</t>
  </si>
  <si>
    <t>Размер: 16/70-24,Рисунок протектора: E3/L3,Конструкция: диагональная,Норма слойности: 14,Индекс скорости: А2/В (от 10 до 50 км/ч), Комплектность: покрышка, камера, ободная лента</t>
  </si>
  <si>
    <t>27.20.21.100.000.00.0796.000000000028</t>
  </si>
  <si>
    <t>Аккумулятор</t>
  </si>
  <si>
    <t>стартерный, марка 6СТ-60А, напряжение 12 В, емкость 60 А/ч, ГОСТ 959-2002</t>
  </si>
  <si>
    <t xml:space="preserve">Аккумуляторные батареи 6СТ-60 АП3 (пр-во "БАРС Сильвер") </t>
  </si>
  <si>
    <t>сентябрь-октябрь</t>
  </si>
  <si>
    <t xml:space="preserve">с момента подачи заявки в течение 60 календарных дней  </t>
  </si>
  <si>
    <t>27.20.21.100.000.00.0796.000000000023</t>
  </si>
  <si>
    <t>стартерный, марка 6СТ-75А, напряжение 12 В, емкость 75 А/ч, ГОСТ 959-2002</t>
  </si>
  <si>
    <t xml:space="preserve">Аккумуляторные батареи 6СТ-75 АП3 (пр-во "БАРС Сильвер")     </t>
  </si>
  <si>
    <t>27.20.21.100.000.00.0796.000000000020</t>
  </si>
  <si>
    <t>стартерный, марка 6СТ-90А, напряжение 12 В, емкость 90 А/ч, ГОСТ 959-2002</t>
  </si>
  <si>
    <t>Аккумуляторные батареи 6СТ-90 АП3 (пр-во "БАРС Сильвер")</t>
  </si>
  <si>
    <t>27.20.21.100.000.00.0796.000000000009</t>
  </si>
  <si>
    <t>стартерный, марка 6СТ-132А, напряжение 12 В, емкость 132 А/ч, ГОСТ 959-2002</t>
  </si>
  <si>
    <t>Аккумуляторные батареи 6СТ-132 АП3 (пр-во "БАРС Сильвер")</t>
  </si>
  <si>
    <t>27.20.21.100.000.00.0796.000000000006</t>
  </si>
  <si>
    <t>стартерный, марка 6СТ-190А, напряжение 12 В, емкость 190 А/ч, ГОСТ 959-2002</t>
  </si>
  <si>
    <t>Аккумуляторные батареи 6СТ-190 АП3 (пр-во "БАРС Сильвер")</t>
  </si>
  <si>
    <t>22.19.30.500.000.02.0796.000000000001</t>
  </si>
  <si>
    <t>резиновый, высокого давления, армированный, наружный диаметр 20 мм</t>
  </si>
  <si>
    <t>РВД (рукава высокого давления) d8х20 М16х1,5   L=500 мм, S19  ГОСТ 6286</t>
  </si>
  <si>
    <t>РВД d8х20 М16х1,5   L=1000 мм, S19  ГОСТ 6286</t>
  </si>
  <si>
    <t>22.19.30.500.000.02.0796.000000000000</t>
  </si>
  <si>
    <t>резиновый, высокого давления, армированный, наружный диаметр 25 мм</t>
  </si>
  <si>
    <t>РВД d12х24 М22х1,5 L=450 мм, S27  ГОСТ 25452</t>
  </si>
  <si>
    <t>РВД d12х24 М22х1,5 L=600 мм, S27  ГОСТ 25452</t>
  </si>
  <si>
    <t>РВД d12х24 М22х1,5 L=800 мм, S27  ГОСТ 25452</t>
  </si>
  <si>
    <t>РВД d12х24 М22х1,5 L=1000 мм, S27  ГОСТ 25452</t>
  </si>
  <si>
    <t>РВД d12-25-650    (ТУ 22-4756-80)    /ВП-0,5/</t>
  </si>
  <si>
    <t>РВД d12-25-1250  (ТУ 22-4756-80)    /ВП-0,5/</t>
  </si>
  <si>
    <t>РВД d16х28 М27х1,5 L=700 мм, S32  ГОСТ 6286</t>
  </si>
  <si>
    <t>РВД d16х28 М27х1,5 L=1000 мм, S32 ГОСТ 6286</t>
  </si>
  <si>
    <t>РВД d16х28 М27х1,5 L=4000 мм, S32 ГОСТ 6286</t>
  </si>
  <si>
    <t>РВД 20-30-650-4  (ТУ 22-4584-79)   /ВП-0,5/</t>
  </si>
  <si>
    <t>РВД 20-30-1250-4  (ТУ 22-4584-79)   /ВП-0,5/</t>
  </si>
  <si>
    <t>РВД d20х32 М30х1,5 L=1000 мм, S36 ГОСТ 25452</t>
  </si>
  <si>
    <t>РВД d20х32 М30х1,5 L=500 мм,   S36 ГОСТ 25452</t>
  </si>
  <si>
    <t>РВД d20х32 М33х2,0 L=800 мм,   S41 ГОСТ 25452</t>
  </si>
  <si>
    <t>РВД d20х32 М33х2.0 L=3000 мм, S41 ГОСТ 25452</t>
  </si>
  <si>
    <t>РВД d20х32 М33х2.0 L=4000 мм, S41 ГОСТ 25452</t>
  </si>
  <si>
    <t>РВД 20х32 L=0800 М32х2    (ТУ38-105373-91)  /УПА-60/</t>
  </si>
  <si>
    <t>22.19.30.500.000.02.0796.000000000004</t>
  </si>
  <si>
    <t>резиновый, высокого давления, армированный, наружный диаметр 14 мм</t>
  </si>
  <si>
    <t>РВД d25х39 М42х2,0 L=1600 мм, S50 ГОСТ 25452</t>
  </si>
  <si>
    <t>РВД d25х39 М42х2,0 L=1800 мм, S50 ГОСТ 25452</t>
  </si>
  <si>
    <t>РВД d25х39 М42х2,0 L=2000 мм, S50 ГОСТ 25452</t>
  </si>
  <si>
    <t>РВД d25х39 М42х2,0 L=3000 мм, S50 ГОСТ 25452</t>
  </si>
  <si>
    <t>13.96.16.900.009.00.0006.000000000000</t>
  </si>
  <si>
    <t>Рукав напорный</t>
  </si>
  <si>
    <t>резиновый, класса Б, с текстильным каркасом, ГОСТ 18698-79</t>
  </si>
  <si>
    <t>Рукав резиновый с ниточной плеткой, МБС, d=16 мм, Ру=16 кг/ см2 ГОСТ 10362-76</t>
  </si>
  <si>
    <t>Рукав резиновый с ниточной плеткой, МБС, d=20 мм, Ру=16 кг/ см2 ГОСТ 10362-76</t>
  </si>
  <si>
    <t>Рукав резиновый с ниточной плеткой, МБС, d=25 мм, Ру=16 кг/ см2 ГОСТ 10362-76</t>
  </si>
  <si>
    <t>Рукав резиновый с ниточной плеткой, МБС, d=32 мм, Ру=16 кг/ см2 ГОСТ 10362-76</t>
  </si>
  <si>
    <t>13.96.16.900.009.00.0006.000000000001</t>
  </si>
  <si>
    <t>резиновый, класса П, с текстильным каркасом, ГОСТ 18698-79</t>
  </si>
  <si>
    <t>Рукава пропарочный для ППУА 1600-100, ПАР 2 , Ду -32 мм </t>
  </si>
  <si>
    <t>22.19.40.300.000.00.0796.000000000031</t>
  </si>
  <si>
    <t>клиновый, приводный, с сечением А-850, ГОСТ 1284.2-89</t>
  </si>
  <si>
    <t>Ремень 8,5*8*850 (ЯМЗ)</t>
  </si>
  <si>
    <t>22.19.40.300.000.00.0796.000000000174</t>
  </si>
  <si>
    <t>клиновый, вентиляторный, размер 8,5*8-875 мм, ГОСТ 5813-93.</t>
  </si>
  <si>
    <t>Ремень 8,5*8-875</t>
  </si>
  <si>
    <t>22.19.40.300.000.00.0796.000000000198</t>
  </si>
  <si>
    <t>клиновый, вентиляторный, размер 14*10-937 мм, ГОСТ 5813-93.</t>
  </si>
  <si>
    <t>Ремень 14*10*937 (ЯМЗ)</t>
  </si>
  <si>
    <t>22.19.40.300.000.00.0796.000000000199</t>
  </si>
  <si>
    <t>клиновый, вентиляторный, размер 14*10-987 мм, ГОСТ 5813-93.</t>
  </si>
  <si>
    <t>Ремень 14*10*987 (ЯМЗ)</t>
  </si>
  <si>
    <t>22.19.40.300.000.00.0796.000000000176</t>
  </si>
  <si>
    <t>клиновый, вентиляторный, размер 8,5*8-1018 мм, ГОСТ 5813-93.</t>
  </si>
  <si>
    <t>Ремень 8,5*8*1018 (ГАЗ, УАЗ)</t>
  </si>
  <si>
    <t>22.19.40.300.000.00.0796.000000000181</t>
  </si>
  <si>
    <t>клиновый, вентиляторный, размер 8,5*8-1320 мм, ГОСТ 5813-93.</t>
  </si>
  <si>
    <t xml:space="preserve">Ремень 8,5*8*1320 </t>
  </si>
  <si>
    <t>22.19.40.300.000.00.0796.000000000209</t>
  </si>
  <si>
    <t>клиновый, вентиляторный, размер 16*11-1650 мм, ГОСТ 5813-93.</t>
  </si>
  <si>
    <t>Ремень 16*11*1650 (Т-170) зубчатый</t>
  </si>
  <si>
    <t>22.19.40.300.000.00.0796.000000000182</t>
  </si>
  <si>
    <t>клиновый, вентиляторный, размер 11*10-1045 мм, ГОСТ 5813-93.</t>
  </si>
  <si>
    <t xml:space="preserve">Ремень А1045  (ГАЗ)         </t>
  </si>
  <si>
    <t>29.32.30.990.020.02.0796.000000000000</t>
  </si>
  <si>
    <t>для грузового автомобиля, привода вентилятора</t>
  </si>
  <si>
    <t>Ремень А1703/ КамАЗ, Евро-2/</t>
  </si>
  <si>
    <t>22.19.40.300.000.00.0796.000000000081</t>
  </si>
  <si>
    <t>клиновый, приводный, с сечением В(Б)-1450, ГОСТ 1284.2-89</t>
  </si>
  <si>
    <t>Ремень Б1450</t>
  </si>
  <si>
    <t>22.19.40.300.000.00.0796.000000000076</t>
  </si>
  <si>
    <t>клиновый, приводный, с сечением В(Б)-1180, ГОСТ 1284.2-89</t>
  </si>
  <si>
    <t>Ремень В(Б) -1180</t>
  </si>
  <si>
    <t>клиновый, приводный, с сечением В(Б)-1400, ГОСТ 1284.2-89</t>
  </si>
  <si>
    <t>Ремень В(Б) -1400</t>
  </si>
  <si>
    <t>22.19.40.300.000.00.0796.000000000088</t>
  </si>
  <si>
    <t>клиновый, приводный, с сечением В(Б)-1800, ГОСТ 1284.2-89</t>
  </si>
  <si>
    <t>Ремень В(Б) -1800</t>
  </si>
  <si>
    <t>22.19.40.300.000.00.0796.000000000090</t>
  </si>
  <si>
    <t>клиновый, приводный, с сечением В(Б)-2000, ГОСТ 1284.2-89</t>
  </si>
  <si>
    <t>Ремень  В 2000</t>
  </si>
  <si>
    <t>29.32.30.900.008.00.0796.000000000000</t>
  </si>
  <si>
    <t>для легкового автомобиля, для гидроусилителя руля</t>
  </si>
  <si>
    <t>Ремень привода ГУРа 6РК-1195 (ЗМЗ-409 Хантер)</t>
  </si>
  <si>
    <t>Ремень 6РК-1220 CR (ДВС-406,ГАЗ-3110,2217)</t>
  </si>
  <si>
    <t>29.32.30.990.020.01.0796.000000000000</t>
  </si>
  <si>
    <t>для легкового автомобиля, привода вентилятора</t>
  </si>
  <si>
    <t xml:space="preserve">Ремень 6РК-1054 (УАЗ-452, ЗМЗ-4091 двигатель, привода вентилятора) </t>
  </si>
  <si>
    <t>29.32.30.990.020.01.0796.000000000002</t>
  </si>
  <si>
    <t>для легкового автомобиля, привода газораспределительного механизма</t>
  </si>
  <si>
    <t>Ремень 6РК-1370 (ДВС 406 с ГУР)</t>
  </si>
  <si>
    <t>22.19.40.300.000.00.0796.000000000078</t>
  </si>
  <si>
    <t>клиновый, приводный, с сечением В(Б)-1250, ГОСТ 1284.2-89</t>
  </si>
  <si>
    <t>Ремень В-1250</t>
  </si>
  <si>
    <t>22.19.40.300.000.00.0796.000000000087</t>
  </si>
  <si>
    <t>клиновый, приводный, с сечением В(Б)-1750, ГОСТ 1284.2-89</t>
  </si>
  <si>
    <t>Ремень Б-1750</t>
  </si>
  <si>
    <t>22.19.40.300.000.00.0796.000000000197</t>
  </si>
  <si>
    <t>клиновый, вентиляторный, размер 14*10-887 мм, ГОСТ 5813-93.</t>
  </si>
  <si>
    <t>Ремень 11*14*10*887 (ЯМЗ)</t>
  </si>
  <si>
    <t>22.19.40.300.000.00.0796.000000000038</t>
  </si>
  <si>
    <t>клиновый, приводный, с сечением А-1250, ГОСТ 1284.2-89</t>
  </si>
  <si>
    <t>Ремень А-1250 (КамАЗ)</t>
  </si>
  <si>
    <t>22.19.40.300.000.00.0796.000000000191</t>
  </si>
  <si>
    <t>клиновый, вентиляторный, размер 11*10-1500 мм, ГОСТ 5813-93.</t>
  </si>
  <si>
    <t>Ремень А-1500 (ПАЗ)</t>
  </si>
  <si>
    <t>22.19.40.300.000.00.0796.000000000194</t>
  </si>
  <si>
    <t>клиновый, вентиляторный, размер 11*10-1775 мм, ГОСТ 5813-93.</t>
  </si>
  <si>
    <t>Ремень А-1775 (ПАЗ)</t>
  </si>
  <si>
    <t>22.19.40.300.000.00.0796.000000000188</t>
  </si>
  <si>
    <t>клиновый, вентиляторный, размер 11*10-1280 мм, ГОСТ 5813-93.</t>
  </si>
  <si>
    <t>Ремень А-1280 (ПАЗ)</t>
  </si>
  <si>
    <t>22.19.40.300.000.00.0796.000000000195</t>
  </si>
  <si>
    <t>клиновый, вентиляторный, размер 12,5*9-1090 мм, ГОСТ 5813-93.</t>
  </si>
  <si>
    <t>Ремень А-1090</t>
  </si>
  <si>
    <t>22.19.40.300.000.00.0796.000000000177</t>
  </si>
  <si>
    <t>клиновый, вентиляторный, размер 8,5*8-1030 мм, ГОСТ 5813-93.</t>
  </si>
  <si>
    <t>Ремень А-1030</t>
  </si>
  <si>
    <t>CUMMINS 6B 4938301, 3911588, 8PK1420, 4994781, 3908037, 3288757</t>
  </si>
  <si>
    <t>Ремень привода ДВС CUMMINS 3034348 4990977 3288625 4892351</t>
  </si>
  <si>
    <t>Ремень 8973628150</t>
  </si>
  <si>
    <t>Ремень привода ДВС клиновый, 815000060228</t>
  </si>
  <si>
    <t>Ремень поликлиновый 8PK1350ES</t>
  </si>
  <si>
    <t>Ремень поликлиновый 8PK2080ES</t>
  </si>
  <si>
    <t>Ремень поликлиновый 8PK0950ES генератора</t>
  </si>
  <si>
    <t xml:space="preserve">Ремень привода  612600100070 (8РК925) ДВС WD615.46 </t>
  </si>
  <si>
    <t>к автомобилям ГАЗ-31105, 31029, 3110: Глушитель в сборе, 3102-1201008-03</t>
  </si>
  <si>
    <t>28.11.41.700.034.00.0796.000000000000</t>
  </si>
  <si>
    <t>Датчик распределительного вала</t>
  </si>
  <si>
    <t>к автомобилям ГАЗ-31105, 31029, 3110: Датчик распределительного вала ГРМ, 20.3855-10</t>
  </si>
  <si>
    <t>внутреннего сгорания, карбюраторный, рабочий объем цилиндров более 2000 см3, но не более 3000 см3, мощность более 145 л.с., но не более 165 л.с, 4 цилиндра, расположение цилиндров рядное</t>
  </si>
  <si>
    <t>к автомобилям ГАЗ-31105, 31029, 3110: Двигатель Д-4062 в сборе, 4062.1000400-70</t>
  </si>
  <si>
    <t>к автомобилям ГАЗ-31105, 31029, 3110: Диск сцепления нажимной в сборе, 4301-1601130</t>
  </si>
  <si>
    <t>29.32.30.400.004.00.0796.000000000001</t>
  </si>
  <si>
    <t>для легкового автомобиля, колеса, железный</t>
  </si>
  <si>
    <t>к автомобилям ГАЗ-31105, 31029, 3110: Диски колес R15, 3110-3101015КЭ</t>
  </si>
  <si>
    <t>к автомобилям ГАЗ-31105, 31029, 3110: КПП 5-ти ступенчатая, 3110-1700010</t>
  </si>
  <si>
    <t>29.32.30.600.009.00.0796.000000000012</t>
  </si>
  <si>
    <t>Патрубок</t>
  </si>
  <si>
    <t>к автомобилям ГАЗ-31105, 31029, 3110: набор патрубков системы охлаждения, 3110-1303010-10    3110-1303025</t>
  </si>
  <si>
    <t>к автомобилям ГАЗ-31105, 31029, 3110: Насос водяной к двигателю Д-406, 4062.3906629-10</t>
  </si>
  <si>
    <t>к автомобилям ГАЗ-31105, 31029, 3110: Насос топливный 580454001</t>
  </si>
  <si>
    <t>к автомобилям ГАЗ-31105, 31029, 3110: Бензонасос электрический (ДВ.406) 580454035</t>
  </si>
  <si>
    <t>28.11.42.300.010.00.0839.000000000000</t>
  </si>
  <si>
    <t>к автомобилям ГАЗ-31105, 31029, 3110: Поршневая группа КМЗ 406.1004018, к двигателю ЗМЗ 406 и его модификациям. Состав: Поршень КМЗ 406.1004015 4 шт. Палец поршневой 406.1004020-02 4 шт. Поршневые кольца 402.1000 060 (з-д “КамАЗ”) или 4062.1000100-01 (з-д ”Стапри”) 4 компл.
Стопорные кольца 12-1004022-30 8 шт</t>
  </si>
  <si>
    <t>29.31.10.300.001.00.0796.000000000000</t>
  </si>
  <si>
    <t>высокого напряжения, для легковых автомобилей</t>
  </si>
  <si>
    <t>к автомобилям ГАЗ-31105, 31029, 3110: Провод высокого напряжения 4216.3707090-10</t>
  </si>
  <si>
    <t>к автомобилям ГАЗ-31105, 31029, 3110: Радиатор основной 3110-1301010-20</t>
  </si>
  <si>
    <t>к автомобилям ГАЗ-31105, 31029, 3110: Ролик натяжной ЗМЗ-406 с кронштейном в СБ усиленный 406.1308067-02УС</t>
  </si>
  <si>
    <t>28.11.41.700.010.01.0796.000000000000</t>
  </si>
  <si>
    <t>Свеча</t>
  </si>
  <si>
    <t>для легкового автомобиля, накаливания, для двигателя</t>
  </si>
  <si>
    <t>к автомобилям ГАЗ-31105, 31029, 3110: Свечи зажигания Æ  16 мм, А14В1</t>
  </si>
  <si>
    <t>к автомобилям ГАЗ-31105, 31029, 3110: Свечи зажигания Æ  21 мм А14ДВР</t>
  </si>
  <si>
    <t>29.31.22.350.003.01.0796.000000000000</t>
  </si>
  <si>
    <t>для легкового автомобиля, с электромеханическим перемещением шестерни привода</t>
  </si>
  <si>
    <t>к автомобилям ГАЗ-31105, 31029, 3110: Стартер 5112.37080</t>
  </si>
  <si>
    <t>29.32.30.990.103.01.0796.000000000000</t>
  </si>
  <si>
    <t>моточасов, для легкового автомобиля</t>
  </si>
  <si>
    <t>к автомобилям ГАЗ-31105, 31029, 3110: Счетчик подачи воздуха  0280140545 BOSCH (валеометр)</t>
  </si>
  <si>
    <t>к автомобилям ГАЗ-31105, 31029, 3110: Термостат ТС107-05 (82гр)</t>
  </si>
  <si>
    <t>29.32.30.250.033.00.0796.000000000000</t>
  </si>
  <si>
    <t>тормозная, для легкового автомобиля, передняя</t>
  </si>
  <si>
    <t>к автомобилям ГАЗ-31105, 31029, 3110: колодки тормозные передние 3302-3501800-03</t>
  </si>
  <si>
    <t>29.31.23.100.005.00.0796.000000000000</t>
  </si>
  <si>
    <t>Модуль-фара</t>
  </si>
  <si>
    <t>левая, передняя, для легкового автомобиля</t>
  </si>
  <si>
    <t>к автомобилям ГАЗ-31105, 31029, 3110: Фара блок ГАЗ-31105 с ободом 1702.3775000 левая BOSCH</t>
  </si>
  <si>
    <t>29.31.23.100.005.00.0796.000000000001</t>
  </si>
  <si>
    <t>правая, передняя, для легкового автомобиля</t>
  </si>
  <si>
    <t>к автомобилям ГАЗ-31105, 31029, 3110: Фара блок ГАЗ-31105 с ободом 1712.3775000 правая BOSCH</t>
  </si>
  <si>
    <t>29.32.30.670.001.01.0796.000000000000</t>
  </si>
  <si>
    <t>гидроусилителя рулевого управления, для легкового автомобиля</t>
  </si>
  <si>
    <t>к автомобилям ГАЗ-31105, 31029, 3110: Насос ГУР Волга ГАЗ-31105  ШНКФ 453471.012</t>
  </si>
  <si>
    <t>к автомобилям ГАЗ-31105, 31029, 3110: Цилиндр сцепления рабочий 3102-1602510</t>
  </si>
  <si>
    <t>к автомобилям ГАЗ-31105, 31029, 3110: Элемент фильтрующий масляный NORDIX 5205  (резьбовой)</t>
  </si>
  <si>
    <t>к автомобилям ГАЗ-31105, 31029, 3110: Резонатор 24-34-1202008</t>
  </si>
  <si>
    <t>к автомобилям ГАЗ-31105, 31029, 3110: Сигнал звуковой 22.3721/221.3721</t>
  </si>
  <si>
    <t>к автомобилям ГАЗ-31105, 31029, 3110: Радиатор охлаждения 2-х рядный 3110.1301010-30</t>
  </si>
  <si>
    <t>к автомобилям ГАЗ-31105, 31029, 3110: Стартер 402 дв. СТ422.3708</t>
  </si>
  <si>
    <t>30.30.15.000.001.00.0796.000000000000</t>
  </si>
  <si>
    <t>топливная, устройство для распыливания жидкого топлива, подаваемого в камеру сгорания двигателя</t>
  </si>
  <si>
    <t>к автомобилям ГАЗ-31105, 31029, 3110: Форсунка 4060280158107</t>
  </si>
  <si>
    <t>29.31.30.300.025.00.0796.000000000000</t>
  </si>
  <si>
    <t>системы зажигания, для легкового автомобиля, с разомкнутым магнитопроводом</t>
  </si>
  <si>
    <t>к автомобилям ВАЗ-21100, 21150, 21093, 2107, 21213, 21310, 212300: Катушка зажигания 2108-3705010</t>
  </si>
  <si>
    <t>29.32.30.250.033.00.0839.000000000000</t>
  </si>
  <si>
    <t>к автомобилям ВАЗ-21100, 21150, 21093, 2107, 21213, 21310, 212300: колодка тормозная передняя 2121-3501090</t>
  </si>
  <si>
    <t>29.32.30.990.058.05.0796.000000000000</t>
  </si>
  <si>
    <t>для двигателя внутреннего сгорания, для легкового автомобиля</t>
  </si>
  <si>
    <t>к автомобилям ВАЗ-21100, 21150, 21093, 2107, 21213, 21310, 212300: Набор прокладок ДВС ВАЗ-2106</t>
  </si>
  <si>
    <t>к автомобилям ВАЗ-21100, 21150, 21093, 2107, 21213, 21310, 212300: Набор провода высокого напряжения 2121-3707080 CHAMPION LS105</t>
  </si>
  <si>
    <t>29.31.21.750.000.01.0796.000000000009</t>
  </si>
  <si>
    <t>для легкового автомобиля, для автомобилей с рабочим объемом цилиндров более 1500 см3, но не более 2000 см3</t>
  </si>
  <si>
    <t>к автомобилям ВАЗ-21100, 21150, 21093, 2107, 21213, 21310, 212300: Прерыватель-распределитель бесконтактный 2107-3706010-10</t>
  </si>
  <si>
    <t>к автомобилям ВАЗ-21100, 21150, 21093, 2107, 21213, 21310, 212300: Радиатор основной 2123-8101060</t>
  </si>
  <si>
    <t>к автомобилям ВАЗ-21100, 21150, 21093, 2107, 21213, 21310, 212300: стартер 5722.3708</t>
  </si>
  <si>
    <t>28.11.41.700.014.00.0796.000000000000</t>
  </si>
  <si>
    <t>Успокоитель</t>
  </si>
  <si>
    <t>цепи привода газораспределительного механизма, для легкового автомобиля</t>
  </si>
  <si>
    <t>к автомобилям ВАЗ-21100, 21150, 21093, 2107, 21213, 21310, 212300: Успокоитель цепи ГРМ 2101-1006100</t>
  </si>
  <si>
    <t>к автомобилям ВАЗ-21100, 21150, 21093, 2107, 21213, 21310, 212300: Форсунка ВАЗ-2123 В-280 436 085/03</t>
  </si>
  <si>
    <t>29.32.30.950.019.00.0796.000000000000</t>
  </si>
  <si>
    <t>шаровая, для легкового автомобиля</t>
  </si>
  <si>
    <t>к автомобилям ВАЗ-21100, 21150, 21093, 2107, 21213, 21310, 212300: Редуктор заднего моста 2103-2402010</t>
  </si>
  <si>
    <t>к автомобилям ВАЗ-21100, 21150, 21093, 2107, 21213, 21310, 212300: Подшипник ступицы ГПЗ-6-2007108А</t>
  </si>
  <si>
    <t>к автомобилям ВАЗ-21100, 21150, 21093, 2107, 21213, 21310, 212300: Колодка торм. Передняя 2121-3501090</t>
  </si>
  <si>
    <t>29.32.30.990.123.00.0796.000000000002</t>
  </si>
  <si>
    <t>со смешанным потоком, для легкового автомобиля</t>
  </si>
  <si>
    <t>к автомобилям ВАЗ-21100, 21150, 21093, 2107, 21213, 21310, 212300: Карбюратор 21-8-1107010</t>
  </si>
  <si>
    <t xml:space="preserve"> к легковому автотранспорту иностранного производство "Daewoo Nexia GL":Тормозные колодки передние, 96101972S</t>
  </si>
  <si>
    <t>29.32.30.250.033.00.0839.000000000003</t>
  </si>
  <si>
    <t xml:space="preserve"> к легковому автотранспорту иностранного производство "Daewoo Nexia GL": Тормозные колодки задние NP1441</t>
  </si>
  <si>
    <t xml:space="preserve"> к легковому автотранспорту иностранного производство "Daewoo Nexia GL": Опора шаровая  левая/правая  94788122</t>
  </si>
  <si>
    <t xml:space="preserve"> к легковому автотранспорту иностранного производство "Daewoo Nexia GL": Тормозные диски переднее  90121445</t>
  </si>
  <si>
    <t>22.19.40.990.000.01.0796.000000000000</t>
  </si>
  <si>
    <t>резиновый, для газораспределительного механизма автомобиля</t>
  </si>
  <si>
    <t xml:space="preserve"> к легковому автотранспорту иностранного производство "Daewoo Nexia GL": Ремень ГРМ 96183353</t>
  </si>
  <si>
    <t>29.32.30.650.009.00.0796.000000000002</t>
  </si>
  <si>
    <t>Сцепление</t>
  </si>
  <si>
    <t xml:space="preserve"> к легковому автотранспорту иностранного производство "Daewoo Nexia GL": Сцепления корзина 96183980</t>
  </si>
  <si>
    <t xml:space="preserve"> к легковому автотранспорту иностранного производство "Daewoo Nexia GL": Диск сцепления  96129618</t>
  </si>
  <si>
    <t xml:space="preserve"> к легковому автотранспорту иностранного производство "Daewoo Nexia GL": Фильтр топливный 25055129</t>
  </si>
  <si>
    <t xml:space="preserve"> к легковому автотранспорту иностранного производство "Daewoo Nexia GL": Фильтр масленный 94797406</t>
  </si>
  <si>
    <t xml:space="preserve"> к легковому автотранспорту иностранного производство "Daewoo Nexia GL": Фильтр воздушный 92060868</t>
  </si>
  <si>
    <t xml:space="preserve"> к легковому автотранспорту иностранного производство "Daewoo Nexia GL": Амортизатор передний 96187438</t>
  </si>
  <si>
    <t>29.32.30.990.090.00.0796.000000000000</t>
  </si>
  <si>
    <t>Шарнир</t>
  </si>
  <si>
    <t>регулировки угловых скоростей, для легкового автомобиля, наружный</t>
  </si>
  <si>
    <t xml:space="preserve"> к легковому автотранспорту иностранного производство "Daewoo Nexia GL": ШРУС наружный, лев, прав 510734</t>
  </si>
  <si>
    <t>29.32.30.990.090.00.0796.000000000001</t>
  </si>
  <si>
    <t>регулировки угловых скоростей, для легкового автомобиля, внутренний</t>
  </si>
  <si>
    <t xml:space="preserve"> к легковому автотранспорту иностранного производство "Daewoo Nexia GL": ШРУС внутренний, лев, прав  26010773</t>
  </si>
  <si>
    <t>внутреннего сгорания, карбюраторный, рабочий объем цилиндров более 1000 см3, но не более 1500 см3, мощность более 75 л.с., но не более 90 л.с, 4 цилиндра, расположение цилиндров рядное</t>
  </si>
  <si>
    <t xml:space="preserve"> к легковому автотранспорту иностранного производство "Daewoo Nexia GL": Двигатель ДЭУ Nexia в сборе, 96351119, "Nexia GL, Nexia GLE"</t>
  </si>
  <si>
    <t>к легковому автотранспорту иностранного производство “Huindai Tucson”: Тормозные колодки передние, 581012EA30</t>
  </si>
  <si>
    <t>к легковому автотранспорту иностранного производство “Huindai Tucson”: Тормозные колодки задние 583022EA30</t>
  </si>
  <si>
    <t>29.10.12.000.000.00.0796.000000000135</t>
  </si>
  <si>
    <t>внутреннего сгорания, карбюраторный, рабочий объем цилиндров более 2000 см3, но не более 3000 см3, мощность более 165 л.с., но не более 185 л.с, 6 цилиндров, расположение цилиндров V-образное</t>
  </si>
  <si>
    <t>к легковому автотранспорту иностранного производство “Huindai Tucson”: Двигатель в сборе 2110137R00</t>
  </si>
  <si>
    <t>29.32.30.250.036.00.0796.000000000000</t>
  </si>
  <si>
    <t>для легкового автомобиля, тормозной, передний</t>
  </si>
  <si>
    <t>к легковому автотранспорту иностранного производство “Huindai Tucson”: Тормозные диски переднее 517122C000</t>
  </si>
  <si>
    <t>к легковому автотранспорту иностранного производство “Huindai Tucson”: ШРУС наружный, лев, прав 495012E900, 495002E950</t>
  </si>
  <si>
    <t>к легковому автотранспорту иностранного производство “Huindai Tucson”: ШРУС внутренний, лев, прав  495052EA20, 495052EJ10</t>
  </si>
  <si>
    <t>к легковому автотранспорту иностранного производство “Huindai Tucson”: Фильтр топливный 319112E000,</t>
  </si>
  <si>
    <t>к легковому автотранспорту иностранного производство “Huindai Tucson”: Фильтр масленный S2630035503</t>
  </si>
  <si>
    <t>к легковому автотранспорту иностранного производство “Huindai Tucson”: Фильтр кондиционера 971332E910</t>
  </si>
  <si>
    <t>к легковому автотранспорту иностранного производство “Huindai Tucson”: Фильтр воздушный LX1785</t>
  </si>
  <si>
    <t>к легковому автотранспорту иностранного производство “Huindai Tucson”: Ролик натяжителя ремня генератора 2528137120</t>
  </si>
  <si>
    <t>к легковому автотранспорту иностранного производство “Huindai Tucson”: Ролик натяжителя ремня ГРМ 2445037100</t>
  </si>
  <si>
    <t>к легковому автотранспорту иностранного производство “Huindai Tucson”: Ролик 'ленивец' ремня ГРМ  2481037100</t>
  </si>
  <si>
    <t>к легковому автотранспорту иностранного производство “Huindai Tucson”: Ремень ГРМ 2431237500</t>
  </si>
  <si>
    <t>для легкового автомобиля, передней подвески, газовый (с гидравлическим газовым подпором)</t>
  </si>
  <si>
    <t>к легковому автотранспорту иностранного производство “Huindai Tucson”: Амортизатор передний, прав, лев S546512E500, S546612E500</t>
  </si>
  <si>
    <t>29.32.30.500.002.00.0796.000000000003</t>
  </si>
  <si>
    <t>для легкового автомобиля, задней подвески, газовый (с гидравлическим газовым подпором)</t>
  </si>
  <si>
    <t>к легковому автотранспорту иностранного производство “Huindai Tucson”: Амортизатор задний, прав, лев S553512E501, S553612E501</t>
  </si>
  <si>
    <t>к легковому автотранспорту иностранного производство “Huindai Tucson”: Насос топливный 311102E001,</t>
  </si>
  <si>
    <t xml:space="preserve"> к асфальтоукладчику Vogele super S 1603-2: Фильтр топливный, 2656 F843</t>
  </si>
  <si>
    <t xml:space="preserve"> к асфальтоукладчику Vogele super S 1603-2: Фильтр топливный грубой очистки, 2656 F853</t>
  </si>
  <si>
    <t xml:space="preserve"> к асфальтоукладчику Vogele super S 1603-2: Фильтр воздушный, 1209620, 1209590</t>
  </si>
  <si>
    <t xml:space="preserve"> к асфальтоукладчику Vogele super S 1603-2: Фильтр масляный, 2050089</t>
  </si>
  <si>
    <t xml:space="preserve"> к асфальтоукладчику Vogele super S 1603-2: Фильтр гидравлики, 9624531001</t>
  </si>
  <si>
    <t xml:space="preserve"> к асфальтоукладчику Vogele super S 1603-2: Фильтр гидравлики, 9624541001</t>
  </si>
  <si>
    <t xml:space="preserve"> к асфальтоукладчику Vogele super S 1603-2: Фильтр гидравлики, 9624251000</t>
  </si>
  <si>
    <t xml:space="preserve"> к асфальтоукладчику Vogele super S 1603-2: Стартер</t>
  </si>
  <si>
    <t xml:space="preserve"> к асфальтоукладчику Vogele super S 1603-2: Генератор</t>
  </si>
  <si>
    <t>28.11.42.900.043.01.0796.000000000000</t>
  </si>
  <si>
    <t>Соленоид</t>
  </si>
  <si>
    <t>для дизельного двигателя, включения гидромуфты</t>
  </si>
  <si>
    <t xml:space="preserve"> к асфальтоукладчику Vogele super S 1603-2: Соленойд</t>
  </si>
  <si>
    <t>КС-55732  (пр-во ОАО "Челябинец"  на шасси "КамАЗ-65115-А4" ДВС Cummins 6ISBe): Фильтр масляный Fleetguard LF16015</t>
  </si>
  <si>
    <t xml:space="preserve">КС-55732  (пр-во ОАО "Челябинец"  на шасси "КамАЗ-65115-А4" ДВС Cummins 6ISBe): Фильтр топливный FF5485 </t>
  </si>
  <si>
    <t>КС-55732  (пр-во ОАО "Челябинец"  на шасси "КамАЗ-65115-А4" ДВС Cummins 6ISBe): Фильтр (топливный сепаратор) Fleetguard FS1067</t>
  </si>
  <si>
    <t>КС-55732  (пр-во ОАО "Челябинец"  на шасси "КамАЗ-65115-А4" ДВС Cummins 6ISBe): Элемент фильтрующий 728.1109560/728.1109560-10 воздушный фильтр</t>
  </si>
  <si>
    <t>КС-55732  (пр-во ОАО "Челябинец"  на шасси "КамАЗ-65115-А4" ДВС Cummins 6ISBe): Стартер 4992135, 4992135</t>
  </si>
  <si>
    <t>КС-55732  (пр-во ОАО "Челябинец"  на шасси "КамАЗ-65115-А4" ДВС Cummins 6ISBe): Водяной насос 3800984 4891252 </t>
  </si>
  <si>
    <t>КС-55732  (пр-во ОАО "Челябинец"  на шасси "КамАЗ-65115-А4" ДВС Cummins 6ISBe): Турбокомпрессор  HOLSET HX351W 4043980/4043982</t>
  </si>
  <si>
    <t>КС-55732  (пр-во ОАО "Челябинец"  на шасси "КамАЗ-65115-А4" ДВС Cummins 6ISBe): Компрессор воздушный  3971519/4898367/3964687</t>
  </si>
  <si>
    <t>КС-55732  (пр-во ОАО "Челябинец"  на шасси "КамАЗ-65115-А4" ДВС Cummins 6ISBe): Форсунка топливная Евро 4 для двигателей Cummins 6ISBe, Bosch 04458835161 Cummins ISBe 4988835</t>
  </si>
  <si>
    <t>КС-55732  (пр-во ОАО "Челябинец"  на шасси "КамАЗ-65115-А4" ДВС Cummins 6ISBe): Топливный насос (ТНВД), 3971529/ 4988595/5264248/ 0445020045/ 0445020150</t>
  </si>
  <si>
    <t>ГАЗ-3309-397(Двигатель Д-245.7Е3): Фильтр масляный, ФМ009-1012005 (М5101) или W 11 102</t>
  </si>
  <si>
    <t>ГАЗ-3309-397(Двигатель Д-245.7Е3): Элемент фильтрующий, PRELINE 270 топливный, грубой очистки</t>
  </si>
  <si>
    <t>ГАЗ-3309-397(Двигатель Д-245.7Е3): Элемент фильтрующий, Mann Hummel WDK 962 или  WDK 940 топливный, тонкой очитки</t>
  </si>
  <si>
    <t>ГАЗ-3309-397(Двигатель Д-245.7Е3): Элемент фильтрующий, GB-502M или EF-43K-01 воздушный</t>
  </si>
  <si>
    <t>ГАЗ-3309-397(Двигатель Д-245.7Е3): Стартер, 7402.3708</t>
  </si>
  <si>
    <t>28.11.42.900.061.00.0796.000000000000</t>
  </si>
  <si>
    <t>Насос-форсунка</t>
  </si>
  <si>
    <t>ГАЗ-3309-397(Двигатель Д-245.7Е3): Инжектор СRIN2, 0 445 120 141</t>
  </si>
  <si>
    <t>ГАЗ-3309-397(Двигатель Д-245.7Е3): Турбокомпрессор Д-245.7Е3 (ГАЗ), С14-179-01,ТКР6,5.1-09.03, ТКР 6,5.1-09.03</t>
  </si>
  <si>
    <t>29.32.30.650.018.00.0796.000000000001</t>
  </si>
  <si>
    <t>для грузового автомобиля, нажимной</t>
  </si>
  <si>
    <t>ГАЗ-3309-397(Двигатель Д-245.7Е3): Диск нажимной с кожухом, 4301-1601090-20</t>
  </si>
  <si>
    <t>ГАЗ-3309-397(Двигатель Д-245.7Е3): Диск сцепления ведомый, 4301-1601130-01</t>
  </si>
  <si>
    <t>ГАЗ-3309-397(Двигатель Д-245.7Е3): Насос водяной Д-245.7Е3 ,  ГАЗ 2-х ручьевой с муфтой 24В с доп. КГ 1/2" под ЖМТ БЗА, 245-1307015-01 (ТМ 33104.1307007)</t>
  </si>
  <si>
    <t>29.32.30.250.022.00.0796.000000000001</t>
  </si>
  <si>
    <t>вакуумный, для грузового автомобиля</t>
  </si>
  <si>
    <t>ГАЗ-3309-397(Двигатель Д-245.7Е3): Усилитель вакуумный ГАЗ-3307,3309, 3309-3510009 в сборе  с ГТЦ (АБС)</t>
  </si>
  <si>
    <t>30.20.40.300.652.00.0796.000000000002</t>
  </si>
  <si>
    <t>для снегоуборочной техники, щеточный</t>
  </si>
  <si>
    <t>КамАЗ-53215(Комбинированная дорожная машина) Щеточный узел (щеточное оборудование, щетка в сборе, гидроцилиндр, гидромотор, кронштейн - 2 шт)  ЭД405.11.00.000</t>
  </si>
  <si>
    <t xml:space="preserve">КамАЗ-53215(Комбинированная дорожная машина) Насос водянной в сб. с редуктором ЭД244-70.01.000 </t>
  </si>
  <si>
    <t>19.20.29.510.000.00.0112.000000000036</t>
  </si>
  <si>
    <t>Масло</t>
  </si>
  <si>
    <t>моторное, марка М-10Г2к, ГОСТ 12337-84</t>
  </si>
  <si>
    <t>масла для дизельных двигателей М-10Г2к высший сорт, классификация SAE 30, API СС, плотность при 20° С 900 кг/м3, вязкость кинематическая 11,0±0,5 мм2/с (сСт) при 100 °С, температура застывания не выше -30 °С</t>
  </si>
  <si>
    <t>112</t>
  </si>
  <si>
    <t>Литр (куб. дм.)</t>
  </si>
  <si>
    <t>19.20.29.500.000.01.0112.000000000003</t>
  </si>
  <si>
    <t>моторное, для дизельных двигателей, обозначение по SAE 10W-30</t>
  </si>
  <si>
    <t>для дизельных двигателей с обозначением по SAE 10W-30 к использованию при температуре -25... +35 °С</t>
  </si>
  <si>
    <t>19.20.29.500.000.01.0112.000000000004</t>
  </si>
  <si>
    <t>моторное, для дизельных двигателей, обозначение по SAE 5W-40</t>
  </si>
  <si>
    <t>для бензиновых двигателей обозначение по SAE 5W-40 к использованию при температуре -30 ... +35°С</t>
  </si>
  <si>
    <t>19.20.29.500.000.01.0112.000000000015</t>
  </si>
  <si>
    <t>моторное, для бензиновых двигателей, обозначение по SAE 15W-40</t>
  </si>
  <si>
    <t>для дизельных двигателей с обозначением по SAE 15W-40 к использованию при температуре -25... +35 °С</t>
  </si>
  <si>
    <t>19.20.29.550.000.00.0112.000000000015</t>
  </si>
  <si>
    <t>трансмиссионное, марка ТАД-17и, ГОСТ 23652-79</t>
  </si>
  <si>
    <t>ТАД-17и, плотность 907 кг/м3 при 20° С, вязкость кинематическая  при 50 °С не менее 17,5 мм2/с (сСт)</t>
  </si>
  <si>
    <t>20.59.41.990.005.00.0112.000000000001</t>
  </si>
  <si>
    <t>на основе смеси  базовых минеральных масел</t>
  </si>
  <si>
    <t>75W-90 Полностью синтетическое всесезонное масло для трансмиссий и ведущих мостов</t>
  </si>
  <si>
    <t>85W-140 Высоковязкое всесезонное минеральное масло для агрегатов механических трансмиссий</t>
  </si>
  <si>
    <t>19.20.29.530.000.00.0112.000000000007</t>
  </si>
  <si>
    <t>индустриальное, марка И-40А, ГОСТ 20799-88</t>
  </si>
  <si>
    <t>И-40</t>
  </si>
  <si>
    <t>19.20.29.530.000.00.0112.000000000005</t>
  </si>
  <si>
    <t>индустриальное, марка И-20А, ГОСТ 20799-88</t>
  </si>
  <si>
    <t>И-20</t>
  </si>
  <si>
    <t>19.20.29.520.000.00.0112.000000000008</t>
  </si>
  <si>
    <t>гидравлическое, марка МГЕ-46В</t>
  </si>
  <si>
    <t>МГ-46</t>
  </si>
  <si>
    <t>19.20.29.520.000.00.0112.000000000020</t>
  </si>
  <si>
    <t>гидравлическое, марка ВМГЗ, ГОСТ 17479.3-85</t>
  </si>
  <si>
    <t>ВМГЗ</t>
  </si>
  <si>
    <t>Масло гидравлическое НD-46</t>
  </si>
  <si>
    <t>20.59.41.990.002.09.0168.000000000000</t>
  </si>
  <si>
    <t>многоцелевая, марка Литол-24, ГОСТ 21150-87</t>
  </si>
  <si>
    <t>Литол</t>
  </si>
  <si>
    <t>20.59.41.990.004.01.0168.000000000000</t>
  </si>
  <si>
    <t>Солидол</t>
  </si>
  <si>
    <t>синтетический, марка С, ГОСТ 4366-76</t>
  </si>
  <si>
    <t>20.59.42.900.008.00.0112.000000000000</t>
  </si>
  <si>
    <t>Жидкость</t>
  </si>
  <si>
    <t>на основе мочевины, для систем выхлопа дизельных двигателей</t>
  </si>
  <si>
    <t>Mannol AdBlue</t>
  </si>
  <si>
    <t>20.59.43.960.001.00.0112.000000000001</t>
  </si>
  <si>
    <t>Жидкость охлаждающая</t>
  </si>
  <si>
    <t>Тосол-40</t>
  </si>
  <si>
    <t>Антифриз</t>
  </si>
  <si>
    <t xml:space="preserve">  06.20.10.200.000.00.0114.000000000001</t>
  </si>
  <si>
    <t>Газ</t>
  </si>
  <si>
    <t>природный, газообразный, теплота сгорания 31,82 МДж/м3, ГОСТ 5542-87</t>
  </si>
  <si>
    <t xml:space="preserve">Газ природный,  газообразный (м/р Жетыбай)                   </t>
  </si>
  <si>
    <t>90</t>
  </si>
  <si>
    <t>РК, Мангистауская область , м/р Жетыбай</t>
  </si>
  <si>
    <t>с момента подписания договора по 31.12.2016г., ежемесячно</t>
  </si>
  <si>
    <t>авансовый платеж - 100%, ежемесячно за 5 рабочих дней  до начала месяца.</t>
  </si>
  <si>
    <t>Тысяча метров кубических</t>
  </si>
  <si>
    <t>2016</t>
  </si>
  <si>
    <t>06.20.10.200.000.00.0114.000000000001</t>
  </si>
  <si>
    <t xml:space="preserve">Газ природный,  газообразный (м/р Каламкас)                   </t>
  </si>
  <si>
    <t>100</t>
  </si>
  <si>
    <t>РК, Мангистауская область , м/р Каламкас</t>
  </si>
  <si>
    <t>с момента подписания договора по 31.12.2015г., ежемесячно</t>
  </si>
  <si>
    <t>20.11.11.700.000.01.0113.000000000001</t>
  </si>
  <si>
    <t>Кислород</t>
  </si>
  <si>
    <t>технический, сорт 1, ГОСТ 5583-78</t>
  </si>
  <si>
    <t>Кислород технический, первый сорт (99,7%), ГОСТ 5583-78, м/р Каламкас</t>
  </si>
  <si>
    <t>РК, Мангистауская область,  м/р Каламкас</t>
  </si>
  <si>
    <t xml:space="preserve"> до 31 декабря 2016 г. ежемесячно</t>
  </si>
  <si>
    <t>Кислород технический, первый сорт (99,7%), ГОСТ 5583-78, м/р Жетыбай</t>
  </si>
  <si>
    <t>РК, Мангистауская область,  м/р Жетыбай</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</si>
  <si>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</si>
  <si>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</si>
  <si>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</si>
  <si>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Пропан технический массовая доля сероводорода и меркаптановой серы, %, не больше 0,013, Интенсивность запаха, баллов, не менее 3</t>
  </si>
  <si>
    <t>РК, Мангистауская область, п.Ынтымак, м/р Жетыбай, м/р Каламкас</t>
  </si>
  <si>
    <t>с момента подписания договора по 31.12.2016г.</t>
  </si>
  <si>
    <t>килограмм</t>
  </si>
  <si>
    <t>20.14.11.300.000.00.0113.000000000000</t>
  </si>
  <si>
    <t>Ацетилен</t>
  </si>
  <si>
    <t>технический, марка А, ГОСТ 5457-75</t>
  </si>
  <si>
    <t>Ацетилен газообразный технический, 98,5%, ГОСТ 5457-75</t>
  </si>
  <si>
    <t>19.20.31.200.001.00.0112.000000000000</t>
  </si>
  <si>
    <t>Пропан-бутан</t>
  </si>
  <si>
    <t>автомобильный, массовая доля сероводорода и меркаптановой серы не более 0,01%, интенсивность запаха не менее 3 баллов, ГОСТ 27578-87</t>
  </si>
  <si>
    <t>пропан-бутан автомобильный, массовая доля сероводорода и меркаптановой серы не более 0,01%, интенсивность запаха не менее 3 баллов, ГОСТ 27578-87</t>
  </si>
  <si>
    <t>РК, Мангистауская область, г.Актау, м/р Жетыбай</t>
  </si>
  <si>
    <t xml:space="preserve">  19.20.26.510.000.01.0112.000000000000</t>
  </si>
  <si>
    <t>Топливо</t>
  </si>
  <si>
    <t>дизельное, температура застывания не выше -10°С, плотность при 20 °С не более 860 кг/м3, летнее, ГОСТ 305-82</t>
  </si>
  <si>
    <t>декабрь 2015г.- январь 2016г., март-апрель</t>
  </si>
  <si>
    <t>РК Мангистауская обл. м/р Каламкас</t>
  </si>
  <si>
    <t>Ежемесячно, по заявке заказчика</t>
  </si>
  <si>
    <t>РК Мангистауская обл. м/р Жетыбай</t>
  </si>
  <si>
    <t>РК Мангистауская обл.  п.Бейнеу</t>
  </si>
  <si>
    <t>РК Мангистауская обл. м/р  Жетыбай</t>
  </si>
  <si>
    <t>19.20.26.520.000.01.0112.000000000000</t>
  </si>
  <si>
    <t>дизельное, температура застывания не выше -35-- 45°С, плотность при 20 °С не более 840 кг/м3, зимнее, ГОСТ 305-82</t>
  </si>
  <si>
    <t>Топливо дизельное, зимнее, плотность при 20 °С не более 840 кг/м3, температура застывания не выше -35°С - - 45°С,  ГОСТ 305-82 ,талон</t>
  </si>
  <si>
    <t>19.20.21.510.000.00.0112.000000000001</t>
  </si>
  <si>
    <t>Бензин</t>
  </si>
  <si>
    <t>для двигателей с искровым зажиганием, марка АИ-80, неэтилированный и этилированный</t>
  </si>
  <si>
    <t xml:space="preserve"> Бензин Аи-80 (талон) ТУ-38.001165-2003</t>
  </si>
  <si>
    <t>РК Мангистауская область, г. Актау, АЗС поставщика</t>
  </si>
  <si>
    <t>Бензин Аи-80 (талон) ТУ-38.001165-2003</t>
  </si>
  <si>
    <t xml:space="preserve">  19.20.21.530.000.00.0112.000000000001</t>
  </si>
  <si>
    <t>для двигателей с искровым зажиганием, марка АИ-92, неэтилированный и этилированный</t>
  </si>
  <si>
    <t>Бензин Аи-92 ТУ-38.001165-2003, талон</t>
  </si>
  <si>
    <t>Бензин Аи-92 ТУ-38.001165-2003 талон</t>
  </si>
  <si>
    <t>Бензин Аи-92 ТУ-38.001165-2003 талоны</t>
  </si>
  <si>
    <t>26.51.52.700.002.00.0796.000000000013</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</si>
  <si>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</si>
  <si>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</si>
  <si>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типа МП-2У  (d=60мм) с пределами  измерения, ГОСТ 2405-88 от 0 до 10 кгс\см2 </t>
  </si>
  <si>
    <t>с момента подачи заявки в течение 45 календарных дней</t>
  </si>
  <si>
    <t>26.51.52.700.002.00.0796.000000000012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</si>
  <si>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0-6, ГОСТ 2405-88</t>
  </si>
  <si>
    <t>Манометры пропановые типа типа МП-2У (d=60мм) с пределами  измерения ГОСТ 2405-88 от 0 до 6 кгс/см2</t>
  </si>
  <si>
    <t>26.51.52.700.002.00.0796.000000000015</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</si>
  <si>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0-25, ГОСТ 2405-88</t>
  </si>
  <si>
    <t>Манометр кислородный типа МП-2У с пределами  измерения  (d=60мм), ГОСТ 2405-88 от 0 до 25 кгс/см2</t>
  </si>
  <si>
    <t>26.51.52.700.002.00.0796.000000000020</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</si>
  <si>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0-250, ГОСТ 2405-88</t>
  </si>
  <si>
    <t>Манометр кислородный  типа МП-2У с пределами  измерения  (d=60мм), ГОСТ 2405-88от 0 до 250 кгс/см2</t>
  </si>
  <si>
    <t>26.51.52.700.002.00.0796.000000000034</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</si>
  <si>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0-4, ГОСТ 2405-88</t>
  </si>
  <si>
    <t>Манометр ацетиленовый типа МП-2У с пределами  измерения  (d=60мм), ГОСТ 2405-88 от 0 до 4,0 кгс/см2</t>
  </si>
  <si>
    <t>26.51.52.700.002.00.0796.000000000039</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</si>
  <si>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0-40, ГОСТ 2405-88</t>
  </si>
  <si>
    <t>Манометр ацетиленовый типа МП-2У с пределами  измерения  (d=60мм), ГОСТ 2405-88от 0 до 40,0 кгс/см2</t>
  </si>
  <si>
    <t>25.99.29.600.001.00.0166.000000000000</t>
  </si>
  <si>
    <t>Пломба контрольная</t>
  </si>
  <si>
    <t>свинцовая</t>
  </si>
  <si>
    <t>пломба свинцовая ГОСТ 18380-73</t>
  </si>
  <si>
    <t>22.29.29.900.016.00.0796.000000000002</t>
  </si>
  <si>
    <t>одноразовая</t>
  </si>
  <si>
    <t>пломба пластиковая</t>
  </si>
  <si>
    <t>25.73.30.930.025.00.0796.000000000000</t>
  </si>
  <si>
    <t>Пломбир</t>
  </si>
  <si>
    <t>пломбиратор из стали</t>
  </si>
  <si>
    <t>27.90.32.000.058.01.0796.000000000000</t>
  </si>
  <si>
    <t>Реостат</t>
  </si>
  <si>
    <t>для регулирования тока, РБ-302, баластный, номинальный сварочный ток 315 А</t>
  </si>
  <si>
    <t>Реостат балластный  РБ-302</t>
  </si>
  <si>
    <t>27.32.13.700.000.00.0008.000000000425</t>
  </si>
  <si>
    <t>марка КГ, 1*25 мм2</t>
  </si>
  <si>
    <t xml:space="preserve">КГ  1х25, одножильный, медный, гибкий ГОСТ 6731-77   </t>
  </si>
  <si>
    <t>27.32.13.700.000.00.0008.000000000428</t>
  </si>
  <si>
    <t>марка КГ, 1*50 мм2</t>
  </si>
  <si>
    <t>КГ  1х50, одножильный, медный, гибкий ГОСТ 6731-78</t>
  </si>
  <si>
    <t xml:space="preserve">25.73.30.930.034.00.0796.000000000000
</t>
  </si>
  <si>
    <t>27.12.23.700.007.02.0796.000000000000</t>
  </si>
  <si>
    <t>распределительная</t>
  </si>
  <si>
    <t xml:space="preserve">Катушка к пневмораспределителью </t>
  </si>
  <si>
    <t>28.22.19.300.034.00.0796.000000000000</t>
  </si>
  <si>
    <t>для конвейера</t>
  </si>
  <si>
    <t>Редуктор, 1Ц-2У-160 кол-во зубьев на первичном валу -12</t>
  </si>
  <si>
    <t>28.13.32.000.153.00.0796.000000000023</t>
  </si>
  <si>
    <t>Пневмораспределитель</t>
  </si>
  <si>
    <t>пятилинейный, с электропневматическим управлением, условный диаметр прохода 10 мм</t>
  </si>
  <si>
    <t xml:space="preserve">ПР241212 РК, в комплекте с катушкой </t>
  </si>
  <si>
    <t>28.14.13.900.004.00.0796.000000000000</t>
  </si>
  <si>
    <t>Клапан отсечной</t>
  </si>
  <si>
    <t>стальной, тип соединения - фланцевый</t>
  </si>
  <si>
    <t>ВН4Н-1, Ру-0,1мПа,ДУ-100,220в</t>
  </si>
  <si>
    <t>авансовый платеж - 30%, оставшаяся часть в течение 30  календарных дней с момента подписания акта приема -передачи товаров</t>
  </si>
  <si>
    <t>28.25.14.190.004.02.0796.000000000003</t>
  </si>
  <si>
    <t>для очистки газов, пропускная способность 10000-20000 нм3/час, тип газовый ФГ</t>
  </si>
  <si>
    <t>ФН-4-1, Ду-100</t>
  </si>
  <si>
    <t>28.13.13.200.000.01.0796.000000000086</t>
  </si>
  <si>
    <t>шестеренный, тип НМШГ8-25-1.7/2.5-Рп</t>
  </si>
  <si>
    <t>ДС-125А (НБ-32/6)</t>
  </si>
  <si>
    <t>РК, Мангистауская область, пос. Ынтымак,  база СТиСТ  ТОО "ОСС"</t>
  </si>
  <si>
    <t>26.51.31.500.000.02.0796.000000000000</t>
  </si>
  <si>
    <t>Весы</t>
  </si>
  <si>
    <t>циферблатные, ГОСТ 29329-92</t>
  </si>
  <si>
    <t>УЦК1-400/630-10-1,0-0,4 ГОСТ 9483-82</t>
  </si>
  <si>
    <t>22.19.40.300.000.00.0796.000000000106</t>
  </si>
  <si>
    <t>клиновый, приводный, с сечением В(Б)-5000, ГОСТ 1284.2-89</t>
  </si>
  <si>
    <t>Ремень С (В)-5000 ГОСТ 1284.1-89 (ПДСУ-200)</t>
  </si>
  <si>
    <t>22.19.40.300.000.00.0796.000000000128</t>
  </si>
  <si>
    <t>клиновый, приводный, с сечением С(В)-3150, ГОСТ 1284.2-89</t>
  </si>
  <si>
    <t>С(В)-3150, ГОСТ 1284.2-89</t>
  </si>
  <si>
    <t>22.19.40.300.000.00.0796.000000000118</t>
  </si>
  <si>
    <t>клиновый, приводный, с сечением С(В)-1800, ГОСТ 1284.2-89</t>
  </si>
  <si>
    <t xml:space="preserve"> С(В)-1800, ГОСТ 1284.2-89</t>
  </si>
  <si>
    <t>30.20.31.000.074.00.0796.000000000000</t>
  </si>
  <si>
    <t>для щебнеочистительной машины</t>
  </si>
  <si>
    <t>Мотор- барабан МБ-3-600-4,0-1,6 (зап.части к АБЗ ДС-117)</t>
  </si>
  <si>
    <t>22.19.40.500.000.01.0006.000000000020</t>
  </si>
  <si>
    <t>конвейерная, для средних условий эксплуатации, тип 2ШМ, температура эксплуатации (-45°С)-(+60°С), ГОСТ 20-85</t>
  </si>
  <si>
    <t>Лента  транспортерная толщ.-10мм, ширина-550 мм, тип 2.2-550-5-ТК-200-2-4-2-RH, ГОСТ 20-85</t>
  </si>
  <si>
    <t>0</t>
  </si>
  <si>
    <t>Лента  транспортерная  толщ.-12 мм, ширина-850мм, тип 2.2-850-5-ТК-200-2-4-2-RH, ГОСТ 20-85</t>
  </si>
  <si>
    <t>25.50.12.700.001.00.0796.000000000000</t>
  </si>
  <si>
    <t>Грохот</t>
  </si>
  <si>
    <t>с проволочными ситами или перфорированными решетами</t>
  </si>
  <si>
    <t xml:space="preserve">Сетки рифленые,  для грохота по ГОСТ 3306-88 из углеродистой проволоки (ТУ 14-4-1566-89) марок стали 50, 55. размером карты 1500мм.х 3700мм.=5,55 м2 размер ячейки 5х5, D проволки - 2,0мм, ГОСТ 9389-75 (ПДСУ-200)
</t>
  </si>
  <si>
    <t xml:space="preserve">Сетки рифленые,  размер ячейки 20х20, D проволки - 5,0 мм,                          ГОСТ 9389-76 для грохота по ГОСТ 3306-88 из углеродистой проволоки (ТУ 14-4-1566-89) марок стали 50, 55. размером карты 1500мм.х 3700мм.=5,55 м2 (ПДСУ-200)
</t>
  </si>
  <si>
    <t xml:space="preserve">Сетки рифленые,  для грохота по ГОСТ 3306-88 из углеродистой проволоки (ТУ 14-4-1566-89) марок стали 50, 55. размером карты 1500мм.х 3700мм.=5,55 м2, размер ячейки 30х30, D проволки - 5,0 мм,                  ГОСТ 9389-77 (ПДСУ-200)
</t>
  </si>
  <si>
    <t>13.94.11.900.004.00.0796.000000000000</t>
  </si>
  <si>
    <t>стяжной, для крепления и стягивания груза</t>
  </si>
  <si>
    <t>ремень  для крепления грузов 50мм 12м,10тн</t>
  </si>
  <si>
    <t>25.93.11.330.001.01.0006.000000000117</t>
  </si>
  <si>
    <t>стальной, свивка двойная, тип ЛК-Р, диаметр 19,0 мм, ГОСТ 2688-80</t>
  </si>
  <si>
    <t>Канаты стальные  для грузподъемных механизмов d-19 мм (19,5)</t>
  </si>
  <si>
    <t>13.94.11.900.002.00.0796.000000000003</t>
  </si>
  <si>
    <t>Строп</t>
  </si>
  <si>
    <t>ленточный, текстильный, грузоподъемность 3 т, петлевой</t>
  </si>
  <si>
    <t>Стропа полиэстеровая г/п-3тн   L= 4 м</t>
  </si>
  <si>
    <t>Стропа полиэстеровая г/п-3тн   L= 3 м</t>
  </si>
  <si>
    <t>Стропа полиэстеровая г/п-3тн   L= 2 м</t>
  </si>
  <si>
    <t>13.94.11.900.002.00.0796.000000000005</t>
  </si>
  <si>
    <t>ленточный, текстильный, грузоподъемность 5 т, петлевой</t>
  </si>
  <si>
    <t>Стропа полиэстеровая г/п-5тн   L= 3 м</t>
  </si>
  <si>
    <t>Стропа полиэстеровая г/п-5тн   L= 5 м</t>
  </si>
  <si>
    <t>24.33.11.100.005.00.0168.000000000011</t>
  </si>
  <si>
    <t>Шестигранник</t>
  </si>
  <si>
    <t>стальной, диаметр вписанного круга 19 мм, ГОСТ 2879-2006</t>
  </si>
  <si>
    <t>S=19мм ГОСТ 2879-69</t>
  </si>
  <si>
    <t>24.33.11.100.005.00.0168.000000000015</t>
  </si>
  <si>
    <t>стальной, диаметр вписанного круга 24 мм, ГОСТ 2879-2006</t>
  </si>
  <si>
    <t>S=24мм ГОСТ 2879-69</t>
  </si>
  <si>
    <t>24.44.13.500.000.00.0166.000000000000</t>
  </si>
  <si>
    <t>Припой</t>
  </si>
  <si>
    <t>медно-фосфористый, сплав</t>
  </si>
  <si>
    <t>Припой ПОС-40, ГОСТ 21930-76</t>
  </si>
  <si>
    <t>РК, Мангистауская область, пос. Ынтымак ,  база СТиСТ  ТОО "ОСС"</t>
  </si>
  <si>
    <t>Резак</t>
  </si>
  <si>
    <t>пропановый</t>
  </si>
  <si>
    <t>РЗП,  ГОСТ 5191-79</t>
  </si>
  <si>
    <t>27.90.31.900.025.00.0796.000000000000</t>
  </si>
  <si>
    <t>Горелка</t>
  </si>
  <si>
    <t>сварочная, инжекторная, мощность 5-60 л/ч</t>
  </si>
  <si>
    <t xml:space="preserve">Горелка пропановая </t>
  </si>
  <si>
    <t>РК Мангистауская обл. пос. Ынтымак база ТОО "ОСС" СТиСТ</t>
  </si>
  <si>
    <t>27.90.32.000.061.01.0796.000000000006</t>
  </si>
  <si>
    <t>кислородный, кислородный, баллонный, пропускная способность 50 м3/ч</t>
  </si>
  <si>
    <t xml:space="preserve">Редуктор кислородный </t>
  </si>
  <si>
    <t>27.90.32.000.061.02.0796.000000000000</t>
  </si>
  <si>
    <t>ацетиленовый, ацетиленовый, баллонный, пропускная способность 5 м3/ч, ГОСТ 13861-89</t>
  </si>
  <si>
    <t>Редуктор ацетиленовый БАО-5, ГОСТ 13861-89</t>
  </si>
  <si>
    <t>27.90.32.000.061.03.0796.000000000000</t>
  </si>
  <si>
    <t>пропановый, пропановый, баллонный, пропускная способность 5 м3/ч, ГОСТ 13861-89</t>
  </si>
  <si>
    <t>Редуктор пропановый БПО-5-12, ГОСТ 13861-89</t>
  </si>
  <si>
    <t>газовый, для сварки и резки металлов класса I предназначен для подачи ацетилена, городского газа, пропана и бутана, I–9–0,63, наружный диаметр 18, ГОСТ 9356-75</t>
  </si>
  <si>
    <t>Рукав кислородный</t>
  </si>
  <si>
    <t>Рукав пропановый</t>
  </si>
  <si>
    <t>26.51.33.900.001.00.0796.000000000001</t>
  </si>
  <si>
    <t>Шаблон</t>
  </si>
  <si>
    <t>сварщика, универсальный</t>
  </si>
  <si>
    <t>Универсальный шаблон сварщика УШС-3</t>
  </si>
  <si>
    <t>27.90.32.000.044.00.0796.000000000003</t>
  </si>
  <si>
    <t>Электрододержатель</t>
  </si>
  <si>
    <t>ЭД-40</t>
  </si>
  <si>
    <t>25.99.29.190.004.00.0796.000000000014</t>
  </si>
  <si>
    <t>Зажим</t>
  </si>
  <si>
    <t>тип НБ</t>
  </si>
  <si>
    <t>Зажим массы</t>
  </si>
  <si>
    <t>25.73.30.550.000.00.0796.000000000006</t>
  </si>
  <si>
    <t>сварщика, шлакоотбойный</t>
  </si>
  <si>
    <t>Углошлифовальные машинки, ф125 мм</t>
  </si>
  <si>
    <t>22.29.25.500.000.00.0796.000000000003</t>
  </si>
  <si>
    <t>Маркер</t>
  </si>
  <si>
    <t>пластиковый, круглый, наконечник 3 мм, перманентный (нестираемый)</t>
  </si>
  <si>
    <t>Маркер по металлу. Предназначен для нанесения на стальную поверхность.</t>
  </si>
  <si>
    <t>23.99.11.990.000.00.0166.000000000015</t>
  </si>
  <si>
    <t>Паронит</t>
  </si>
  <si>
    <t>марка ПОН-Б, общего назначения, толщина 1,0 мм, ГОСТ 481-80</t>
  </si>
  <si>
    <t>ПОН-Б   б=1,0 мм ГОСТ 481-80</t>
  </si>
  <si>
    <t>17.29.19.700.000.00.0166.000000000000</t>
  </si>
  <si>
    <t>Картон</t>
  </si>
  <si>
    <t>прокладочный</t>
  </si>
  <si>
    <t>Картон прокладочный б=1,0 мм, ГОСТ 9347-74</t>
  </si>
  <si>
    <t>25.94.13.900.001.00.0704.000000000006</t>
  </si>
  <si>
    <t>для нарезания внутренней метрической резьбы, в наборе метчики, плашки, сверла, экстрактор, метчикодержатель, плашкодержатель, резьбомер, отвертка, керн</t>
  </si>
  <si>
    <t>Набор  резцов с напайными пластинами 11 шт 16 мм (держаки для токарного станка )</t>
  </si>
  <si>
    <t>25.73.30.850.001.00.0796.000000000000</t>
  </si>
  <si>
    <t>Тиски</t>
  </si>
  <si>
    <t>слесарные</t>
  </si>
  <si>
    <t>Тиски слесарные ТСУ-150мм, ГОСТ 4045</t>
  </si>
  <si>
    <t>25.71.11.920.001.00.0796.000000000006</t>
  </si>
  <si>
    <t>для резки металла</t>
  </si>
  <si>
    <t>Ножницы  по металлу ручные  200 мм, ГОСТ 7210-75</t>
  </si>
  <si>
    <t>32.91.19.900.000.00.0796.000000000000</t>
  </si>
  <si>
    <t>Щетка</t>
  </si>
  <si>
    <t>металлическая, шестирядная</t>
  </si>
  <si>
    <t>Щетки по металлу ручные , 6-ти рядная, ГОСТ 17-830-80</t>
  </si>
  <si>
    <t>25.73.30.300.002.00.0704.000000000013</t>
  </si>
  <si>
    <t>Набор ключей</t>
  </si>
  <si>
    <t>гаечные, комбинированные, в наборе 14 предметов, 8-32 мм</t>
  </si>
  <si>
    <t>Набор ключей комбинированных в сумке из 8шт (КЗСМИ) КГК 8х8, 10х10, 12х12, 13х13, 14х14, 17х17, 19х19, 22х22</t>
  </si>
  <si>
    <t>25.73.30.300.002.00.0704.000000000004</t>
  </si>
  <si>
    <t>торцевые, в наборе 13 предметов 0,05-3/8 дюйм, Г-образной формы</t>
  </si>
  <si>
    <t>Набор торцевых головок №3 Головки торцевые сменные: 10,11,12,13, 14,15,17,19,22,24,27,30,32.   Ключ трещоточный с кв.1/2.</t>
  </si>
  <si>
    <t>25.73.30.300.002.00.0704.000000000001</t>
  </si>
  <si>
    <t>торцевые, в наборе 12 предметов 8-24 мм, Г-образной формы</t>
  </si>
  <si>
    <t>Набор ключей торцовых L образных, сквозных, 12-ти гранных 12 предметов, капроновая сумка.Размеры: 8, 9, 10, 11, 12, 13, 14, 15, 16, 17, 19, 22 мм. Материал: сталь 31CRV3, Твердость: 42-47 HRC</t>
  </si>
  <si>
    <t xml:space="preserve">25.73.30.300.004.00.0796.000000000001
</t>
  </si>
  <si>
    <t>Ключ баллонный</t>
  </si>
  <si>
    <t>для грузового авомобиля</t>
  </si>
  <si>
    <t xml:space="preserve">Ключ балонный двухсторонний Размер 24 х 27 мм (кованный, для колес а/м КАМАЗ,Газель) </t>
  </si>
  <si>
    <t>25.73.30.300.004.00.0796.000000000001</t>
  </si>
  <si>
    <t>Ключ балонный двухсторонний Размер 22х38мм (кованный,  для колес а/м КрАЗ,ЗИЛ,ГАЗ,ПАЗ)</t>
  </si>
  <si>
    <t>Ключ балонный двухсторонний Размер 30х32 (кованный, для колес МАЗ,ЗиЛ-4331,ГАЗ-4301,Бычок)</t>
  </si>
  <si>
    <t>25.73.20.100.002.00.0796.000000000000</t>
  </si>
  <si>
    <t>Полотно</t>
  </si>
  <si>
    <t>для ножовки по металлу, металлическое, ГОСТ 6645-86</t>
  </si>
  <si>
    <t>Ножовочное полотно 450х40х2 Р9М3 ГОСТ 6645-86</t>
  </si>
  <si>
    <t>25.73.30.650.001.01.0796.000000000000</t>
  </si>
  <si>
    <t>Шуруповерт</t>
  </si>
  <si>
    <t>электрический, ручной, аккумуляторный</t>
  </si>
  <si>
    <t>Шуруповёрт  MAKITA 6216 DWAE, аккумуляторный</t>
  </si>
  <si>
    <t>ЭлектроперфораторSDS-PLUS 1010ВТ, 4-x РЕЖ, БЗП UHE MULTI (METABO)</t>
  </si>
  <si>
    <t>26.51.45.200.019.00.0796.000000000000</t>
  </si>
  <si>
    <t>Вилка</t>
  </si>
  <si>
    <t>нагрузочная, для проверки исправности и степени заряда автомобильных аккумуляторных батарей</t>
  </si>
  <si>
    <t>Нагрузочная вилка АКБ для проверки работоспособности АКБ со скрытыми межэлементными соединениями и номинальным напряжением 6/12В и ёмкостью до 1000 А/ч.</t>
  </si>
  <si>
    <t>26.51.51.700.002.00.0796.000000000081</t>
  </si>
  <si>
    <t>Ареометр</t>
  </si>
  <si>
    <t>АЭ-1, диапазон измерения плотности 1100-1300 кг/м3, ГОСТ 18481-81</t>
  </si>
  <si>
    <t>Ареометр для измерения плотности электролита в кислотных аккумуляторах в диапазоне измерения от 1.100-1.300 кг/м.3.</t>
  </si>
  <si>
    <t>23.91.11.600.007.01.0796.000000000001</t>
  </si>
  <si>
    <t>шлифовальный, на бакелитовой связке, шлифматериал электрокорунд</t>
  </si>
  <si>
    <t>Круг шлифовальный ПП 300х40х127, 63С-64С12С1 ГОСТ 2424-83</t>
  </si>
  <si>
    <t xml:space="preserve">Круг шлифовальный ПП 400х40х203,ГОСТ 2424-83  </t>
  </si>
  <si>
    <t>23.91.11.600.007.00.0796.000000000007</t>
  </si>
  <si>
    <t>шлифовальный, отрезной</t>
  </si>
  <si>
    <t xml:space="preserve"> круг отрезной 180х3х22, ГОСТ 21963-02</t>
  </si>
  <si>
    <t>28.49.24.500.004.00.0796.000000000000</t>
  </si>
  <si>
    <t>Фреза</t>
  </si>
  <si>
    <t>к строгальному станку</t>
  </si>
  <si>
    <t>28.41.32.100.000.00.0796.000000000000</t>
  </si>
  <si>
    <t>Пресс-ножницы</t>
  </si>
  <si>
    <t>комбинированные</t>
  </si>
  <si>
    <t>Нож к гильотине для гильотин НА3121,  540х60х16мм</t>
  </si>
  <si>
    <t>25.99.29.490.062.01.0796.000000000000</t>
  </si>
  <si>
    <t>Шприц</t>
  </si>
  <si>
    <t>плунжерный</t>
  </si>
  <si>
    <t>Щприц плунжерный, ручной</t>
  </si>
  <si>
    <t>27.90.32.000.032.01.0796.000000000000</t>
  </si>
  <si>
    <t>для сварочного оборудования, масляный</t>
  </si>
  <si>
    <t>Сальник 85х110 ДВС 144 (к сварочному агрегату)</t>
  </si>
  <si>
    <t>Сальник 50х70 ДВС 144 (к сварочному агрегату)</t>
  </si>
  <si>
    <t>28.11.42.300.008.01.0796.000000000001</t>
  </si>
  <si>
    <t>для дизельного двигателя, для легкового автомобиля, мощность более 136 л.с, но не более 150 л.с</t>
  </si>
  <si>
    <t>Поршневая группа  в компекте Г/П+К/П+К/У+П/П  Д144-1004021-А1 (к сварочному агрегату)</t>
  </si>
  <si>
    <t>28.11.42.900.051.00.0796.000000000000</t>
  </si>
  <si>
    <t>Головка цилиндра с пружиной Д37М-1003008Б5 (к сварочному агрегату)</t>
  </si>
  <si>
    <t>27.90.32.000.030.03.0796.000000000000</t>
  </si>
  <si>
    <t>масляный, для сварочного оборудования</t>
  </si>
  <si>
    <t>фильтр масляные, резьбовые 041-1105010-01</t>
  </si>
  <si>
    <t>27.90.32.000.030.01.0796.000000000000</t>
  </si>
  <si>
    <t>воздушный, для сварочного оборудования</t>
  </si>
  <si>
    <t>Фильтр воздушный Д37Е-1109025Б2</t>
  </si>
  <si>
    <t>фильтр масляные, резьбовые двигателя F3M2001, (Geko -20000)</t>
  </si>
  <si>
    <t>фильтр воздушный двигателя F3M2001 (Geko-20000)</t>
  </si>
  <si>
    <t xml:space="preserve">28.11.42.900.066.01.0796.000000000000
</t>
  </si>
  <si>
    <t>Насос топливный в сборе 4УТНМ-1111005 (к сварочному агрегату)</t>
  </si>
  <si>
    <t>Стартер -240 20.3708000</t>
  </si>
  <si>
    <t>Генератор  Г-306 462.3701(к сварочному агрегату)</t>
  </si>
  <si>
    <t>28.11.42.900.059.00.0839.000000000000</t>
  </si>
  <si>
    <t>Форсунки в  сборе (к сварочному агрегату) 16.1112010</t>
  </si>
  <si>
    <t>22.21.21.500.000.00.0006.000000000000</t>
  </si>
  <si>
    <t>Трубка</t>
  </si>
  <si>
    <t>общего назначения, нейлоновая, наружный диаметр 8 мм, толщина 1 мм</t>
  </si>
  <si>
    <t>Топливопроводы пластиковые</t>
  </si>
  <si>
    <t xml:space="preserve">30.20.40.300.039.00.0796.000000000032
</t>
  </si>
  <si>
    <t>для подвижного состава, шатуна</t>
  </si>
  <si>
    <t>Втулка шатунная Д37М-1004115 (к сварочному агрегату)</t>
  </si>
  <si>
    <t>Привод стартета (бендикс) 2407.3708600 (к сварочному агрегату)</t>
  </si>
  <si>
    <t>27.20.21.100.000.00.0796.000000000007</t>
  </si>
  <si>
    <t>стартерный, марка 6СТ-190, напряжение 12 В, емкость 190 А/ч, ГОСТ 959-2002</t>
  </si>
  <si>
    <t>Аккумулятор 6СТ-190 АП3</t>
  </si>
  <si>
    <t>Патрубок Д-37Е-1109534Ж2 воздушного фильтра ДВС Д-144 (к сварочному агрегату)</t>
  </si>
  <si>
    <t>29.32.30.600.009.00.0796.000000000011</t>
  </si>
  <si>
    <t>радиатора, для специализированного автомобиля, малый</t>
  </si>
  <si>
    <t>Патрубок 50-1307044Б радиатора ДВС МТЗ-82 (к сварочному агрегату)</t>
  </si>
  <si>
    <t xml:space="preserve">28.30.93.990.066.01.0796.000000000000
</t>
  </si>
  <si>
    <t>Стартер  арт.0160374 (к осветительной установке LTC 4L)</t>
  </si>
  <si>
    <t>27.11.61.000.009.00.0796.000000000000</t>
  </si>
  <si>
    <t>для дизельной электростанции</t>
  </si>
  <si>
    <t>Водяной насос арт 155719 (к осветительной установке LTC 4L)</t>
  </si>
  <si>
    <t>Топливный насос  арт 0155706 (к осветительной установке LTC 4L)</t>
  </si>
  <si>
    <t>27.11.61.000.000.00.0796.000000000000</t>
  </si>
  <si>
    <t>для дизельгенератора, напряжение 12 В</t>
  </si>
  <si>
    <t>Блок замок зажигание LDW1003 (к осветительной установке LTC 4L)</t>
  </si>
  <si>
    <t>26.51.65.000.010.00.0796.000000000000</t>
  </si>
  <si>
    <t>Регулятор напряжения</t>
  </si>
  <si>
    <t>бесконтактный транзисторный</t>
  </si>
  <si>
    <t>Регулятор напряжения 12Варт. 2837362228 (к осветительной установке LTC 4L)</t>
  </si>
  <si>
    <t>Насос форсунка в сборе арт. 0160379 (к осветительной установке LTC 4L)</t>
  </si>
  <si>
    <t>28.13.32.000.097.02.0796.000000000000</t>
  </si>
  <si>
    <t>для компрессора</t>
  </si>
  <si>
    <t>Ремень ГРМ z=113 арт. 0155697 (к осветительной установке LTC 4L)</t>
  </si>
  <si>
    <t>30.20.40.300.700.00.0796.000000000001</t>
  </si>
  <si>
    <t>Ремень генератора</t>
  </si>
  <si>
    <t>для выправочно-подбивочно-рихтовочной машины</t>
  </si>
  <si>
    <t>Ремень генератора 835мм арт. 0160196 (к осветительной установке LTC 4L)</t>
  </si>
  <si>
    <t>28.29.86.000.005.00.0796.000000000000</t>
  </si>
  <si>
    <t>Электроклапан</t>
  </si>
  <si>
    <t>для портальной машины плазменной резки</t>
  </si>
  <si>
    <t>Электроклапан 12V арт. 1073587119 (к осветительной установке LTC 4L)</t>
  </si>
  <si>
    <t>27.11.41.300.003.00.0839.000000000000</t>
  </si>
  <si>
    <t>Аппарат</t>
  </si>
  <si>
    <t>для испытания диэлектриков, комплектность пульт управления, генератор высоковольтный, кабель сетевого питания, кабель заземления (пульт), кабель заземления (генератор), документы по эксплуатации, методика поверки, кабель соединительный генератор высоковольтный - пульт управления</t>
  </si>
  <si>
    <t>Панель управления двигателем арт. 0155754 (к осветительной установке LTC 4L)</t>
  </si>
  <si>
    <t>27.11.61.000.068.00.0796.000000000000</t>
  </si>
  <si>
    <t>для дизельной электростанции, для подзарядки</t>
  </si>
  <si>
    <t>Генератор арт. 0155749 (к осветительной установке LTC 4L)</t>
  </si>
  <si>
    <t>28.15.10.550.000.00.0796.000000000098</t>
  </si>
  <si>
    <t>радиальный, сферический, наружный диаметр 420 мм, двухрядный, с цилиндрическим отверстием, со сферическими роликами, ГОСТ 520-2011</t>
  </si>
  <si>
    <t>Подшипник № 13636АМН в комплекте со втулкой и гайкой, ГОСТ 8545-75  (Основные размеры 180х420х138мм) (ПДСУ-200)</t>
  </si>
  <si>
    <t>28.15.10.530.000.00.0796.000000000018</t>
  </si>
  <si>
    <t>радиально-упорный, наружный диаметр 190 мм, однорядный, с коническими роликами</t>
  </si>
  <si>
    <t>Подшипник № 3002244КМ   ГОСТ 520-2002 (Основные размеры 220х400х144мм) (ПДСУ-200)</t>
  </si>
  <si>
    <t>28.15.10.530.000.00.0796.000000000013</t>
  </si>
  <si>
    <t>радиально-упорный, наружный диаметр 140 мм, однорядный, с коническими роликами</t>
  </si>
  <si>
    <t>Подшипник 22326 CCW33 ( 3626)</t>
  </si>
  <si>
    <t>28.15.10.550.000.00.0796.000000000005</t>
  </si>
  <si>
    <t>Подшипник 22311          (3611)</t>
  </si>
  <si>
    <t>28.15.10.900.000.00.0796.000000000002</t>
  </si>
  <si>
    <t>радиальный, сферический, наружный диаметр свыше 55 до 125 мм, двухрядный, качения, с цилиндрическим отверстием, с массивным сепаратором</t>
  </si>
  <si>
    <t>Подшипник 22310 (3610)</t>
  </si>
  <si>
    <t>14.12.11.290.001.06.0839.000000000000</t>
  </si>
  <si>
    <t>Костюм (комплект)</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</si>
  <si>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</si>
  <si>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летний для рабочих</t>
  </si>
  <si>
    <t>авансовый платеж - 30%, оставшаяся часть в течение 30 календарных дней с момента подписания акта приема-передачи поставленных товаров</t>
  </si>
  <si>
    <t>14.12.11.210.001.07.0839.000000000001</t>
  </si>
  <si>
    <t>для защиты от производственных загрязнений нефтепродуктами, мужской, из хлопчатобумажной ткани, состоит из куртки и брюк, утепленный, ГОСТ 12.4.111-82</t>
  </si>
  <si>
    <t>Костюм зимний для рабочих</t>
  </si>
  <si>
    <t>Костюм летний для ИТР</t>
  </si>
  <si>
    <t>Костюм зимний для ИТР</t>
  </si>
  <si>
    <t>14.12.11.290.001.18.0839.000000000000</t>
  </si>
  <si>
    <t>для защиты от искр и брызг расплавленного металла, мужской, из брезентовый ткани, состоит из куртки и полукомбинезона</t>
  </si>
  <si>
    <t xml:space="preserve">Костюм сварочный летний </t>
  </si>
  <si>
    <t>ОИН</t>
  </si>
  <si>
    <t xml:space="preserve">Костюм сварочный зимний </t>
  </si>
  <si>
    <t>14.12.11.210.001.03.0839.000000000001</t>
  </si>
  <si>
    <t>для военизированной охраны, мужской, из хлопчатобумажной ткани, состоит из куртки и брюк, летний, ГОСТ 19216-81</t>
  </si>
  <si>
    <t>Костюм  летний СБ</t>
  </si>
  <si>
    <t>14.12.11.210.001.03.0839.000000000000</t>
  </si>
  <si>
    <t>для военизированной охраны, мужской, из хлопчатобумажной ткани, состоит из куртки и брюк, зимний, ГОСТ 19216-81</t>
  </si>
  <si>
    <t>Костюм зимний СБ</t>
  </si>
  <si>
    <t>15.20.31.500.002.01.0715.000000000008</t>
  </si>
  <si>
    <t>Сапоги</t>
  </si>
  <si>
    <t>с подноском защитным металлическим, мужские, из кирзового верха, на подошве из резины</t>
  </si>
  <si>
    <t>Сапогие летние</t>
  </si>
  <si>
    <t>15.20.11.200.005.01.0715.000000000000</t>
  </si>
  <si>
    <t>общего назначения, мужские, резиновые, ГОСТ 5375-79</t>
  </si>
  <si>
    <t>Сапоги резиновые</t>
  </si>
  <si>
    <t>15.20.31.500.002.01.0715.000000000009</t>
  </si>
  <si>
    <t>с подноском защитным металлическим, мужские, из кирзового верха, на подошве из резины, утепленные</t>
  </si>
  <si>
    <t>Сапогие утепленные</t>
  </si>
  <si>
    <t>15.20.31.500.000.00.0715.000000000002</t>
  </si>
  <si>
    <t>Ботинки</t>
  </si>
  <si>
    <t>мужские, с верхом из хромовой кожи, на подошве резина, с подноском защитным металлическим</t>
  </si>
  <si>
    <t>Ботинки летние</t>
  </si>
  <si>
    <t>март</t>
  </si>
  <si>
    <t>15.20.31.500.000.00.0715.000000000004</t>
  </si>
  <si>
    <t>мужские, с верхом из юфтевой кожи, на подошве резина, утепленные, с подноском защитным металлическим</t>
  </si>
  <si>
    <t>Ботинки утепленные</t>
  </si>
  <si>
    <t>14.12.30.100.000.00.0715.000000000009</t>
  </si>
  <si>
    <t>для защиты рук технические, спилковые</t>
  </si>
  <si>
    <t>Перчатки комбинированные</t>
  </si>
  <si>
    <t>14.12.30.100.000.00.0715.000000000022</t>
  </si>
  <si>
    <t>Перчатки</t>
  </si>
  <si>
    <t>технические, нитриловые, химостойкие</t>
  </si>
  <si>
    <t>Перчатки полимерные (нитриловые)</t>
  </si>
  <si>
    <t>22.19.60.500.000.00.0715.000000000004</t>
  </si>
  <si>
    <t>для защиты рук технические, резиновые</t>
  </si>
  <si>
    <t>Перчатки резиновые</t>
  </si>
  <si>
    <t>14.12.30.100.000.00.0715.000000000015</t>
  </si>
  <si>
    <t>для защиты рук технические, с ПВХ покрытием, подкладкой из хлопчатобумажной ткани, утепленные</t>
  </si>
  <si>
    <t>Перчатки морозостойкие</t>
  </si>
  <si>
    <t>14.12.30.100.006.00.0796.000000000000</t>
  </si>
  <si>
    <t>Краги</t>
  </si>
  <si>
    <t>для защиты рук от повышенных температур, из термостойкого материала</t>
  </si>
  <si>
    <t>Краги сварщика</t>
  </si>
  <si>
    <t>32.99.11.900.017.05.0796.000000000000</t>
  </si>
  <si>
    <t>Респиратор</t>
  </si>
  <si>
    <t>пыле-газозащитный</t>
  </si>
  <si>
    <t>Респиратор лепесток</t>
  </si>
  <si>
    <t>32.99.11.900.017.04.0796.000000000000</t>
  </si>
  <si>
    <t>противогазоаэрозольный</t>
  </si>
  <si>
    <t>Респиратор газоаэрозольный</t>
  </si>
  <si>
    <t>сентябрь</t>
  </si>
  <si>
    <t>14.12.30.190.003.00.0796.000000000001</t>
  </si>
  <si>
    <t>Жилет</t>
  </si>
  <si>
    <t>мужской, спецодежда сигнальная, из световозвращающего материала</t>
  </si>
  <si>
    <t>Жилет сигнальный</t>
  </si>
  <si>
    <t>32.99.11.900.007.00.0796.000000000013</t>
  </si>
  <si>
    <t>защитный лицевой, для электросварщиков, ГОСТ 12.4.035-78</t>
  </si>
  <si>
    <t>Щиток электросварщика</t>
  </si>
  <si>
    <t>21.20.24.600.000.00.0839.000000000000</t>
  </si>
  <si>
    <t>Аптечка медицинская</t>
  </si>
  <si>
    <t>универсальная</t>
  </si>
  <si>
    <t>Аптечка универсальная</t>
  </si>
  <si>
    <t>20.41.31.950.000.00.0796.000000000000</t>
  </si>
  <si>
    <t>Мыло</t>
  </si>
  <si>
    <t>хозяйственное, твердое, 1 группа 72%, ГОСТ 30266-95</t>
  </si>
  <si>
    <t>Мыло хозяйственное</t>
  </si>
  <si>
    <t>32.50.42.900.000.00.0796.000000000008</t>
  </si>
  <si>
    <t>Очки</t>
  </si>
  <si>
    <t>защитные, пластиковые</t>
  </si>
  <si>
    <t>Очки защитные</t>
  </si>
  <si>
    <t>32.50.42.900.000.00.0796.000000000007</t>
  </si>
  <si>
    <t>для сварочных работ</t>
  </si>
  <si>
    <t>Очки резчика</t>
  </si>
  <si>
    <t>32.99.11.500.002.00.0796.000000000000</t>
  </si>
  <si>
    <t>Каска</t>
  </si>
  <si>
    <t>пластмассовая</t>
  </si>
  <si>
    <t>Каска строительная</t>
  </si>
  <si>
    <t>Каска для ИТР</t>
  </si>
  <si>
    <t>14.12.30.110.007.00.0796.000000000001</t>
  </si>
  <si>
    <t>Подшлемник</t>
  </si>
  <si>
    <t>для ношения под защитной каски, материал хлопок/акрил</t>
  </si>
  <si>
    <t>Подшлемник зимний</t>
  </si>
  <si>
    <t>13.92.29.990.010.00.0796.000000000002</t>
  </si>
  <si>
    <t>Пояс</t>
  </si>
  <si>
    <t>предохранительный, страховочный, лямочный с амортизатором</t>
  </si>
  <si>
    <t>Пояс предохранительный</t>
  </si>
  <si>
    <t>13.92.29.990.010.00.0796.000000000000</t>
  </si>
  <si>
    <t>предохранительный, страховочный, безлямочный с амортизатором</t>
  </si>
  <si>
    <t>Пояс монтерский</t>
  </si>
  <si>
    <t>14.13.24.590.000.00.0796.000000000001</t>
  </si>
  <si>
    <t>Комбинезон</t>
  </si>
  <si>
    <t>мужской, из пленочного материала, ГОСТ 25294-2003</t>
  </si>
  <si>
    <t>Комбинезон одноразовый</t>
  </si>
  <si>
    <t>28.29.22.100.000.02.0796.000000000000</t>
  </si>
  <si>
    <t>Огнетушитель</t>
  </si>
  <si>
    <t>порошковый, марка ОП-1 (з) (А, В, С, Е)</t>
  </si>
  <si>
    <t>Огнетушители порошковые</t>
  </si>
  <si>
    <t>28.29.22.100.000.02.0796.000000000006</t>
  </si>
  <si>
    <t>порошковый, марка ОП-5 (з) (А, В, С, Е)</t>
  </si>
  <si>
    <t>28.29.22.100.000.02.0796.000000000008</t>
  </si>
  <si>
    <t>порошковый, марка ОП-8 (з) (А, В, С, Е)</t>
  </si>
  <si>
    <t>13.99.13.900.000.00.0055.000000000000</t>
  </si>
  <si>
    <t>Кошма</t>
  </si>
  <si>
    <t>асбестовая, противопожарная</t>
  </si>
  <si>
    <t>15.20.40.900.004.00.0715.000000000000</t>
  </si>
  <si>
    <t>Чулки</t>
  </si>
  <si>
    <t>для сапог, из искусственного меха</t>
  </si>
  <si>
    <t>Утеплитель для сапог</t>
  </si>
  <si>
    <t>14.14.12.290.001.00.0796.000000000002</t>
  </si>
  <si>
    <t>Кальсоны</t>
  </si>
  <si>
    <t>мужские, трикотажные, из хлопчатобумажной ткани, теплые, ГОСТ 25296-2003</t>
  </si>
  <si>
    <t>Белье нательное</t>
  </si>
  <si>
    <t>14.12.30.100.003.00.0796.000000000008</t>
  </si>
  <si>
    <t>Фартук</t>
  </si>
  <si>
    <t>мужской, для защиты от растворов кислот, из кислозащитной ткани, тип А, ГОСТ 12.4.029-76</t>
  </si>
  <si>
    <t>Фартук защитный</t>
  </si>
  <si>
    <t>август</t>
  </si>
  <si>
    <t>14.12.30.290.004.00.0796.000000000002</t>
  </si>
  <si>
    <t>Халат</t>
  </si>
  <si>
    <t>женский, для защиты от производственных загрязнений, из смесовой ткани (хлопчатобумажная пряжа 50%, полиэфир 50 %), тип А, ГОСТ 12.4.131-83</t>
  </si>
  <si>
    <t>Халат для уборщиц</t>
  </si>
  <si>
    <t>14.12.30.100.000.00.0715.000000000005</t>
  </si>
  <si>
    <t>для защиты рук технические, с точечным покрытием ПВХ, хлопчатобумажные</t>
  </si>
  <si>
    <t>Перчатки ПВХ</t>
  </si>
  <si>
    <t>14.12.30.100.000.00.0715.000000000017</t>
  </si>
  <si>
    <t>для защиты рук технические, из латекса, бесшовные, диэлектрические</t>
  </si>
  <si>
    <t>Перчатки диэлектрические</t>
  </si>
  <si>
    <t>Канат пеньковый  ГОСТ-30055-93</t>
  </si>
  <si>
    <t>Лента оградительная</t>
  </si>
  <si>
    <t>20.41.31.530.000.01.5111.000000000000</t>
  </si>
  <si>
    <t>Порошок стиральный</t>
  </si>
  <si>
    <t>60</t>
  </si>
  <si>
    <t>17.23.14.500.000.00.5111.000000000066</t>
  </si>
  <si>
    <t>Бумага</t>
  </si>
  <si>
    <t>для офисного оборудования, формат А4, плотность 80 г/м2, ГОСТ 6656-76</t>
  </si>
  <si>
    <t>Бумага А-4 , плотность 80 г\м2, 210*297,500 л\пач,белизна 146%</t>
  </si>
  <si>
    <t>17.23.14.500.000.00.5111.000000000051</t>
  </si>
  <si>
    <t>для офисного оборудования, формат А3, плотность 90 г/м2, ГОСТ 6656-76</t>
  </si>
  <si>
    <t>Бумага А-3, плотность 90г\м2, белизна 146%,500 л\пач.</t>
  </si>
  <si>
    <t>17.12.13.100.000.00.0736.000000000001</t>
  </si>
  <si>
    <t>для факса, масса 1 м2/80 г, ширина 210 мм, плотность 80 г/м2</t>
  </si>
  <si>
    <t>17.23.13.130.000.00.0796.000000000001</t>
  </si>
  <si>
    <t>Журнал</t>
  </si>
  <si>
    <t>Учета</t>
  </si>
  <si>
    <t>Книга (журнал) регистрации для учета прочих документов</t>
  </si>
  <si>
    <t>17.23.13.500.003.00.0796.000000000001</t>
  </si>
  <si>
    <t>скоросшиватель</t>
  </si>
  <si>
    <t>картонный, размер 320x230x40 мм, формат А4</t>
  </si>
  <si>
    <t>Скоросшиватель картонный,глянцевый</t>
  </si>
  <si>
    <t>22.29.25.700.000.00.0796.000000000001</t>
  </si>
  <si>
    <t>Папка</t>
  </si>
  <si>
    <t>регистратор, пластиковая, формат А4, 70 мм</t>
  </si>
  <si>
    <t>Папка-регистратор матово-глянцевая поверхность,металлическая окантовка,формат А4, ширина корешка 70мм.</t>
  </si>
  <si>
    <t>32.99.12.170.000.01.0796.000000000000</t>
  </si>
  <si>
    <t>шариковая, со сменными стержнями (баллончиками)</t>
  </si>
  <si>
    <t>Ручка шариковая, автоматическая со сменными стержнями, чернила -синие.</t>
  </si>
  <si>
    <t>22.29.25.900.006.00.0796.000000000000</t>
  </si>
  <si>
    <t>Ножницы с пластиковой ручкой, длина 10 см</t>
  </si>
  <si>
    <t>22.29.25.900.002.00.0796.000000000001</t>
  </si>
  <si>
    <t>Файл - вкладыш</t>
  </si>
  <si>
    <t>с перфорацией, для документов, размер 170*215 мм</t>
  </si>
  <si>
    <t>файл прозрачный, формат А4, 80 микрон, с прорезью сверху, изготовлен из полипропилена</t>
  </si>
  <si>
    <t>17.23.12.700.013.00.5111.000000000000</t>
  </si>
  <si>
    <t>для заметок, бумажный, самоклеющийся</t>
  </si>
  <si>
    <t>Стикеры, бумага для записей на клейкой основе</t>
  </si>
  <si>
    <t>Пластиковые - закладки,  на клейкой основе предназначены для закладок страниц на  подпись руководству.</t>
  </si>
  <si>
    <t>5111</t>
  </si>
  <si>
    <t>22.29.25.500.006.00.0796.000000000005</t>
  </si>
  <si>
    <t>карандаш, 21 грамм</t>
  </si>
  <si>
    <t>клей-карандаш универсальный,объем не менее 21 гр.., предназначен для повседневной работы в офисе: для склеивания бумаги-картона.Не имеет цвета и запаха. Не содержит растворителей, при необходимости легко смывается водой.</t>
  </si>
  <si>
    <t>32.99.59.900.083.00.0796.000000000000</t>
  </si>
  <si>
    <t>Штрих-лента</t>
  </si>
  <si>
    <t>ленточный корректор в блистере с диспенсером</t>
  </si>
  <si>
    <t>шрих-корректор ленточный, ширина линии 4,2 мм. Предназначен для исправления текста на любой бумажной поверхности, а также термобумаге.</t>
  </si>
  <si>
    <t>22.29.25.500.004.01.0796.000000000002</t>
  </si>
  <si>
    <t>пластиковая, гелевая</t>
  </si>
  <si>
    <t>Ручка шариковая со сменными стержнями</t>
  </si>
  <si>
    <t>32.99.15.100.000.00.0796.000000000003</t>
  </si>
  <si>
    <t>Карандаш</t>
  </si>
  <si>
    <t>простой, с ластиком</t>
  </si>
  <si>
    <t>простой карандаш графитный. Твердость НВ (твердо-мягкий) с белым ластиком</t>
  </si>
  <si>
    <t>28.23.23.900.005.00.0796.000000000000</t>
  </si>
  <si>
    <t>Степлер</t>
  </si>
  <si>
    <t>канцелярский, механический</t>
  </si>
  <si>
    <t>Степлер №10. выполняет закрытое сшивание,Толщина сшиваемой бумаги не менее 10 листов.</t>
  </si>
  <si>
    <t>Степлер №24. выполняет закрытое сшивание,Толщина сшиваемой бумаги не менее 20 листов.</t>
  </si>
  <si>
    <t>25.99.23.500.001.00.5111.000000000000</t>
  </si>
  <si>
    <t>для канцелярских целей, проволочная</t>
  </si>
  <si>
    <t>Скобы для степлера №10,№26\6, 24\6, 23\10,изготовлены из стали,</t>
  </si>
  <si>
    <t>Одна пачка</t>
  </si>
  <si>
    <t>25.99.23.300.000.00.0778.000000000003</t>
  </si>
  <si>
    <t>размер 25 мм</t>
  </si>
  <si>
    <t>Зажимы для бумаг. размер: 15мм., 25 мм, 32 мм, 51 мм. Изготовлены из стали</t>
  </si>
  <si>
    <t>упаковка</t>
  </si>
  <si>
    <t>28.23.12.100.000.00.0796.000000000023</t>
  </si>
  <si>
    <t>Калькулятор</t>
  </si>
  <si>
    <t>настольный, компактный, 12 разрядный</t>
  </si>
  <si>
    <t>Разрядов-12, корпус-пластиковый, клавиши пластиковые, сменная батарейка- да.</t>
  </si>
  <si>
    <t>22.29.25.700.006.00.0796.000000000000</t>
  </si>
  <si>
    <t>Лоток</t>
  </si>
  <si>
    <t>для бумаг, из пластмассы, вертикальный</t>
  </si>
  <si>
    <t>Лоток для бумаг вертикальный из пластмассы</t>
  </si>
  <si>
    <t>32.99.59.900.084.00.0778.000000000001</t>
  </si>
  <si>
    <t>Скотч</t>
  </si>
  <si>
    <t>полиэтиленовый, свыше 3 см, односторонний</t>
  </si>
  <si>
    <t>20.41.32.770.000.01.0796.000000000000</t>
  </si>
  <si>
    <t>Средство моющее</t>
  </si>
  <si>
    <t>для туалетов, гель, СТ РК ГОСТ Р 51696-2003</t>
  </si>
  <si>
    <t>гелеобразное  средство для чистки и дезинфекции унитаза</t>
  </si>
  <si>
    <t>20.41.32.590.000.01.0796.000000000000</t>
  </si>
  <si>
    <t>для чистки ванн и раковин, порошок, СТ РК ГОСТ Р 51696-2003</t>
  </si>
  <si>
    <t>порошкообразное средство для чистки и дезинфекции ванн и раковин</t>
  </si>
  <si>
    <t>20.41.32.750.000.01.0796.000000000000</t>
  </si>
  <si>
    <t>для мытья стекол и зеркальных поверхностей, жидкость, СТ РК ГОСТ Р 51696-2003</t>
  </si>
  <si>
    <t>предназначен для мытья всех типов стеклянных и зеркальных поверхностей</t>
  </si>
  <si>
    <t>13.92.29.990.000.01.0006.000000000001</t>
  </si>
  <si>
    <t>Салфетка</t>
  </si>
  <si>
    <t>техническая, хлопковая, безворсовая</t>
  </si>
  <si>
    <t>Ветошь предназначен для очистки загрязнений, как влага,пыль,стружка,масло,смазка и др. Состоит из 100% хлопка. ГОСТ4346-75. Ширина 1,5 м.</t>
  </si>
  <si>
    <t>14.12.30.100.000.00.0715.000000000016</t>
  </si>
  <si>
    <t>для защиты рук технические, из латекса</t>
  </si>
  <si>
    <t>Перчатки хозяйственные</t>
  </si>
  <si>
    <t>20.41.41.000.002.00.0796.000000000000</t>
  </si>
  <si>
    <t>Освежитель воздуха</t>
  </si>
  <si>
    <t>аэрозоль</t>
  </si>
  <si>
    <t>освежители воздуха и арома-средства, для  устранения неприятного запаха в помещениях (комната, ванна, туалеты)</t>
  </si>
  <si>
    <t>32.91.11.900.005.00.0796.000000000001</t>
  </si>
  <si>
    <t>Веник</t>
  </si>
  <si>
    <t>из материалов растительного происхождения</t>
  </si>
  <si>
    <t>Из материалов растительного происхождения</t>
  </si>
  <si>
    <t>13.92.15.500.003.00.0055.000000000008</t>
  </si>
  <si>
    <t>Жалюзи</t>
  </si>
  <si>
    <t>из смешанной ткани, вертикальные</t>
  </si>
  <si>
    <t>Вертикальные жалюзи из смешанных тканей, состоят из вертикальных пластин</t>
  </si>
  <si>
    <t xml:space="preserve">РК, Мангистауская обл, пос.Жетыбай, общ. ТОО "ОСС" </t>
  </si>
  <si>
    <t>в течение 30 календарных дней с даты заключения договора</t>
  </si>
  <si>
    <t>31.00.12.550.001.00.0796.000000000004</t>
  </si>
  <si>
    <t>Стул</t>
  </si>
  <si>
    <t>деревянный, сиденье  из ткани</t>
  </si>
  <si>
    <t>13.92.12.530.002.00.0839.000000000003</t>
  </si>
  <si>
    <t>Комплект постельного белья</t>
  </si>
  <si>
    <t>из хлопка, полуторный, состоит из одного пододеяльника, одной простыни,двух наволочек , плотность плетения высокая (85-120 нитей/см2), ГОСТ 31307-2005</t>
  </si>
  <si>
    <t xml:space="preserve"> Размер: 1,5 спальный
Материал: Хлопок
Размер пододеяльника: 143х215 см
Размер простыни: 150x214 см
Размер наволочек: 70х70 см, с двумя наволочками, в постельных тонах.
</t>
  </si>
  <si>
    <t>31.03.12.900.000.00.0796.000000000003</t>
  </si>
  <si>
    <t>Матрац</t>
  </si>
  <si>
    <t>спальный, латекс, пружинный</t>
  </si>
  <si>
    <t>Матрац среднего уровня жесткости, съёмный чехол из жакардовой ткани, промтеган на синтепоне. Высота-20 см.,пружинный блок, размер 90х200 см.</t>
  </si>
  <si>
    <t>28.14.11.900.007.01.0796.000000000000</t>
  </si>
  <si>
    <t>Арматура</t>
  </si>
  <si>
    <t>фонтанная, условный проход ствола 50 мм, рабочее давление 14 мПа</t>
  </si>
  <si>
    <t>клапан шредера</t>
  </si>
  <si>
    <t>20.59.43.900.005.00.0166.000000000004</t>
  </si>
  <si>
    <t>Хладагент</t>
  </si>
  <si>
    <t>R-22 (Фреон R-22), газ</t>
  </si>
  <si>
    <t>Фреон R22  в целиндрах по 13,6 кг.</t>
  </si>
  <si>
    <t>20.14.19.300.000.00.0166.000000000000</t>
  </si>
  <si>
    <t>Тетрафторэтан (Фреон R134A)</t>
  </si>
  <si>
    <t>газ</t>
  </si>
  <si>
    <t>Фреон R134  в целиндрах по 13,6 кг.</t>
  </si>
  <si>
    <t>27.90.52.790.001.00.0796.000000000100</t>
  </si>
  <si>
    <t>Конденсатор</t>
  </si>
  <si>
    <t>К50-38-160В-22 мкФ, электрический, номинальная емкость 22 мкФ</t>
  </si>
  <si>
    <t>Конденсатор 22</t>
  </si>
  <si>
    <t>27.90.52.790.001.00.0796.000000000036</t>
  </si>
  <si>
    <t>К50-29-100В-50 мкФ, электрический, номинальная емкость 50 мкФ</t>
  </si>
  <si>
    <t>Конденсатор 50 мкф.</t>
  </si>
  <si>
    <t>22.19.73.100.000.00.0006.000000000003</t>
  </si>
  <si>
    <t>Трубчатая изоляция</t>
  </si>
  <si>
    <t>гибкая из вспененного каучука, толщина стенки 6 мм, диаметр 12 мм, ГОСТ 16381-77</t>
  </si>
  <si>
    <t>Инсталяция для изолировки медных трубок, толщина стенки 6мм, диаметр 12 мм.</t>
  </si>
  <si>
    <t>24.44.26.321.001.00.0006.000000000000</t>
  </si>
  <si>
    <t>общего назначения, латунно-медная, диаметр 6 мм</t>
  </si>
  <si>
    <t>Кондиционерная капиллярная трубка, деаметр 6мм.</t>
  </si>
  <si>
    <t>28.92.61.500.041.00.0796.000000000000</t>
  </si>
  <si>
    <t>Компрессор кондиционера</t>
  </si>
  <si>
    <t>кондиционера</t>
  </si>
  <si>
    <t>компрессор для сплит - системы компрессор №9</t>
  </si>
  <si>
    <t>компрессор для сплит - системы компрессор №12</t>
  </si>
  <si>
    <t>27.51.30.900.003.00.0796.000000000000</t>
  </si>
  <si>
    <t>для бытового холодильника</t>
  </si>
  <si>
    <t>компрессор для бытового холодильника 110W - 118W</t>
  </si>
  <si>
    <t>27.90.32.000.049.00.0796.000000000000</t>
  </si>
  <si>
    <t>для пайки металлов</t>
  </si>
  <si>
    <t>припой серебрянный с флюсом</t>
  </si>
  <si>
    <t>припой харрис</t>
  </si>
  <si>
    <t>14.19.12.160.000.00.0839.000000000000</t>
  </si>
  <si>
    <t>Костюм</t>
  </si>
  <si>
    <t>мужской, спортивный, трикотажный, из синтетической пряжи, ГОСТ 31410-2009</t>
  </si>
  <si>
    <t>Форма с логотипом компании и номерами</t>
  </si>
  <si>
    <t>РК, Мангистауская область  г.Актау</t>
  </si>
  <si>
    <t>в течение 60 календарных дней с даты подписания договора</t>
  </si>
  <si>
    <t>32.30.15.800.002.00.0796.000000000002</t>
  </si>
  <si>
    <t>Мяч</t>
  </si>
  <si>
    <t>надувной, кожаный</t>
  </si>
  <si>
    <t>Мяч футбольный №4</t>
  </si>
  <si>
    <t>в течение 30 календарных дней с даты подписания договора</t>
  </si>
  <si>
    <t>32.30.15.800.002.00.0796.000000000000</t>
  </si>
  <si>
    <t>для волейбола</t>
  </si>
  <si>
    <t>Мяч волейбольный</t>
  </si>
  <si>
    <t>10.82.22.900.000.00.0778.000000000000</t>
  </si>
  <si>
    <t>Набор подарочный</t>
  </si>
  <si>
    <t>набор различных конфет/сладостей в картонной подарочной упаковке, вес 1 кг</t>
  </si>
  <si>
    <t>Приобретение сладких Новогодних подарков для детей работников к Новому году</t>
  </si>
  <si>
    <t>октябрь- ноябрь</t>
  </si>
  <si>
    <t>26.20.40.000.136.00.0796.000000000000</t>
  </si>
  <si>
    <t>Картридж тонерный</t>
  </si>
  <si>
    <t>черный</t>
  </si>
  <si>
    <t xml:space="preserve">Картридж HP СE285A  </t>
  </si>
  <si>
    <t xml:space="preserve">Картридж HP СB435A  </t>
  </si>
  <si>
    <t xml:space="preserve">Картридж HP СB436A   </t>
  </si>
  <si>
    <t xml:space="preserve">Картридж HP C4092A </t>
  </si>
  <si>
    <t xml:space="preserve">Картридж HP Q5949A  </t>
  </si>
  <si>
    <t xml:space="preserve">Картридж HP Q2612A  </t>
  </si>
  <si>
    <t xml:space="preserve">Картридж HP Q2613A  </t>
  </si>
  <si>
    <t xml:space="preserve">Картридж CANON FX9/FX10 </t>
  </si>
  <si>
    <t>Принт-картридж  Xerox  3119 (013R00625)</t>
  </si>
  <si>
    <t>123/128WC Тонер-картридж Pro (006R01182)</t>
  </si>
  <si>
    <t>Копи-картридж для МФУ Xerox WC С123/128/118  М123/М128/М118 (013R00589) /60k/</t>
  </si>
  <si>
    <t>Drum картридж KX-FAD89A </t>
  </si>
  <si>
    <t>Тонер картридж факс-х аппаратов Тонер Panasonic KX-FAT88A</t>
  </si>
  <si>
    <t>5020 WC Тонер-картридж для МФУ Xerox  /106R01277/</t>
  </si>
  <si>
    <t>520/5220 XC Тонер-картридж Xerox (6R589)</t>
  </si>
  <si>
    <t>Тонер картридж KX -FAT400A7</t>
  </si>
  <si>
    <t>26.20.16.930.001.00.0796.000000000002</t>
  </si>
  <si>
    <t>Манипулятор "мышь"</t>
  </si>
  <si>
    <t>оптическая, тип подключения проводной, интерфейс подключения USB</t>
  </si>
  <si>
    <t>USB Лазерная "Мышь"</t>
  </si>
  <si>
    <t>26.20.15.000.000.00.0796.000000000001</t>
  </si>
  <si>
    <t>Клавиатура</t>
  </si>
  <si>
    <t>мультимедийная</t>
  </si>
  <si>
    <t>USB Клавиатура</t>
  </si>
  <si>
    <t>26.30.30.900.068.01.0796.000000000005</t>
  </si>
  <si>
    <t>Разъем</t>
  </si>
  <si>
    <t>телефонный, коннектор модульный RJ45</t>
  </si>
  <si>
    <t>Коннектор RJ 45</t>
  </si>
  <si>
    <t>26.30.30.900.068.01.0796.000000000001</t>
  </si>
  <si>
    <t>телефонный, коннектор модульный RJ11</t>
  </si>
  <si>
    <t>Коннектор RJ 11</t>
  </si>
  <si>
    <t>27.32.13.500.001.01.0796.000000000006</t>
  </si>
  <si>
    <t>коммутационный (патч-корд), UTP, в рулоне</t>
  </si>
  <si>
    <t>UTP Кабель</t>
  </si>
  <si>
    <t>26.30.30.900.114.00.0839.000000000000</t>
  </si>
  <si>
    <t>Комплект для эксплуатации GPON</t>
  </si>
  <si>
    <t>комплект приборов и инструментов для эксплуатации сетей GPON</t>
  </si>
  <si>
    <t>Обжимный инструмент для сети RJ 45 и RJ11</t>
  </si>
  <si>
    <t>28.22.15.500.005.00.0796.000000000007</t>
  </si>
  <si>
    <t>Автопогрузчик</t>
  </si>
  <si>
    <t>вилочный, грузоподъемность 5000 кг</t>
  </si>
  <si>
    <t>Автопогрузчик,  вилочный</t>
  </si>
  <si>
    <t>45 календарных дней с даты заключения договора</t>
  </si>
  <si>
    <t>28.41.22.100.002.00.0796.000000000000</t>
  </si>
  <si>
    <t>Машина фрезерная</t>
  </si>
  <si>
    <t>планировочная, подготовительная</t>
  </si>
  <si>
    <t>Бороздодел (асфальторезка), c тележкой</t>
  </si>
  <si>
    <t>30 календарных дней с даты заключения договора</t>
  </si>
  <si>
    <t>Лебедки ручные, рычажные, г\п 4-5 тн, L каната - 9м</t>
  </si>
  <si>
    <t>28.29.60.500.000.00.0796.000000000000</t>
  </si>
  <si>
    <t>Битумоварка</t>
  </si>
  <si>
    <t>на дизельном топливе или сжиженном газе, объём разогретого битума 1,0 м2</t>
  </si>
  <si>
    <t>Битумоварки передвижные V-1 м3</t>
  </si>
  <si>
    <t>28.92.40.500.000.00.0796.000000000000</t>
  </si>
  <si>
    <t>Бетономешалка или растворосмеситель</t>
  </si>
  <si>
    <t>емкость 750-1500 л</t>
  </si>
  <si>
    <t>Бетономешалки V-0,75 м3</t>
  </si>
  <si>
    <t>28.13.26.300.000.00.0796.000000000000</t>
  </si>
  <si>
    <t>объемный, возвратно-поступательный, производительность не более 60 м3/ч, с избыточным рабочим давлением не более 15 бар</t>
  </si>
  <si>
    <t>Компрессор С-416</t>
  </si>
  <si>
    <t>60 календарных дней с даты заключения договора</t>
  </si>
  <si>
    <t>28.24.11.900.004.00.0796.000000000007</t>
  </si>
  <si>
    <t>электрический, мощность 1700 Вт</t>
  </si>
  <si>
    <t>Электрические отбойные молотки 1700 Вт</t>
  </si>
  <si>
    <t>28.13.14.300.000.01.0796.000000000019</t>
  </si>
  <si>
    <t>вихревой, центробежный, подача 20 м3/час</t>
  </si>
  <si>
    <t>Насосный агрегат К20/30</t>
  </si>
  <si>
    <t>28.13.14.900.002.02.0796.000000000110</t>
  </si>
  <si>
    <t>центробежный, тип СМ80-50-200-2, фекальный, 2900 об/мин</t>
  </si>
  <si>
    <t>Насосный агрегат СМ 80-50-200-2</t>
  </si>
  <si>
    <t>28.13.28.000.000.00.0796.000000000001</t>
  </si>
  <si>
    <t>автономный, переносной, высокого давления</t>
  </si>
  <si>
    <t>Компрессор К-29 на 220 в</t>
  </si>
  <si>
    <t>28.22.12.500.000.00.0796.000000000062</t>
  </si>
  <si>
    <t>ручная, червячная, грузоподъемность 2,0 тн</t>
  </si>
  <si>
    <t>Тельфер ручной (цепной), г/п 2 т</t>
  </si>
  <si>
    <t>Вибраторы ИВ-113</t>
  </si>
  <si>
    <t>25.21.13.000.019.00.0796.000000000000</t>
  </si>
  <si>
    <t>Блок регулирования газовой горелки</t>
  </si>
  <si>
    <t>для газовых котлов</t>
  </si>
  <si>
    <t>Блок горелочный в сборе</t>
  </si>
  <si>
    <t>27.11.32.900.000.00.0796.000000000000</t>
  </si>
  <si>
    <t>Электростанция</t>
  </si>
  <si>
    <t>дизельная, передвижная, ГОСТ 13822-82</t>
  </si>
  <si>
    <t>Дизельная электростанция на 70-85 кВт, супершумозащитный кожух, с встроенным  АВР, электростартерная система запуска, цифровая панель управления, автоматическая подзарядка АКБ, объем топливного бака 160-200 литров</t>
  </si>
  <si>
    <t>25.99.29.190.029.00.0839.000000000000</t>
  </si>
  <si>
    <t>Вышка-тура выотой 9,8м ( рабочая площадка размером 2,0х1,2м) с тормозными устроиством и стаблизатором</t>
  </si>
  <si>
    <t>Вышка-тура выотой 8,6м ( рабочая площадка размером 2,0х1,2м) с тормозными устроиством и стаблизатором</t>
  </si>
  <si>
    <t>Вышка-тура выотой 7,2м ( рабочая площадка размером 2,0х2,0м) с тормозными устроиством и стаблизатором</t>
  </si>
  <si>
    <t>25.11.10.300.000.00.0796.000000000000</t>
  </si>
  <si>
    <t>Леса строительные</t>
  </si>
  <si>
    <t>рамные, стальные, ширина 1 м, высота 20 м</t>
  </si>
  <si>
    <t>Леса строительные с рабочими площадками 3,0х1,0м (700 м2)</t>
  </si>
  <si>
    <t>26.51.66.400.005.00.0796.000000000000</t>
  </si>
  <si>
    <t>Толщиномер</t>
  </si>
  <si>
    <t>диапазон измерения толщины 0,50-508,00 мм</t>
  </si>
  <si>
    <t xml:space="preserve">Толщиномер ЕТ-111 (для измерения толщины лака и лакокрасочных покрытии) </t>
  </si>
  <si>
    <t>26.51.12.390.003.00.0796.000000000000</t>
  </si>
  <si>
    <t>Тахеометр</t>
  </si>
  <si>
    <t>электронный, точный, тип Та2, диаметр входного зрачка не менее 35 мм, наименьшее расстояние визирования не более 1 м</t>
  </si>
  <si>
    <t xml:space="preserve">Тахеометр электронный </t>
  </si>
  <si>
    <t>26.30.11.000.000.01.0796.000000000001</t>
  </si>
  <si>
    <t>Радиостанция</t>
  </si>
  <si>
    <t>портативная (носимая), многоканальная</t>
  </si>
  <si>
    <t>Рация переносная</t>
  </si>
  <si>
    <t>27.51.11.100.001.00.0796.000000000001</t>
  </si>
  <si>
    <t>Холодильник</t>
  </si>
  <si>
    <t>однокамерный, отдельностоящй, объем 50-99 л, с морозильным отделом</t>
  </si>
  <si>
    <t>РК, Мангистауская обл, г. Актау  25 мкр.зд.46 офис ТОО "ОСС"</t>
  </si>
  <si>
    <t>28.25.12.300.000.00.0796.000000000001</t>
  </si>
  <si>
    <t>Кондиционер (сплит-система)</t>
  </si>
  <si>
    <t>настенный</t>
  </si>
  <si>
    <t>Сплит-система 25 м2</t>
  </si>
  <si>
    <t>31.09.12.350.000.00.0796.000000000000</t>
  </si>
  <si>
    <t>Кровать</t>
  </si>
  <si>
    <t>односпальняя, с матрасом, боковые спинки и основание деревянные</t>
  </si>
  <si>
    <t>Кровать с ортопедическим матрацам</t>
  </si>
  <si>
    <t>28.99.11.500.000.00.0796.000000000005</t>
  </si>
  <si>
    <t>Устройство для прошивки документов</t>
  </si>
  <si>
    <t>до 500 листов</t>
  </si>
  <si>
    <t>Настольное устройство для ниточного скрепления документов</t>
  </si>
  <si>
    <t>26.20.13.000.008.00.0796.000000000002</t>
  </si>
  <si>
    <t>Компьютер</t>
  </si>
  <si>
    <t>персональный мультимедийный</t>
  </si>
  <si>
    <t>Компьютер в сборе (монитор, сист. блок, ПО, ИБП, сетевой фильтр, мышь, клавиатура)</t>
  </si>
  <si>
    <t>26.20.18.900.001.01.0796.000000000002</t>
  </si>
  <si>
    <t>Устройство</t>
  </si>
  <si>
    <t>многофункциональное, печать струйная, разрешение 1200*2400 dpi</t>
  </si>
  <si>
    <t xml:space="preserve">Монохромное МФУ формата А3. </t>
  </si>
  <si>
    <t>МФУ для малых рабочих групп с автоподатчиком (А4)</t>
  </si>
  <si>
    <t xml:space="preserve">МФУ цветной A4 </t>
  </si>
  <si>
    <t>27.90.11.900.000.00.0796.000000000000</t>
  </si>
  <si>
    <t>Машина</t>
  </si>
  <si>
    <t>поломоечная, сетевая, автоматическая, рабочая, ширина щеток 830 мм, ширина скребка 1115 мм, производительность 2905 м2</t>
  </si>
  <si>
    <t>Поломоечная машина с функцией сушки для промышленной уборки</t>
  </si>
  <si>
    <t>Приобретение лицензий для 1С 8.2 (Клиентский доступ 1С+SQL Server Runtime 2012; Клиентский доступ MS SQL Server Runtime 2012)</t>
  </si>
  <si>
    <t>Система удаленного доступа к базе данных 1С CITRIX</t>
  </si>
  <si>
    <t>Приобретение лицензий сервера для 1С 8.2 (Клиентский доступ 1С+SQL Server Runtime 2012; Клиентский доступ MS SQL Server Runtime 2012)</t>
  </si>
  <si>
    <t>Лицензия на 1С: Предприятие 8.2 Конфигурация Управление производственным предприятием для Казахстана</t>
  </si>
  <si>
    <t>Клиентская лицензия ARTA SYNERGY</t>
  </si>
  <si>
    <t>30 рабочих  дней с даты заключения договора</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</si>
  <si>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</si>
  <si>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</si>
  <si>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</si>
  <si>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Антивирусная программа</t>
  </si>
  <si>
    <t>Внедрение системы электронного документооборота</t>
  </si>
  <si>
    <t>33.13.11.100.005.00.0999.000000000000</t>
  </si>
  <si>
    <t>Работы по ремонту/модернизации метереологической аппаратуры и инструментов</t>
  </si>
  <si>
    <t>Поверка тахографа</t>
  </si>
  <si>
    <t xml:space="preserve">РК, Мангистауская область, г. Актау </t>
  </si>
  <si>
    <t>до 31.05.2016г</t>
  </si>
  <si>
    <t>авансовый платеж - 0%, оплата по факту, в течение 30 календарных дней с даты подписания  Акта выполненных работ</t>
  </si>
  <si>
    <t>33.11.12.000.001.00.0999.000000000000</t>
  </si>
  <si>
    <t>Работы по ремонту/модернизации резервуаров/цистерн и аналогичного емкостного оборудования</t>
  </si>
  <si>
    <t>Ремонт стальных баллонов (замена вентиля, покраска, промывка и др.)</t>
  </si>
  <si>
    <t>с даты подписания договора по 31.12.2016г</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</si>
  <si>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</si>
  <si>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</si>
  <si>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Ремонт э/о и наладка приборов безопасности ГПМ</t>
  </si>
  <si>
    <t>РК, Мангистауская область, п.Даулет, м/р Каламкас, м/р Жетыбай</t>
  </si>
  <si>
    <t>33.12.22.100.000.00.0999.000000000000</t>
  </si>
  <si>
    <t>Работы по ремонту/модернизации станков и аналогичного оборудования и приспособлений</t>
  </si>
  <si>
    <t>Ремонт и техническое обслуживание нестандартного оборудования</t>
  </si>
  <si>
    <t>РК, Мангистауская область, г.Актау, производственная база поставщика</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</si>
  <si>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</si>
  <si>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</si>
  <si>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Ремонт газораздаточных колонок</t>
  </si>
  <si>
    <t>июль</t>
  </si>
  <si>
    <t>45.20.21.000.001.00.0999.000000000000</t>
  </si>
  <si>
    <t>Работы по ремонту автотранспортных средств, систем, узлов и агрегатов</t>
  </si>
  <si>
    <t>Техническое обслуживание и ремонт автотранспорта с заменой запчастей</t>
  </si>
  <si>
    <t>РК, Мангистауская область, г.Актау</t>
  </si>
  <si>
    <t>33.20.60.000.001.00.0999.000000000000</t>
  </si>
  <si>
    <t>Электроизмерительные работы</t>
  </si>
  <si>
    <t>Проведение измерений и испытаний электрооборудования, средств индивидуальной защиты</t>
  </si>
  <si>
    <t>РК, Мангистауская область г.Актау, м/р Жетыбай, м/р Каламкас</t>
  </si>
  <si>
    <t>с 01 января по 31 декабря</t>
  </si>
  <si>
    <t>авансовый платеж - 0%, оставшаяся часть по факту, в течение 30 календарных дней с даты подписания  Акта выполненных работ</t>
  </si>
  <si>
    <t xml:space="preserve"> </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</si>
  <si>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</si>
  <si>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</si>
  <si>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Ремонт электрооборудования  с заменой обмоток и изоляции</t>
  </si>
  <si>
    <t>71.12.31.100.001.00.0999.000000000000</t>
  </si>
  <si>
    <t>Работы по геологической разведке</t>
  </si>
  <si>
    <t>поисковые геолого-разведочные работы с подсчетом запасов мергеля и подготови к освоению (расширение) карьера №10 (мергель) 24га</t>
  </si>
  <si>
    <t>43.13.10.335.002.00.0999.000000000000</t>
  </si>
  <si>
    <t>Буровзрывные работы</t>
  </si>
  <si>
    <t>Рыхление полускального грунта (мергель) Карьер №10</t>
  </si>
  <si>
    <t>РК, Мангистауская область, Тупкараганский р-н  м/р Каламкас</t>
  </si>
  <si>
    <t>Рыхление скальных пород для производства щебня. Карьер строительного камня "Таучик"</t>
  </si>
  <si>
    <t>РК, Мангистауская область, Тупкараганский р-н, к-р Таучик</t>
  </si>
  <si>
    <t>33.13.11.100.006.00.0999.000000000000</t>
  </si>
  <si>
    <t>Работы по ремонту/модернизации геодезического оборудования и инструментов</t>
  </si>
  <si>
    <t>Диагностика, ремонт и поверка геодезических приборов</t>
  </si>
  <si>
    <t>18.13.10.000.001.00.0999.000000000000</t>
  </si>
  <si>
    <t>Работы по изготовлению печатных форм/печатей/трафаретов и аналогичных изделий</t>
  </si>
  <si>
    <t>Изготовление печатей и штампов</t>
  </si>
  <si>
    <t xml:space="preserve">по заявке заказчика в течении 10 календарных дней </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</si>
  <si>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</si>
  <si>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</si>
  <si>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надверных табличек для кабинетов.</t>
  </si>
  <si>
    <t>43.21.10.335.000.00.0999.000000000000</t>
  </si>
  <si>
    <t>Работы по ремонту/модернизации пожарной/охранной сигнализации, систем тушения и аналогичного оборудования</t>
  </si>
  <si>
    <t>Работы по ремонту и техническому обслуживанию систем пожарной сигнализации</t>
  </si>
  <si>
    <t>РК, Мангистауская обл, м/р Жетыбай , м/р  Каламкас, г.Актау</t>
  </si>
  <si>
    <t>09.10.11.200.000.00.0999.000000000000</t>
  </si>
  <si>
    <t>Работы по эксплуатационному бурению вертикальных скважин</t>
  </si>
  <si>
    <t xml:space="preserve">Бурение  скважин  под анодные заземлители   при  устройстве  электро-химзащиты   подземных  трубопроводов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</si>
  <si>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</si>
  <si>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</si>
  <si>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Устройство пожарной сигнализации на объекте</t>
  </si>
  <si>
    <t xml:space="preserve">РК, Мангистауская область,м/р Каламкас, м/р Жетыбай,  г. Актау </t>
  </si>
  <si>
    <t>25.11.99.000.001.00.0999.000000000000</t>
  </si>
  <si>
    <t>Работы по изготовлению металлических конструкций по техническим условиям заказчика</t>
  </si>
  <si>
    <t>Компрессорная и аккумуляторная.</t>
  </si>
  <si>
    <t>РК, Мангистауская область, м/р Каламкас</t>
  </si>
  <si>
    <t>60 календарных дней с момента подписания договора</t>
  </si>
  <si>
    <t>Цех технического обслуживания и ремонта грузовых автомобилей и спецтехники.</t>
  </si>
  <si>
    <t>Бытовой корпус.</t>
  </si>
  <si>
    <t>Медицинский пункт и Диспетчерская.</t>
  </si>
  <si>
    <t>Автомойка.</t>
  </si>
  <si>
    <t>41.00.40.000.001.00.0999.000000000000</t>
  </si>
  <si>
    <t>Работы по возведению (строительству) нежилых зданий/сооружений</t>
  </si>
  <si>
    <t>с даты подписания договора до 31 декабря 2016г</t>
  </si>
  <si>
    <t xml:space="preserve"> АО "УМГ" РВС-5000м3. Покраска резервуара.   </t>
  </si>
  <si>
    <t>РК,Мангистауская область,м/р Узень</t>
  </si>
  <si>
    <t xml:space="preserve"> АО "УМГ" РВС-10000м3    Покраска резервуара.</t>
  </si>
  <si>
    <t>74.90.20.000.059.00.0777.000000000000</t>
  </si>
  <si>
    <t>Услуги по заправке картриджей</t>
  </si>
  <si>
    <t>Заправка ч/б лаз.картриджей станд. емкости (без чипа)</t>
  </si>
  <si>
    <t xml:space="preserve">январь </t>
  </si>
  <si>
    <t>95.11.10.000.002.00.0999.000000000000</t>
  </si>
  <si>
    <t>Работы по ремонту/модернизации компьютерной/периферийной оргтехники/оборудования и их частей</t>
  </si>
  <si>
    <t>Тех. обслуживание МФУ лазерный ч/б ф А3 (скорость от 34к, до 55к)</t>
  </si>
  <si>
    <t>Тех. обслуживание ч/б МФУ лазерных  принтеров ф А4</t>
  </si>
  <si>
    <t>42.22.22.335.000.00.0999.000000000000</t>
  </si>
  <si>
    <t>Работы по ремонту/модернизации телекоммуникационного оборудования</t>
  </si>
  <si>
    <t>Тех.обслужвание факсов лазерных</t>
  </si>
  <si>
    <t>УСЛУГИ:</t>
  </si>
  <si>
    <t xml:space="preserve">
85.59.13.335.001.00.0777.000000000000
</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</si>
  <si>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</si>
  <si>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</si>
  <si>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Подготовка, переподготовка и повышение квалификации работников,включая организацию обучающих тренингов и семинаров</t>
  </si>
  <si>
    <t xml:space="preserve">с марта по декабрь </t>
  </si>
  <si>
    <t>РК, Мангистауская область, г.Актау , г.Алматы, г.Астана</t>
  </si>
  <si>
    <t>с 01.03.2016г по 31.12.2016г.</t>
  </si>
  <si>
    <t>авансовый платеж- 0%, оплата по факту в течение 30 календарных  дней с даты  подписания Акта оказанных услуг</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</si>
  <si>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</si>
  <si>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</si>
  <si>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</si>
  <si>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 xml:space="preserve">  август </t>
  </si>
  <si>
    <t>с 15.08.16г по 14.08.17г</t>
  </si>
  <si>
    <t>авансовый платеж - 100% после заключения договора на основании счета</t>
  </si>
  <si>
    <t>Актуарные услуги</t>
  </si>
  <si>
    <t xml:space="preserve"> январь</t>
  </si>
  <si>
    <t>Услуги по предоставлению доступа к информационным ресурсам, находящимся в сети Интернет (сертификация пользователей, получение доступа и др.)</t>
  </si>
  <si>
    <t>Информационно аналитические
 услуги Uchet.kz</t>
  </si>
  <si>
    <t>с марта  2016 г по март  2017 г</t>
  </si>
  <si>
    <t>62.09.20.000.012.00.0777.000000000000</t>
  </si>
  <si>
    <t>Услуги по предоставлению доступа к информационным ресурсам, находящимся в сети Интернет</t>
  </si>
  <si>
    <t>Информационно- правовая система "Параграф"</t>
  </si>
  <si>
    <t>февраль</t>
  </si>
  <si>
    <t>с февраля 2016 г по январь 2017 г</t>
  </si>
  <si>
    <t>авансовый платеж - 100%, в течение 10 рабочих дней на основании счета на оплату</t>
  </si>
  <si>
    <t>38.11.29.000.000.00.0777.000000000000</t>
  </si>
  <si>
    <t>Услуги по вывозу (сбору) неопасных отходов/имущества/материалов</t>
  </si>
  <si>
    <t>Прием и утилизация твердо-бытовых отходов с объектов по г.Актау,п.Ынтымак и м/р Каламкас</t>
  </si>
  <si>
    <t>РК, Мангистауская область, г.Актау, п.Ынтымак и м/р Каламкас</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</si>
  <si>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</si>
  <si>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</si>
  <si>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Прием и утилизация твердо-бытовых отходов с объектов  м/р Жетыбай</t>
  </si>
  <si>
    <t>РК, Мангистауская область, м/р Жетыбай</t>
  </si>
  <si>
    <t>37.00.11.900.000.00.0777.000000000000</t>
  </si>
  <si>
    <t>Услуги по удалению сточных вод</t>
  </si>
  <si>
    <t>Услуги по удалению сточных вод (отведение)</t>
  </si>
  <si>
    <t>вывоз жидких стоков с м/р  Каламкас (канализация)</t>
  </si>
  <si>
    <t>Утилизация  сточных вод  с м/р Жетыбай,Ынтымак.</t>
  </si>
  <si>
    <t>РК, Мангистауская область, м/р Жетыбай, п.Ынтымак</t>
  </si>
  <si>
    <t>71.20.19.000.011.00.0777.000000000000</t>
  </si>
  <si>
    <t>Услуги по проведению лабораторных/лабораторно-инструментальных исследований/анализов</t>
  </si>
  <si>
    <t>Химический анализ сточных вод с 2-х объектов.</t>
  </si>
  <si>
    <t>РК, Мангистауская область,  п.Ынтымак , м/р Жетыбай</t>
  </si>
  <si>
    <t>авансовый платеж-100% после получения счета на оплату</t>
  </si>
  <si>
    <t>38.22.29.000.001.00.0777.000000000000</t>
  </si>
  <si>
    <t>Услуги по демеркуризации</t>
  </si>
  <si>
    <t>Вывоз  и утилизация отработанных ламп с объектов ТОО ОСС.</t>
  </si>
  <si>
    <t>РК, Мангистауская область, г.Актау  промзона пункт приема ТОО "МАЭК-Казатомпром"</t>
  </si>
  <si>
    <t>с момента подписания договора по 31.12.2016г</t>
  </si>
  <si>
    <t>авансовый платеж- 100% в течение 5 банковских дней после получения счета</t>
  </si>
  <si>
    <t>38.21.29.000.000.00.0777.000000000000</t>
  </si>
  <si>
    <t>прием и утилизация отходов производства - янтарный список</t>
  </si>
  <si>
    <t>РК, Мангистауская область,  пос.Ынтымак БПО,м/р Каламкс,м/р Жетыбай</t>
  </si>
  <si>
    <t>прием и утилизация отходов производства - зеленый список</t>
  </si>
  <si>
    <t>74.90.20.000.027.00.0777.000000000000</t>
  </si>
  <si>
    <t>Услуги по проведению производственного мониторинга</t>
  </si>
  <si>
    <t xml:space="preserve">проведение  замеров концентраций загрязняющих веществ в атмосферном воздухе и почве инструментальном методом. </t>
  </si>
  <si>
    <t>РК, Мангистауская область,  м/р Каламкас, м/р Жетыбай</t>
  </si>
  <si>
    <t>авансовый платеж- 0%, оплата ежеквартально по факту в течение 30 календарных  дней с даты  подписания Акта оказанных услуг</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</si>
  <si>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</si>
  <si>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</si>
  <si>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</si>
  <si>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xml:space="preserve">прием и утилизация отработанных масел </t>
  </si>
  <si>
    <t>РК, Мангистауская область ,пос.Ынтымак,  БПО</t>
  </si>
  <si>
    <t>Разработка  проекта "Инвентаризация источников эмиссии парниковых газов для ТОО "ОСС" за 2015 год.</t>
  </si>
  <si>
    <t>РК, Мангистауская область:г Актау</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</si>
  <si>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</si>
  <si>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</si>
  <si>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</si>
  <si>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Разработка  проекта "ПДВ" для объектов ТОО "ОСС" (общий) на 2017-2027 годы.</t>
  </si>
  <si>
    <t>в течение 90 календарных дней с даты заключения договора</t>
  </si>
  <si>
    <t>Разработка  проекта "ПДВ" для карьера №10 - добыча мергеля на м/р Каламкас на 2017-2027 годы по  ТОО "ОСС" .</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</si>
  <si>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</si>
  <si>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</si>
  <si>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Обязательное экологическое  страхование объектов.</t>
  </si>
  <si>
    <t xml:space="preserve"> август </t>
  </si>
  <si>
    <t>РК, Мангистауская область, м/р : Каламкас, Жетыбай, к-р Таучик, г.Актау,пос Ынтымак-БПО</t>
  </si>
  <si>
    <t>с 11.08.16г по 11.08.17г</t>
  </si>
  <si>
    <t>74.90.19.000.001.00.0777.000000000000</t>
  </si>
  <si>
    <t>Услуги консультационные по разработке, внедрению, подготовке и сертификации систем менеджмента</t>
  </si>
  <si>
    <t>Соответствие требованиям СТ РК ИСО 9001, СТ РК ИСО 14001,СТ РК OHSAS 18001</t>
  </si>
  <si>
    <t>авансовый платеж - 0%, оставшаяся часть по факту, в течение 30 календарных дней, на основании подписанного Акта оказанных услуг</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</si>
  <si>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</si>
  <si>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</si>
  <si>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Ежегодная актуализация стандартов (СТ РК) Республики Казахстан</t>
  </si>
  <si>
    <t>апрель</t>
  </si>
  <si>
    <t>Обновление версий СТ РК 9001,14001,18001,19011</t>
  </si>
  <si>
    <t>71.20.19.000.010.00.0777.000000000000</t>
  </si>
  <si>
    <t>Услуги по диагностированию/экспертизе/анализу/испытаниям/тестированию/осмотру</t>
  </si>
  <si>
    <t>Аэродинамические испытания вентсистем</t>
  </si>
  <si>
    <t>в течение 45 календарных дней с даты заключения договора</t>
  </si>
  <si>
    <t>Услуги по перезарядке огнетушителей</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</si>
  <si>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</si>
  <si>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</si>
  <si>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удост. по ТБ, плакаты по пром. без., журналов  вводного инструктажа и т.д.</t>
  </si>
  <si>
    <t>авансовый платеж - 0%, оплата по факту, в течение 30 календарных дней с даты подписания  Акта оказанных услуг</t>
  </si>
  <si>
    <t>62.09.20.000.005.00.0777.000000000000</t>
  </si>
  <si>
    <t>Услуги по пользованию информационной системой электронных закупок</t>
  </si>
  <si>
    <t>январь</t>
  </si>
  <si>
    <t>с 04 января по 31 декабря</t>
  </si>
  <si>
    <t>авансовый платеж - 25% ежеквартально в течение 5 рабочих дней после получения счета на оплату</t>
  </si>
  <si>
    <t>62.09.20.000.000.00.0777.000000000000</t>
  </si>
  <si>
    <t>Услуги по администрированию и техническому обслуживанию программного обеспечения</t>
  </si>
  <si>
    <t>Услуги, оказываемые в соответствии с Концепцией развития Карты мониторинга местного содержания</t>
  </si>
  <si>
    <t>Услуги по актуализации Единого номенклатурного справочника товаров, работ и услуг</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</si>
  <si>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</si>
  <si>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</si>
  <si>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</si>
  <si>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- 30%  в течение 5  рабочих дней с даты подписания договора, оставшаяся часть в течение 15 рабочих дней с даты подписания Акта приемки услуг</t>
  </si>
  <si>
    <t>62.02.30.000.003.00.0777.000000000000</t>
  </si>
  <si>
    <t>Услуги по технической поддержке сайтов</t>
  </si>
  <si>
    <t>Техническое сопровождение сайта ТОО "ОСС"</t>
  </si>
  <si>
    <t>авансовый платеж- 0%, оплата в течение 10 рабочих дней с даты  подписания Акта оказанных услуг</t>
  </si>
  <si>
    <t>62.09.20.000.002.00.0777.000000000000</t>
  </si>
  <si>
    <t>Услуги по установке и настройке программного обеспечения</t>
  </si>
  <si>
    <t>Техническое обслуживание и сопровождение программного обеспечения 1С "Бухгалтерия 8"</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</si>
  <si>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</si>
  <si>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</si>
  <si>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</si>
  <si>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 xml:space="preserve">Выделенный канал почтовый сервер от 20мб/сек до 70
Скорость передачи и количество каналов:
Предоставление доступа к сети Интернет без учета трафика (Unlimited)
</t>
  </si>
  <si>
    <t>с 01.01.2015г. по 31.12.2015г.</t>
  </si>
  <si>
    <t>Скорость передачи и количество каналов:
 Предоставление доступа к сети интернет с п/с 32 до 150Мбит/с без учета трафика (Unlimited)</t>
  </si>
  <si>
    <t>61.90.10.451.001.00.0777.000000000000</t>
  </si>
  <si>
    <t>Услуги по аренде каналов связи</t>
  </si>
  <si>
    <t>Блок  из 4 IP адресов (на 60 Кбит/сек)</t>
  </si>
  <si>
    <t>Блок  из 4 IP адресов (на 9 Мбит/сек)</t>
  </si>
  <si>
    <t>61.10.42.100.000.00.0777.000000000000</t>
  </si>
  <si>
    <t>Услуги, направленные на предоставление доступа к Интернету узкополосному по сетям проводным</t>
  </si>
  <si>
    <t>Услуги предоставления доступа в Интернет от оператора кабельной инфраструктуры м/р Каламкас</t>
  </si>
  <si>
    <t>Услуги предоставления доступа в Интернет от оператора кабельной инфраструктуры м/р Жетыбай</t>
  </si>
  <si>
    <t>РК, Мангистауская обл, м/р Жетыбай</t>
  </si>
  <si>
    <t>Услуги предоставления доступа в Интернет от оператора кабельной инфраструктуры п.Куйрык</t>
  </si>
  <si>
    <t>РК, Мангистауская обл, п.Куйрык</t>
  </si>
  <si>
    <t>Услуги предоставления доступа в Интернет от оператора кабельной инфраструктуры п.Ынтымак</t>
  </si>
  <si>
    <t>РК, Мангистауская обл, пос.Ынтымак</t>
  </si>
  <si>
    <t>Аренда областной виртуальной частной сети IPVPN Тарифный план №1 (станция «Мангышлак», с. Даулет) 5 Мбит/с</t>
  </si>
  <si>
    <t>РК, Мангистауская обл, с.Даулет</t>
  </si>
  <si>
    <t xml:space="preserve">Аренда областной виртуальной частной сети IPVPN
Тарифный план №1 (станция «Мангышлак», с. Даулет, ч/з дорогу) 5 Мбит/с
</t>
  </si>
  <si>
    <t xml:space="preserve">Аренда областной виртуальной частной сети IPVPN
Тарифный план №1 (ЖСМУ, п. Жетыбай) 5 Мбит/с
</t>
  </si>
  <si>
    <t>РК, Мангистауская обл, п.Жетыбай</t>
  </si>
  <si>
    <t xml:space="preserve">Аренда областной виртуальной частной сети IPVPN
Тарифный план №1 (КСМУ, п. Каламкас) 5 Мбит/с
</t>
  </si>
  <si>
    <t>РК, Мангистауская обл, п.Каламкас</t>
  </si>
  <si>
    <t>Организация и предоставление  «последней мили» по WLL</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</si>
  <si>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</si>
  <si>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</si>
  <si>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</si>
  <si>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за право пользования информацией и за подготовку и передачу пакета геолого-геофизической информации по карьеру (ПГС) 30га</t>
  </si>
  <si>
    <t>предоплата 100% после подписания договора</t>
  </si>
  <si>
    <t>за право пользования информацией и за подготовку и передачу пакета геолого-геофизической информации по карьеру № 10 (мергель) 24га</t>
  </si>
  <si>
    <t>изготовление идентификационных документов на земельные участки до S=50га</t>
  </si>
  <si>
    <t>январь, апрель</t>
  </si>
  <si>
    <t>изготовление идентификационных документов на земельные участки до S=10га</t>
  </si>
  <si>
    <t xml:space="preserve"> регистрация идентификационных документов в ЦОНе</t>
  </si>
  <si>
    <t>нормативные документы</t>
  </si>
  <si>
    <t>акт экспертизы</t>
  </si>
  <si>
    <t>РК, Мангистауская обл., г. Актау,</t>
  </si>
  <si>
    <t>сертификат СТ KZ</t>
  </si>
  <si>
    <t>36.00.20.400.003.00.0777.000000000000</t>
  </si>
  <si>
    <t>Услуги по подаче питьевой воды</t>
  </si>
  <si>
    <t xml:space="preserve">отпуск питьевой воды для центрального офиса и офиса АСМУ </t>
  </si>
  <si>
    <t>авансовый платеж - 0%, оплата в течение 25 календарных  дней с момента предоставления счет-фактуры</t>
  </si>
  <si>
    <t>49.50.19.000.001.00.0777.000000000000</t>
  </si>
  <si>
    <t>Услуги транспортирования по трубопроводам воды</t>
  </si>
  <si>
    <t xml:space="preserve">транспортировка питьевой воды для центрального офиса и офиса АСМУ </t>
  </si>
  <si>
    <t xml:space="preserve">Прием сточных вод от  центрального офиса и офиса АСМУ </t>
  </si>
  <si>
    <t>53.10.12.200.000.00.0777.000000000000</t>
  </si>
  <si>
    <t>Услуги почтовые по пересылке почтовых отправлений</t>
  </si>
  <si>
    <t>Почтово-телеграфные. Отправка писем по всем  направлениям РК и РФ.</t>
  </si>
  <si>
    <t>авансовый платеж - 100% согласно счета на оплату в течении 10 календ.дней</t>
  </si>
  <si>
    <t>Изготовление полиграфической продукции. Обеспечение бланками.</t>
  </si>
  <si>
    <t>с даты подписания договора по 31.12.2016г, по заявкам Заказчика</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</si>
  <si>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</si>
  <si>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</si>
  <si>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</si>
  <si>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Телефонная связь. обеспечение телефонными номерами все управления и подразделения  ТОО</t>
  </si>
  <si>
    <t>РК, Мангистауская область, г.Актау, м/р Каламкас, Жетыбай, п.Ынтымак, к-р Таучик</t>
  </si>
  <si>
    <t>Поставка питьевой воды для карьера</t>
  </si>
  <si>
    <t>РК, Мангистауская область, пос. Таучик</t>
  </si>
  <si>
    <t>Вода питьевая для производственных нужд (самовывоз)</t>
  </si>
  <si>
    <t>РК, Мангистауская область, п.Ынтымак  БПО, СТиСТ</t>
  </si>
  <si>
    <t>авансовый платеж-100% в течении 5 рабочих дней после получения счета на оплату</t>
  </si>
  <si>
    <t>81.29.13.000.001.00.0777.000000000000</t>
  </si>
  <si>
    <t>Услуги санитарные (дезинфекция, дезинсекция, дератизация и аналогичные)</t>
  </si>
  <si>
    <t>Проведение дезинфекционных, дезинсекционных и дератизационных работ в целях защиты от вредоносных насекомых на месторождении Каламкас объект КСМУ</t>
  </si>
  <si>
    <t>Проведение дезинфекционных, дезинсекционных и дератизационных работ в целях защиты от вредоносных насекомых на месторождении Жетыбай объект ЖСМУ</t>
  </si>
  <si>
    <t xml:space="preserve">Проведение дезинфекционных, дезинсекционных и дератизационных работ в целях защиты от вредоносных насекомых в п.Ынтымак, п.Даулет (объект УТиСТ), карьеры Таучик, Куйрык (объект БПО) </t>
  </si>
  <si>
    <t xml:space="preserve">РК, Мангистауская область      п.Даулет, п.Ынтымак УТиСТ, ккрьеры Таучик, Куйрык БПО </t>
  </si>
  <si>
    <t>Проведение дезинфекционных, дезинсекционных и дератизационных работ в целях защиты от вредоносных насекомых в г.Актау (центр.офис, зд.АСМУ, база АСМУ)</t>
  </si>
  <si>
    <t>РК, Мангистауская область, г.Актау ЦО, АСМу</t>
  </si>
  <si>
    <t>96.01.19.000.001.00.0777.000000000000</t>
  </si>
  <si>
    <t>Услуги прачечные</t>
  </si>
  <si>
    <t>Стирка летней, зимней спецодежды г.Актау</t>
  </si>
  <si>
    <t>68.20.11.900.000.00.0777.000000000000</t>
  </si>
  <si>
    <t>Услуги по аренде жилых помещений</t>
  </si>
  <si>
    <t>Жилищно-бытовое обслуживание в общежитии на м/р Каламкас</t>
  </si>
  <si>
    <t>Проведение медицинского профилактического осмотра работников ТОО "ОСС"</t>
  </si>
  <si>
    <t>РК, Мангистауская область, м/р Калкамкас КСМУ, м/р Асар ЖСМУ</t>
  </si>
  <si>
    <t>Медицинское обслуживание работников на случай болезни во время нахождения его на месторождениях Каламкас и Жетыбай</t>
  </si>
  <si>
    <t>РК, Мангистауская область, м/р Калкамкас  м/р Асар Жетыбай</t>
  </si>
  <si>
    <t>Проведение микробиологических лабораторных исследований анализов работников через СЭС</t>
  </si>
  <si>
    <t>РК, Мангистауская областьг.Актау, 1мкр поликлиника Нефтяников</t>
  </si>
  <si>
    <t>65.12.12.335.000.00.0777.000000000000</t>
  </si>
  <si>
    <t>Услуги по медицинскому страхованию на случай болезни</t>
  </si>
  <si>
    <t>Медицинское страхование работников - консультация, лечение, обеспечение лекарственными средствами, оформление больничных листов</t>
  </si>
  <si>
    <t>365 календарных дней с момента заключения договора</t>
  </si>
  <si>
    <t>авансовый платеж- 90% в течение 30 рабочих дней, после получения счета на оплату, 10% после подписания Акта оказанных услуг</t>
  </si>
  <si>
    <t>56.10.19.000.001.00.0777.000000000000</t>
  </si>
  <si>
    <t>Услуги по обеспечению питанием работников</t>
  </si>
  <si>
    <t>услуги по обеспечению питанием работников</t>
  </si>
  <si>
    <t>Организация горячим спец.питанием и бутилированной водой, молочными продуктами в столовых на м/р Каламкас (1-раз. и 3-раз. Сухие пайки, 1-раз. и 3-раз. горячее питан., дополнительное ужин/паек, бутилированная пит. вода)</t>
  </si>
  <si>
    <t>Организация горячим спец.питанием и бутилированной водой, молочными продуктами в столовых на м/р Жетыбай (1-раз. и 3-раз. Сухие пайки, 1-раз. и 3-раз. горячее питан., дополнительное ужин/паек, бутилированная пит. вода)</t>
  </si>
  <si>
    <t xml:space="preserve">Организация спец.питанием и бутилированной водой, молочными продуктами в столовых в в (г.Актау) п.Ынтымак, п.Даулет (1-но разовое питание, вода бутилированная) </t>
  </si>
  <si>
    <t>РК, Мангистауская область          г.Актау, п.Ынтымак, п.Даулет</t>
  </si>
  <si>
    <t>Организация горячим спец.питанием и бутилированной водой, молочными прдуктами  в столовой на карьере Таучик (завтрак, обед, ужин, вода бут)</t>
  </si>
  <si>
    <t>РК, Мангистауская область           карьер Таучик</t>
  </si>
  <si>
    <t>53.10.19.200.000.00.0777.000000000000</t>
  </si>
  <si>
    <t>Услуги почтовые по предоставлению в пользование абонентских ящиков</t>
  </si>
  <si>
    <t>Аренда абонементного    ящика для обеспечения   сохранности поступившей корреспонденций в абонементном ящике до момента выемки представителей ТОО</t>
  </si>
  <si>
    <t>РК, Мангистауская область г.Актау</t>
  </si>
  <si>
    <t>авансовый платеж - 100% согласно счета на оплату в течении 14 календ.дней</t>
  </si>
  <si>
    <t>53.10.12.900.000.00.0777.000000000000</t>
  </si>
  <si>
    <t>Услуги почтовые, связанные с письмами</t>
  </si>
  <si>
    <t>Перевозка и доставка отправлений важного, делового и срочного характера с грифом "Конфиденциально" по категории Экспресс отправления "ЕМС"</t>
  </si>
  <si>
    <t>33.13.19.100.003.00.0777.000000000000</t>
  </si>
  <si>
    <t>Услуги по техническому обслуживанию сетей и оборудования связи</t>
  </si>
  <si>
    <t>Техническое обслуживание Отау-ТВ на месторождении Каламкас</t>
  </si>
  <si>
    <t>Техническое обслуживание Отау-ТВ на месторождении Жетыбай</t>
  </si>
  <si>
    <t>Организация 3-х разового горячего питания, бутилированной водой и молочными продуктами</t>
  </si>
  <si>
    <t>РК, Мангистауская область, г.Жанаозен</t>
  </si>
  <si>
    <t>с даты подписания договора по 30.06.2016г</t>
  </si>
  <si>
    <t>Организация одноразового горячего питания.</t>
  </si>
  <si>
    <t>Услуги по предоставлению  помещений для проживания рабочих в общежитиях в г.Жанаозен</t>
  </si>
  <si>
    <t>РК, Мангистауская область, г. Жанаозен</t>
  </si>
  <si>
    <t>Услуги  проживания (аренда) в г.Актобе</t>
  </si>
  <si>
    <t>РК, г.Актобе</t>
  </si>
  <si>
    <t>Услуги проживания (аренда) в г. Атырау</t>
  </si>
  <si>
    <t>РК,  г.Атырау</t>
  </si>
  <si>
    <t>Услуги проживания (аренда) в с. Бейнеу</t>
  </si>
  <si>
    <t>РК, Мангистауская область, с.Бейнеу</t>
  </si>
  <si>
    <t>с даты подписания договора по 31.01.2016г</t>
  </si>
  <si>
    <t>Организация 3-х разового горячего питания, бутилированной водой и молочными продуктами, с.Бейнеу</t>
  </si>
  <si>
    <t>с даты подписания договора по 31.01..2016г</t>
  </si>
  <si>
    <t>РК,  г. Актобе</t>
  </si>
  <si>
    <t>РК,  г. Атырау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</si>
  <si>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</si>
  <si>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</si>
  <si>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национального праздника Наурыз</t>
  </si>
  <si>
    <t>Приобретение и оформление поздравительных открыток для руководителей</t>
  </si>
  <si>
    <t>Изготовление почетных грамот</t>
  </si>
  <si>
    <t>93.11.10.900.006.00.0777.000000000000</t>
  </si>
  <si>
    <t>Услуги по аренде (эксплуатации) спортивно-тренировочных объектов</t>
  </si>
  <si>
    <t>Аренда спортзала по мини-футболу</t>
  </si>
  <si>
    <t>Участие в открытом Первенстве города Актау по мини-футболу</t>
  </si>
  <si>
    <t>Санитарно-бактериологическое исслдование состава воды бродильным методом. Санитарно-гигиенические исследования.</t>
  </si>
  <si>
    <t>РК, Мангистауская область, г.Актау, м/р Каламкас, м/р Жетыбай, п.Ынтымак</t>
  </si>
  <si>
    <t>авансовый платеж - 100% согласно счета на оплату в течении 15 календарных дней</t>
  </si>
  <si>
    <t>53.10.11.100.000.00.0777.000000000000</t>
  </si>
  <si>
    <t>Услуги по подписке на печатные периодические издания</t>
  </si>
  <si>
    <t>Подписка периодических изданий для руководителей, а также изданий, необходимых для работы департаментов.</t>
  </si>
  <si>
    <t>93.19.19.900.001.00.0777.000000000000</t>
  </si>
  <si>
    <t>Услуги по размещению информационных материалов в средствах массовой информации</t>
  </si>
  <si>
    <t xml:space="preserve">Размещение рекламно-информационных материалов, связанных с деятльностью ТОО в областной газете </t>
  </si>
  <si>
    <t>55.20.11.335.000.00.0777.000000000000</t>
  </si>
  <si>
    <t>Услуги домов/баз/лагерей для отдыха</t>
  </si>
  <si>
    <t>Организация летнего отдыха детей (Путевки в детские лагеря на территории Алматинской области)</t>
  </si>
  <si>
    <t>РК, Алматинская обл.</t>
  </si>
  <si>
    <t xml:space="preserve">с мая по  август </t>
  </si>
  <si>
    <t>авансовый платеж - 30%, оставшаяся часть в течении 30 календарных дней с момента подписания Акта оказанных услуг</t>
  </si>
  <si>
    <t>ОПРУ</t>
  </si>
  <si>
    <t>Организация летнего отдыха детей (Путевки в детские лагеря на территории Мангистауской области)</t>
  </si>
  <si>
    <t>РК, Мангистауская обл.</t>
  </si>
  <si>
    <t>35.13.10.100.000.00.0777.000000000000</t>
  </si>
  <si>
    <t>Услуги по передаче/распределению электроэнергии</t>
  </si>
  <si>
    <t>Электроснабжение офиса ТОО "ОСС" и зд. и базы АСМУ</t>
  </si>
  <si>
    <t>авансовый платеж - 100% стоимости месячного объема за 5 дней до начала расчетного периода</t>
  </si>
  <si>
    <t>Электроснабжение  карьера "Таучик" и РЗУ БПО</t>
  </si>
  <si>
    <t>РК, Мангистауская обл., г.Актау, карьер Таучик и п.Ынтымак</t>
  </si>
  <si>
    <t>передача и распределение электроэнергии карьера "Таучик" и РЗУ БПО</t>
  </si>
  <si>
    <t>Электроснабжение объектов на м/р Каламкас, Жетыбай, г.Актау и пос.Ынтымак</t>
  </si>
  <si>
    <t>РК, Мангистауская обл, м/р: Жетыбай, м/р Каламкас, г.Актау и пос.Ынтымак</t>
  </si>
  <si>
    <t>оплата фактического расхода в течение 10 банковских дней с момента выставления счет-фактуры</t>
  </si>
  <si>
    <t>35.30.12.200.002.00.0777.000000000000</t>
  </si>
  <si>
    <t>Услуги по распределению горячей воды (тепловой энергии) по распределительным тепловым сетям, кроме коммунальных</t>
  </si>
  <si>
    <t>Теплоснабжение КСМУ и УТиСТ на м/р Каламкас</t>
  </si>
  <si>
    <t>РК, Мангистауская обл., м/р Каламкас</t>
  </si>
  <si>
    <t>авансовый платеж - 0%, оставшаяся часть в течении 20 календарных  дней с момента подписания Акта оказанных услуг, ежемесячно</t>
  </si>
  <si>
    <t>35.30.12.200.004.00.0777.000000000000</t>
  </si>
  <si>
    <t>Услуги по передаче пара по тепловым сетям, кроме коммунальных</t>
  </si>
  <si>
    <t>Теплоснабжение офиса ТОО "ОСС" и зд. и базы АСМУ</t>
  </si>
  <si>
    <t>Экспертное обследование энергоустановок и аттестация персонала.</t>
  </si>
  <si>
    <t>РК, Мангистауская обл., г.Актау</t>
  </si>
  <si>
    <t>авансовый платеж - 0%, оставшаяся часть в течении 30 календарных  дней с момента подписания Акта оказанных услуг</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</si>
  <si>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</si>
  <si>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</si>
  <si>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Сервисное обслуживание теплосчетчиков</t>
  </si>
  <si>
    <t>33.19.10.800.000.00.0777.000000000000</t>
  </si>
  <si>
    <t>Услуги по промывке и опрессовке системы отопления</t>
  </si>
  <si>
    <t xml:space="preserve">Подготовка тепловых сетей (опрессовка) </t>
  </si>
  <si>
    <t>авансовый платеж - 100%</t>
  </si>
  <si>
    <t>71.20.12.000.000.00.0777.000000000000</t>
  </si>
  <si>
    <t>Услуги дефектоскопические</t>
  </si>
  <si>
    <t>Комплекс услуг по выявлению дефектов</t>
  </si>
  <si>
    <t xml:space="preserve">РК, Мангистауская обл, м/р: Жетыбай и м/р: Каламкас, </t>
  </si>
  <si>
    <t>49.50.19.000.002.00.0777.000000000000</t>
  </si>
  <si>
    <t>Услуги по транспортировке газа</t>
  </si>
  <si>
    <t>Услуги по транспортировке сухого (отбензиненного) природного газа</t>
  </si>
  <si>
    <t>65.12.21.335.000.00.0777.000000000000</t>
  </si>
  <si>
    <t>Услуги по страхованию гражданско-правовой ответственности владельцев автомобильного транспорта</t>
  </si>
  <si>
    <t>Услуги по страхованию (обязательному) гражданско-правовой ответственности владельцев автотранспортных средств, перевозчиков, предприятий</t>
  </si>
  <si>
    <t>с 01.01.2016г. по 31.12.2016г.</t>
  </si>
  <si>
    <t>49.32.12.000.000.00.0777.000000000000</t>
  </si>
  <si>
    <t>Услуги по аренде легковых автомобилей с водителем</t>
  </si>
  <si>
    <t>Аренда легковых автомобилей с предоставлением услуг водителя</t>
  </si>
  <si>
    <t>РК, Мангистауская область, г.Актау, м/р Каламкас, м/р Жетыбай</t>
  </si>
  <si>
    <t>74.90.20.000.041.00.0777.000000000000</t>
  </si>
  <si>
    <t>Услуги по метрологической аттестации методики выполнения измерений</t>
  </si>
  <si>
    <t>Услуги по организации метрологического обеспечения средств измерений</t>
  </si>
  <si>
    <t>71.20.19.000.000.00.0777.000000000000</t>
  </si>
  <si>
    <t>Услуги по поверке средств измерений</t>
  </si>
  <si>
    <t>Проведение метрологических работ СИ</t>
  </si>
  <si>
    <t>Поверка весовых дозаторов</t>
  </si>
  <si>
    <t>РК, Мангистауская область  г.Актау, м/р Каламкас, м/р Жетыбай</t>
  </si>
  <si>
    <t>71.20.14.000.000.00.0777.000000000000</t>
  </si>
  <si>
    <t>Услуги по техническому контролю (осмотру) дорожных транспортных средств</t>
  </si>
  <si>
    <t>с мая по ноябрь 2016г</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</si>
  <si>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</si>
  <si>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</si>
  <si>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техническому обслуживанию оборудования системы GPS-мониторинга транспорта</t>
  </si>
  <si>
    <t>Проведение экспертизы проектов</t>
  </si>
  <si>
    <t>Расчёт госуд. технического обследования недвижемого имущества (паспортизация объектов)</t>
  </si>
  <si>
    <t>Испытание образцов бетона, цемента, асфальтобетона, раствора , битума  и т.д.</t>
  </si>
  <si>
    <t>Лабораторный контроль сдаточных объектов</t>
  </si>
  <si>
    <t>РК, Мангистауская область, г. Актау , м/р Каламкас, м/р Жетыбай</t>
  </si>
  <si>
    <t>71.12.20.000.000.00.0777.000000000000</t>
  </si>
  <si>
    <t>Услуги по авторскому/техническому надзору/управлению проектами, работами</t>
  </si>
  <si>
    <t>Технический  и авторский надзор объектов строительства</t>
  </si>
  <si>
    <t>РК, Мангистауская обл, м/р: Жетыбай, м/р Каламкас.</t>
  </si>
  <si>
    <t xml:space="preserve"> Сбор за регистрацию прав на недвижимое имущество  </t>
  </si>
  <si>
    <t>авансовый платеж-100% на основании счета на оплату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</si>
  <si>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</si>
  <si>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</si>
  <si>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</si>
  <si>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 xml:space="preserve">Годовое сопровождение программного комплекса  АВС-4 </t>
  </si>
  <si>
    <t xml:space="preserve">ноябрь </t>
  </si>
  <si>
    <t>с ноября 2016г по октябрь 2017г</t>
  </si>
  <si>
    <t>авансовый платеж- 100%  в течение 10  раб.  дней с  момента получения  счета на оплату</t>
  </si>
  <si>
    <t>52.21.21.900.000.00.0777.000000000000</t>
  </si>
  <si>
    <t>Услуги автовокзалов, автостанций и остановок прочие (медпункт, полиция и т.п.)</t>
  </si>
  <si>
    <t>Услуги автостанции по перевозке рабочей вахты</t>
  </si>
  <si>
    <t>РК, Мангистауская обл., г. Актау, м/р "Каламкас" и "Жетыбай"</t>
  </si>
  <si>
    <t>авансовый платеж- 0%, оплата ежемесячно в течение 30 календарных  дней с даты  подписания Акта оказанных услуг</t>
  </si>
  <si>
    <t>77.39.19.900.000.00.0777.000000000000</t>
  </si>
  <si>
    <t>Услуги по аренде специальной техники</t>
  </si>
  <si>
    <t>Аренда специальной техники</t>
  </si>
  <si>
    <t>авансовый платеж- 0%, оплата в течение 30 календарных  дней с даты  подписания Акта оказанных услуг</t>
  </si>
  <si>
    <t>49.39.31.000.000.00.0777.000000000000</t>
  </si>
  <si>
    <t>Услуги по аренде автобуса с водителем</t>
  </si>
  <si>
    <t xml:space="preserve">Аренда автобуса для перевозки вахты </t>
  </si>
  <si>
    <t>80</t>
  </si>
  <si>
    <t>РК, Мангистауская обл.,  м/р "Каламкас"</t>
  </si>
  <si>
    <t>49.41.20.000.000.00.0777.000000000000</t>
  </si>
  <si>
    <t>Услуги по аренде грузовых автомобилей с водителем</t>
  </si>
  <si>
    <t>Предоставление грузового транспорта (полуприцепа)</t>
  </si>
  <si>
    <t xml:space="preserve">Предоставление автокранов </t>
  </si>
  <si>
    <t>Предоставление легкового автомобиля УАЗ</t>
  </si>
  <si>
    <t>Предоставление ковшового погрузчика</t>
  </si>
  <si>
    <t>РК, Атырауская обл., АО "Эмбамунайгаз"</t>
  </si>
  <si>
    <t>Предоставление автосамосвалов</t>
  </si>
  <si>
    <t>Предоставление автотягача с прицепом</t>
  </si>
  <si>
    <t>Предоставление бурильной машины (ямобур)</t>
  </si>
  <si>
    <t xml:space="preserve">Предоставление автогидроподъемника </t>
  </si>
  <si>
    <t>Предоставление автобетоновоза</t>
  </si>
  <si>
    <t xml:space="preserve">Предоставление катка </t>
  </si>
  <si>
    <t>с апреля по декабрь 2016г.</t>
  </si>
  <si>
    <t>Предоставление компрессора</t>
  </si>
  <si>
    <t>Работы:</t>
  </si>
  <si>
    <t>Проектирование газопровода до котельной СТиСТ и РЗЦ в пос. Ынтымак</t>
  </si>
  <si>
    <t>90 календарных дней с даты подписания договора</t>
  </si>
  <si>
    <t>Проектирование газопровода до АБЗ м/р Жетыбай</t>
  </si>
  <si>
    <t>33.20.39.900.000.00.0999.000000000000</t>
  </si>
  <si>
    <t>Работы по установке (монтажу) кранов и другого подъемного оборудования/погрузочно-разгрузочного оборудования (кроме подъемно-транспортной техники на базе транспортных средств)</t>
  </si>
  <si>
    <t>Устройство кранового пути (на м/р Каламкас)</t>
  </si>
  <si>
    <t>60 календарных дней с даты подписания договора</t>
  </si>
  <si>
    <t>Услуги по установке и настройке программного обеспечения, график обслуживания.</t>
  </si>
  <si>
    <t>РК, Мангистауская обл, г: Актау  25 мкр.зд.46 офис ТОО "ОСС"</t>
  </si>
  <si>
    <t>62.02.30.000.004.00.0777.000000000000</t>
  </si>
  <si>
    <t>Услуги по модернизации информационной системы</t>
  </si>
  <si>
    <t>Услуги по модернизации информационной системы на платформе "1С Предприятие 8.0" конфигурации "1С:Управление производственным предприятием 8 для Казахстана"</t>
  </si>
  <si>
    <t>Утвержден:</t>
  </si>
  <si>
    <t>Приказом  директора</t>
  </si>
  <si>
    <t>Итого по товарам:</t>
  </si>
  <si>
    <t>Итого по работам:</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</si>
  <si>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</si>
  <si>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</si>
  <si>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</si>
  <si>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</si>
  <si>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</si>
  <si>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</si>
  <si>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</si>
  <si>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</si>
  <si>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</si>
  <si>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</si>
  <si>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</si>
  <si>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</si>
  <si>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</si>
  <si>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</si>
  <si>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исключеноии строки (исключеноия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"исключено".</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</si>
  <si>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</si>
  <si>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</si>
  <si>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</si>
  <si>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</si>
  <si>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</si>
  <si>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</si>
  <si>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</si>
  <si>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</si>
  <si>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</si>
  <si>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</si>
  <si>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</si>
  <si>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</si>
  <si>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</si>
  <si>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</si>
  <si>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</si>
  <si>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</si>
  <si>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</si>
  <si>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</si>
  <si>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</si>
  <si>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</si>
  <si>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</si>
  <si>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</si>
  <si>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</si>
  <si>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</si>
  <si>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</si>
  <si>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</si>
  <si>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</si>
  <si>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</si>
  <si>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</si>
  <si>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Ф.И.О. и должность ответственного лица, заполнившего данную форму и контактный телефон: Сарбуфина Г.С.- тел.тел.211-722</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</si>
  <si>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</si>
  <si>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</si>
  <si>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</si>
  <si>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</si>
  <si>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</si>
  <si>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</si>
  <si>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</si>
  <si>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</si>
  <si>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</si>
  <si>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</si>
  <si>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</si>
  <si>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</si>
  <si>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</si>
  <si>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</si>
  <si>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</si>
  <si>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</si>
  <si>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</si>
  <si>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</si>
  <si>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</si>
  <si>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</si>
  <si>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</si>
  <si>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</si>
  <si>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</si>
  <si>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</si>
  <si>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</si>
  <si>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</si>
  <si>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</si>
  <si>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</si>
  <si>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</si>
  <si>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</si>
  <si>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</si>
  <si>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</si>
  <si>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</si>
  <si>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</si>
  <si>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</si>
  <si>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</si>
  <si>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</si>
  <si>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</si>
  <si>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</si>
  <si>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</si>
  <si>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</si>
  <si>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</si>
  <si>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</si>
  <si>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</si>
  <si>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</si>
  <si>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</si>
  <si>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</si>
  <si>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</si>
  <si>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</si>
  <si>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</si>
  <si>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</si>
  <si>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</si>
  <si>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</si>
  <si>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</si>
  <si>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</si>
  <si>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</si>
  <si>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</si>
  <si>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</si>
  <si>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</si>
  <si>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</si>
  <si>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</si>
  <si>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</si>
  <si>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</si>
  <si>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</si>
  <si>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</si>
  <si>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</si>
  <si>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</si>
  <si>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</si>
  <si>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</si>
  <si>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</si>
  <si>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</si>
  <si>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</si>
  <si>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</si>
  <si>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</si>
  <si>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</si>
  <si>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</si>
  <si>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</si>
  <si>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</si>
  <si>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</si>
  <si>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</si>
  <si>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</si>
  <si>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</si>
  <si>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</si>
  <si>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</si>
  <si>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</si>
  <si>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</si>
  <si>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</si>
  <si>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</si>
  <si>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</si>
  <si>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</si>
  <si>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</si>
  <si>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</si>
  <si>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</si>
  <si>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</si>
  <si>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</si>
  <si>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</si>
  <si>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</si>
  <si>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</si>
  <si>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</si>
  <si>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</si>
  <si>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</si>
  <si>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</si>
  <si>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</si>
  <si>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</si>
  <si>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</si>
  <si>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</si>
  <si>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</si>
  <si>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</si>
  <si>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</si>
  <si>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</si>
  <si>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</si>
  <si>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</si>
  <si>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</si>
  <si>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</si>
  <si>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</si>
  <si>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</si>
  <si>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</si>
  <si>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</si>
  <si>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</si>
  <si>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</si>
  <si>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</si>
  <si>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</si>
  <si>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</si>
  <si>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</si>
  <si>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</si>
  <si>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</si>
  <si>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</si>
  <si>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</si>
  <si>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</si>
  <si>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</si>
  <si>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</si>
  <si>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</si>
  <si>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</si>
  <si>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</si>
  <si>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</si>
  <si>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</si>
  <si>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</si>
  <si>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</si>
  <si>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</si>
  <si>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</si>
  <si>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</si>
  <si>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</si>
  <si>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</si>
  <si>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</si>
  <si>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</si>
  <si>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</si>
  <si>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</si>
  <si>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</si>
  <si>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</si>
  <si>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</si>
  <si>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</si>
  <si>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</si>
  <si>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</si>
  <si>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</si>
  <si>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</si>
  <si>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</si>
  <si>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</si>
  <si>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</si>
  <si>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</si>
  <si>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</si>
  <si>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</si>
  <si>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</si>
  <si>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</si>
  <si>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</si>
  <si>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</si>
  <si>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</si>
  <si>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</si>
  <si>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</si>
  <si>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</si>
  <si>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</si>
  <si>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</si>
  <si>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</si>
  <si>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</si>
  <si>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</si>
  <si>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</si>
  <si>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</si>
  <si>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</si>
  <si>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</si>
  <si>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</si>
  <si>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</si>
  <si>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</si>
  <si>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</si>
  <si>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</si>
  <si>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</si>
  <si>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</si>
  <si>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</si>
  <si>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</si>
  <si>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</si>
  <si>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</si>
  <si>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</si>
  <si>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</si>
  <si>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</si>
  <si>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</si>
  <si>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</si>
  <si>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</si>
  <si>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</si>
  <si>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</si>
  <si>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</si>
  <si>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</si>
  <si>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</si>
  <si>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</si>
  <si>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</si>
  <si>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</si>
  <si>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</si>
  <si>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</si>
  <si>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</si>
  <si>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</si>
  <si>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</si>
  <si>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</si>
  <si>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</si>
  <si>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</si>
  <si>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</si>
  <si>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</si>
  <si>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</si>
  <si>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</si>
  <si>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</si>
  <si>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</si>
  <si>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</si>
  <si>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</si>
  <si>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</si>
  <si>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</si>
  <si>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</si>
  <si>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</si>
  <si>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</si>
  <si>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</si>
  <si>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</si>
  <si>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</si>
  <si>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</si>
  <si>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</si>
  <si>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</si>
  <si>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</si>
  <si>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</si>
  <si>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</si>
  <si>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</si>
  <si>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</si>
  <si>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</si>
  <si>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</si>
  <si>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</si>
  <si>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</si>
  <si>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</si>
  <si>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</si>
  <si>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</si>
  <si>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</si>
  <si>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</si>
  <si>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</si>
  <si>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</si>
  <si>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</si>
  <si>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</si>
  <si>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</si>
  <si>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</si>
  <si>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</si>
  <si>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</si>
  <si>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</si>
  <si>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</si>
  <si>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</si>
  <si>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</si>
  <si>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</si>
  <si>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</si>
  <si>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</si>
  <si>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</si>
  <si>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</si>
  <si>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</si>
  <si>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</si>
  <si>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</si>
  <si>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</si>
  <si>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</si>
  <si>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</si>
  <si>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</si>
  <si>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</si>
  <si>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</si>
  <si>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</si>
  <si>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</si>
  <si>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</si>
  <si>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</si>
  <si>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</si>
  <si>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</si>
  <si>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</si>
  <si>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</si>
  <si>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</si>
  <si>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</si>
  <si>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</si>
  <si>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</si>
  <si>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</si>
  <si>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</si>
  <si>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</si>
  <si>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</si>
  <si>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</si>
  <si>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</si>
  <si>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</si>
  <si>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</si>
  <si>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</si>
  <si>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</si>
  <si>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</si>
  <si>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</si>
  <si>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</si>
  <si>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</si>
  <si>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</si>
  <si>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</si>
  <si>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</si>
  <si>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</si>
  <si>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</si>
  <si>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</si>
  <si>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</si>
  <si>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</si>
  <si>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</si>
  <si>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</si>
  <si>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</si>
  <si>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</si>
  <si>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</si>
  <si>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</si>
  <si>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</si>
  <si>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</si>
  <si>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</si>
  <si>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</si>
  <si>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</si>
  <si>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</si>
  <si>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</si>
  <si>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</si>
  <si>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</si>
  <si>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</si>
  <si>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</si>
  <si>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</si>
  <si>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</si>
  <si>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</si>
  <si>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</si>
  <si>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</si>
  <si>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</si>
  <si>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</si>
  <si>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</si>
  <si>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</si>
  <si>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</si>
  <si>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</si>
  <si>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</si>
  <si>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</si>
  <si>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</si>
  <si>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</si>
  <si>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</si>
  <si>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</si>
  <si>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</si>
  <si>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</si>
  <si>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</si>
  <si>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</si>
  <si>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</si>
  <si>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</si>
  <si>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</si>
  <si>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</si>
  <si>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</si>
  <si>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</si>
  <si>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</si>
  <si>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</si>
  <si>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</si>
  <si>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</si>
  <si>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</si>
  <si>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</si>
  <si>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</si>
  <si>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</si>
  <si>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</si>
  <si>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</si>
  <si>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</si>
  <si>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</si>
  <si>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</si>
  <si>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</si>
  <si>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</si>
  <si>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</si>
  <si>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</si>
  <si>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</si>
  <si>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</si>
  <si>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</si>
  <si>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</si>
  <si>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</si>
  <si>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</si>
  <si>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</si>
  <si>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</si>
  <si>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</si>
  <si>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</si>
  <si>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</si>
  <si>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</si>
  <si>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</si>
  <si>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</si>
  <si>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</si>
  <si>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</si>
  <si>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</si>
  <si>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</si>
  <si>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</si>
  <si>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</si>
  <si>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</si>
  <si>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</si>
  <si>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</si>
  <si>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</si>
  <si>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</si>
  <si>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</si>
  <si>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</si>
  <si>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</si>
  <si>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</si>
  <si>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</si>
  <si>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</si>
  <si>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</si>
  <si>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</si>
  <si>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</si>
  <si>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</si>
  <si>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</si>
  <si>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</si>
  <si>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</si>
  <si>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</si>
  <si>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</si>
  <si>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</si>
  <si>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</si>
  <si>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</si>
  <si>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</si>
  <si>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</si>
  <si>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</si>
  <si>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</si>
  <si>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</si>
  <si>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</si>
  <si>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</si>
  <si>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</si>
  <si>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</si>
  <si>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</si>
  <si>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</si>
  <si>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</si>
  <si>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</si>
  <si>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</si>
  <si>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</si>
  <si>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</si>
  <si>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</si>
  <si>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</si>
  <si>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</si>
  <si>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</si>
  <si>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</si>
  <si>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</si>
  <si>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</si>
  <si>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</si>
  <si>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</si>
  <si>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</si>
  <si>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</si>
  <si>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</si>
  <si>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</si>
  <si>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</si>
  <si>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</si>
  <si>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</si>
  <si>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</si>
  <si>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</si>
  <si>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</si>
  <si>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</si>
  <si>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</si>
  <si>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</si>
  <si>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</si>
  <si>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</si>
  <si>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</si>
  <si>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</si>
  <si>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</si>
  <si>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</si>
  <si>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</si>
  <si>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</si>
  <si>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</si>
  <si>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</si>
  <si>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</si>
  <si>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</si>
  <si>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</si>
  <si>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</si>
  <si>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</si>
  <si>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</si>
  <si>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</si>
  <si>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</si>
  <si>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</si>
  <si>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</si>
  <si>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</si>
  <si>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</si>
  <si>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</si>
  <si>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</si>
  <si>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</si>
  <si>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</si>
  <si>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</si>
  <si>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</si>
  <si>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</si>
  <si>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</si>
  <si>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</si>
  <si>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</si>
  <si>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</si>
  <si>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</si>
  <si>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</si>
  <si>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</si>
  <si>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</si>
  <si>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</si>
  <si>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</si>
  <si>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</si>
  <si>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</si>
  <si>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</si>
  <si>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</si>
  <si>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</si>
  <si>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</si>
  <si>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</si>
  <si>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</si>
  <si>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</si>
  <si>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</si>
  <si>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</si>
  <si>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</si>
  <si>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</si>
  <si>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</si>
  <si>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</si>
  <si>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</si>
  <si>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</si>
  <si>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</si>
  <si>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</si>
  <si>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</si>
  <si>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</si>
  <si>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</si>
  <si>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</si>
  <si>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</si>
  <si>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</si>
  <si>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</si>
  <si>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</si>
  <si>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</si>
  <si>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</si>
  <si>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</si>
  <si>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</si>
  <si>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</si>
  <si>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</si>
  <si>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</si>
  <si>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</si>
  <si>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</si>
  <si>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</si>
  <si>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</si>
  <si>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</si>
  <si>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</si>
  <si>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</si>
  <si>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</si>
  <si>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</si>
  <si>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</si>
  <si>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</si>
  <si>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</si>
  <si>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</si>
  <si>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</si>
  <si>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</si>
  <si>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</si>
  <si>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</si>
  <si>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</si>
  <si>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</si>
  <si>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</si>
  <si>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</si>
  <si>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</si>
  <si>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</si>
  <si>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</si>
  <si>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</si>
  <si>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</si>
  <si>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</si>
  <si>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</si>
  <si>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</si>
  <si>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</si>
  <si>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</si>
  <si>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</si>
  <si>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</si>
  <si>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</si>
  <si>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</si>
  <si>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</si>
  <si>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</si>
  <si>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</si>
  <si>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</si>
  <si>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</si>
  <si>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</si>
  <si>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</si>
  <si>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</si>
  <si>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</si>
  <si>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</si>
  <si>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</si>
  <si>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</si>
  <si>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</si>
  <si>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</si>
  <si>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</si>
  <si>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</si>
  <si>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</si>
  <si>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</si>
  <si>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</si>
  <si>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</si>
  <si>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</si>
  <si>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</si>
  <si>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</si>
  <si>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</si>
  <si>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</si>
  <si>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</si>
  <si>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</si>
  <si>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</si>
  <si>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</si>
  <si>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</si>
  <si>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</si>
  <si>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</si>
  <si>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</si>
  <si>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</si>
  <si>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</si>
  <si>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</si>
  <si>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</si>
  <si>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</si>
  <si>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</si>
  <si>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</si>
  <si>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</si>
  <si>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</si>
  <si>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</si>
  <si>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</si>
  <si>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</si>
  <si>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</si>
  <si>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</si>
  <si>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</si>
  <si>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</si>
  <si>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</si>
  <si>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</si>
  <si>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</si>
  <si>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</si>
  <si>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</si>
  <si>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</si>
  <si>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</si>
  <si>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</si>
  <si>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</si>
  <si>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</si>
  <si>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</si>
  <si>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</si>
  <si>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</si>
  <si>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</si>
  <si>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</si>
  <si>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</si>
  <si>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</si>
  <si>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</si>
  <si>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</si>
  <si>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</si>
  <si>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</si>
  <si>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</si>
  <si>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</si>
  <si>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</si>
  <si>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</si>
  <si>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</si>
  <si>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</si>
  <si>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</si>
  <si>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</si>
  <si>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</si>
  <si>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</si>
  <si>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</si>
  <si>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</si>
  <si>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</si>
  <si>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</si>
  <si>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</si>
  <si>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</si>
  <si>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</si>
  <si>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</si>
  <si>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</si>
  <si>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</si>
  <si>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</si>
  <si>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</si>
  <si>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</si>
  <si>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</si>
  <si>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</si>
  <si>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</si>
  <si>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</si>
  <si>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</si>
  <si>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</si>
  <si>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</si>
  <si>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</si>
  <si>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</si>
  <si>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</si>
  <si>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</si>
  <si>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</si>
  <si>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</si>
  <si>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</si>
  <si>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</si>
  <si>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</si>
  <si>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</si>
  <si>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</si>
  <si>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</si>
  <si>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</si>
  <si>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</si>
  <si>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</si>
  <si>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</si>
  <si>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</si>
  <si>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</si>
  <si>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</si>
  <si>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</si>
  <si>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</si>
  <si>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</si>
  <si>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</si>
  <si>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</si>
  <si>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</si>
  <si>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</si>
  <si>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</si>
  <si>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</si>
  <si>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</si>
  <si>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</si>
  <si>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</si>
  <si>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</si>
  <si>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</si>
  <si>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</si>
  <si>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</si>
  <si>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</si>
  <si>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</si>
  <si>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</si>
  <si>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</si>
  <si>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</si>
  <si>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</si>
  <si>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</si>
  <si>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</si>
  <si>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</si>
  <si>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</si>
  <si>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</si>
  <si>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</si>
  <si>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</si>
  <si>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</si>
  <si>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</si>
  <si>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</si>
  <si>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</si>
  <si>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</si>
  <si>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</si>
  <si>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</si>
  <si>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</si>
  <si>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</si>
  <si>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</si>
  <si>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</si>
  <si>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</si>
  <si>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</si>
  <si>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</si>
  <si>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</si>
  <si>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</si>
  <si>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</si>
  <si>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</si>
  <si>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</si>
  <si>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</si>
  <si>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</si>
  <si>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</si>
  <si>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</si>
  <si>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</si>
  <si>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</si>
  <si>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</si>
  <si>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</si>
  <si>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</si>
  <si>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</si>
  <si>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</si>
  <si>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</si>
  <si>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</si>
  <si>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</si>
  <si>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</si>
  <si>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</si>
  <si>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</si>
  <si>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</si>
  <si>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</si>
  <si>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</si>
  <si>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</si>
  <si>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</si>
  <si>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</si>
  <si>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</si>
  <si>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</si>
  <si>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</si>
  <si>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</si>
  <si>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</si>
  <si>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</si>
  <si>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</si>
  <si>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</si>
  <si>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</si>
  <si>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</si>
  <si>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</si>
  <si>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</si>
  <si>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</si>
  <si>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</si>
  <si>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</si>
  <si>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</si>
  <si>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</si>
  <si>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</si>
  <si>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</si>
  <si>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</si>
  <si>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</si>
  <si>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</si>
  <si>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</si>
  <si>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</si>
  <si>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</si>
  <si>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</si>
  <si>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</si>
  <si>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</si>
  <si>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</si>
  <si>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</si>
  <si>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</si>
  <si>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</si>
  <si>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</si>
  <si>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</si>
  <si>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</si>
  <si>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</si>
  <si>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</si>
  <si>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</si>
  <si>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</si>
  <si>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</si>
  <si>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</si>
  <si>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</si>
  <si>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</si>
  <si>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</si>
  <si>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</si>
  <si>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</si>
  <si>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</si>
  <si>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</si>
  <si>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</si>
  <si>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</si>
  <si>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</si>
  <si>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</si>
  <si>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</si>
  <si>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</si>
  <si>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</si>
  <si>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</si>
  <si>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</si>
  <si>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</si>
  <si>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</si>
  <si>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</si>
  <si>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</si>
  <si>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</si>
  <si>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</si>
  <si>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</si>
  <si>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</si>
  <si>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</si>
  <si>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</si>
  <si>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</si>
  <si>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</si>
  <si>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</si>
  <si>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</si>
  <si>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</si>
  <si>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</si>
  <si>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</si>
  <si>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</si>
  <si>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</si>
  <si>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</si>
  <si>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</si>
  <si>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</si>
  <si>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</si>
  <si>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</si>
  <si>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</si>
  <si>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</si>
  <si>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</si>
  <si>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</si>
  <si>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</si>
  <si>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</si>
  <si>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</si>
  <si>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</si>
  <si>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</si>
  <si>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</si>
  <si>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</si>
  <si>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</si>
  <si>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</si>
  <si>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</si>
  <si>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</si>
  <si>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</si>
  <si>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</si>
  <si>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</si>
  <si>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</si>
  <si>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</si>
  <si>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</si>
  <si>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</si>
  <si>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</si>
  <si>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</si>
  <si>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</si>
  <si>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</si>
  <si>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</si>
  <si>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</si>
  <si>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</si>
  <si>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</si>
  <si>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</si>
  <si>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</si>
  <si>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</si>
  <si>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</si>
  <si>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</si>
  <si>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</si>
  <si>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</si>
  <si>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</si>
  <si>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</si>
  <si>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</si>
  <si>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</si>
  <si>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</si>
  <si>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</si>
  <si>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</si>
  <si>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</si>
  <si>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</si>
  <si>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</si>
  <si>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</si>
  <si>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</si>
  <si>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</si>
  <si>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</si>
  <si>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</si>
  <si>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</si>
  <si>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</si>
  <si>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</si>
  <si>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</si>
  <si>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</si>
  <si>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</si>
  <si>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</si>
  <si>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</si>
  <si>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</si>
  <si>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</si>
  <si>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</si>
  <si>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</si>
  <si>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</si>
  <si>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</si>
  <si>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</si>
  <si>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</si>
  <si>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</si>
  <si>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</si>
  <si>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</si>
  <si>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</si>
  <si>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</si>
  <si>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</si>
  <si>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</si>
  <si>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</si>
  <si>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</si>
  <si>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</si>
  <si>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</si>
  <si>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</si>
  <si>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</si>
  <si>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</si>
  <si>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</si>
  <si>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</si>
  <si>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</si>
  <si>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</si>
  <si>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</si>
  <si>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</si>
  <si>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</si>
  <si>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</si>
  <si>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</si>
  <si>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</si>
  <si>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</si>
  <si>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</si>
  <si>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</si>
  <si>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</si>
  <si>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</si>
  <si>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</si>
  <si>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</si>
  <si>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</si>
  <si>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</si>
  <si>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</si>
  <si>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</si>
  <si>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</si>
  <si>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</si>
  <si>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</si>
  <si>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</si>
  <si>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</si>
  <si>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</si>
  <si>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</si>
  <si>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</si>
  <si>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</si>
  <si>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</si>
  <si>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</si>
  <si>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</si>
  <si>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</si>
  <si>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</si>
  <si>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</si>
  <si>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</si>
  <si>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</si>
  <si>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</si>
  <si>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</si>
  <si>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</si>
  <si>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</si>
  <si>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</si>
  <si>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</si>
  <si>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</si>
  <si>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</si>
  <si>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</si>
  <si>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</si>
  <si>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</si>
  <si>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</si>
  <si>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</si>
  <si>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</si>
  <si>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</si>
  <si>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</si>
  <si>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</si>
  <si>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</si>
  <si>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</si>
  <si>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</si>
  <si>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</si>
  <si>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</si>
  <si>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</si>
  <si>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</si>
  <si>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</si>
  <si>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</si>
  <si>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</si>
  <si>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</si>
  <si>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</si>
  <si>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</si>
  <si>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</si>
  <si>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</si>
  <si>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</si>
  <si>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</si>
  <si>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</si>
  <si>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</si>
  <si>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</si>
  <si>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</si>
  <si>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</si>
  <si>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</si>
  <si>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</si>
  <si>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</si>
  <si>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</si>
  <si>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</si>
  <si>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</si>
  <si>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</si>
  <si>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</si>
  <si>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</si>
  <si>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</si>
  <si>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</si>
  <si>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</si>
  <si>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</si>
  <si>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</si>
  <si>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</si>
  <si>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</si>
  <si>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</si>
  <si>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</si>
  <si>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</si>
  <si>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</si>
  <si>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</si>
  <si>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</si>
  <si>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</si>
  <si>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</si>
  <si>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</si>
  <si>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</si>
  <si>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</si>
  <si>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</si>
  <si>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</si>
  <si>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</si>
  <si>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</si>
  <si>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</si>
  <si>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</si>
  <si>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</si>
  <si>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</si>
  <si>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</si>
  <si>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</si>
  <si>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</si>
  <si>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</si>
  <si>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</si>
  <si>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</si>
  <si>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</si>
  <si>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</si>
  <si>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</si>
  <si>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</si>
  <si>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</si>
  <si>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</si>
  <si>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</si>
  <si>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</si>
  <si>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</si>
  <si>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</si>
  <si>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</si>
  <si>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</si>
  <si>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</si>
  <si>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</si>
  <si>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</si>
  <si>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</si>
  <si>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</si>
  <si>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</si>
  <si>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</si>
  <si>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</si>
  <si>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</si>
  <si>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</si>
  <si>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</si>
  <si>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</si>
  <si>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</si>
  <si>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</si>
  <si>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</si>
  <si>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</si>
  <si>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</si>
  <si>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</si>
  <si>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</si>
  <si>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</si>
  <si>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</si>
  <si>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</si>
  <si>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</si>
  <si>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</si>
  <si>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</si>
  <si>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</si>
  <si>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</si>
  <si>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</si>
  <si>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</si>
  <si>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</si>
  <si>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</si>
  <si>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</si>
  <si>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</si>
  <si>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</si>
  <si>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</si>
  <si>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</si>
  <si>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</si>
  <si>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</si>
  <si>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</si>
  <si>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</si>
  <si>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</si>
  <si>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</si>
  <si>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</si>
  <si>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</si>
  <si>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</si>
  <si>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</si>
  <si>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</si>
  <si>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</si>
  <si>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</si>
  <si>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</si>
  <si>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</si>
  <si>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</si>
  <si>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</si>
  <si>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</si>
  <si>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</si>
  <si>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</si>
  <si>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</si>
  <si>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</si>
  <si>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</si>
  <si>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</si>
  <si>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</si>
  <si>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</si>
  <si>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</si>
  <si>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</si>
  <si>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</si>
  <si>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</si>
  <si>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</si>
  <si>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</si>
  <si>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</si>
  <si>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</si>
  <si>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</si>
  <si>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</si>
  <si>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</si>
  <si>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</si>
  <si>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</si>
  <si>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</si>
  <si>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</si>
  <si>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</si>
  <si>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</si>
  <si>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</si>
  <si>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</si>
  <si>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</si>
  <si>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</si>
  <si>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</si>
  <si>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</si>
  <si>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</si>
  <si>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</si>
  <si>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</si>
  <si>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</si>
  <si>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</si>
  <si>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</si>
  <si>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</si>
  <si>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</si>
  <si>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</si>
  <si>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</si>
  <si>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</si>
  <si>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</si>
  <si>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</si>
  <si>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</si>
  <si>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</si>
  <si>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</si>
  <si>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</si>
  <si>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</si>
  <si>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</si>
  <si>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</si>
  <si>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</si>
  <si>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</si>
  <si>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</si>
  <si>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</si>
  <si>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</si>
  <si>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</si>
  <si>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</si>
  <si>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</si>
  <si>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</si>
  <si>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</si>
  <si>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</si>
  <si>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</si>
  <si>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</si>
  <si>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</si>
  <si>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</si>
  <si>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</si>
  <si>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</si>
  <si>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</si>
  <si>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</si>
  <si>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</si>
  <si>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</si>
  <si>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</si>
  <si>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</si>
  <si>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</si>
  <si>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</si>
  <si>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</si>
  <si>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</si>
  <si>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</si>
  <si>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</si>
  <si>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</si>
  <si>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</si>
  <si>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</si>
  <si>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</si>
  <si>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</si>
  <si>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</si>
  <si>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</si>
  <si>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</si>
  <si>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</si>
  <si>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</si>
  <si>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</si>
  <si>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</si>
  <si>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</si>
  <si>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</si>
  <si>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</si>
  <si>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</si>
  <si>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</si>
  <si>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</si>
  <si>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</si>
  <si>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</si>
  <si>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</si>
  <si>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</si>
  <si>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</si>
  <si>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</si>
  <si>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</si>
  <si>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</si>
  <si>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</si>
  <si>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</si>
  <si>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</si>
  <si>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</si>
  <si>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</si>
  <si>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</si>
  <si>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</si>
  <si>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</si>
  <si>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</si>
  <si>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</si>
  <si>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</si>
  <si>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</si>
  <si>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</si>
  <si>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</si>
  <si>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</si>
  <si>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</si>
  <si>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</si>
  <si>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</si>
  <si>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</si>
  <si>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</si>
  <si>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</si>
  <si>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</si>
  <si>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</si>
  <si>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</si>
  <si>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</si>
  <si>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</si>
  <si>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</si>
  <si>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</si>
  <si>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</si>
  <si>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</si>
  <si>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</si>
  <si>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</si>
  <si>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</si>
  <si>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</si>
  <si>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</si>
  <si>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</si>
  <si>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</si>
  <si>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</si>
  <si>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</si>
  <si>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</si>
  <si>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</si>
  <si>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</si>
  <si>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</si>
  <si>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</si>
  <si>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</si>
  <si>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</si>
  <si>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</si>
  <si>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</si>
  <si>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</si>
  <si>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</si>
  <si>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1 У</t>
  </si>
  <si>
    <t xml:space="preserve">2 У </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</si>
  <si>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</si>
  <si>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</si>
  <si>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</si>
  <si>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</si>
  <si>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</si>
  <si>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</si>
  <si>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</si>
  <si>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</si>
  <si>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</si>
  <si>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</si>
  <si>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</si>
  <si>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</si>
  <si>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</si>
  <si>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</si>
  <si>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</si>
  <si>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</si>
  <si>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</si>
  <si>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</si>
  <si>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</si>
  <si>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</si>
  <si>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</si>
  <si>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</si>
  <si>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</si>
  <si>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</si>
  <si>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</si>
  <si>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</si>
  <si>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</si>
  <si>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</si>
  <si>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</si>
  <si>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</si>
  <si>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</si>
  <si>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</si>
  <si>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</si>
  <si>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</si>
  <si>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</si>
  <si>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</si>
  <si>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</si>
  <si>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</si>
  <si>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</si>
  <si>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</si>
  <si>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</si>
  <si>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</si>
  <si>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</si>
  <si>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</si>
  <si>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</si>
  <si>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</si>
  <si>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</si>
  <si>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</si>
  <si>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</si>
  <si>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</si>
  <si>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</si>
  <si>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</si>
  <si>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</si>
  <si>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</si>
  <si>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</si>
  <si>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</si>
  <si>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</si>
  <si>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</si>
  <si>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</si>
  <si>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</si>
  <si>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</si>
  <si>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</si>
  <si>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</si>
  <si>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</si>
  <si>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</si>
  <si>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</si>
  <si>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</si>
  <si>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</si>
  <si>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</si>
  <si>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</si>
  <si>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</si>
  <si>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</si>
  <si>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</si>
  <si>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</si>
  <si>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</si>
  <si>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</si>
  <si>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</si>
  <si>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</si>
  <si>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</si>
  <si>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</si>
  <si>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</si>
  <si>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</si>
  <si>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</si>
  <si>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</si>
  <si>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</si>
  <si>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</si>
  <si>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</si>
  <si>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</si>
  <si>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</si>
  <si>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</si>
  <si>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</si>
  <si>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</si>
  <si>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</si>
  <si>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</si>
  <si>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</si>
  <si>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</si>
  <si>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</si>
  <si>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</si>
  <si>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</si>
  <si>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</si>
  <si>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</si>
  <si>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</si>
  <si>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</si>
  <si>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</si>
  <si>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</si>
  <si>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</si>
  <si>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</si>
  <si>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</si>
  <si>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</si>
  <si>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</si>
  <si>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</si>
  <si>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</si>
  <si>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</si>
  <si>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</si>
  <si>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</si>
  <si>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</si>
  <si>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</si>
  <si>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</si>
  <si>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</si>
  <si>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</si>
  <si>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</si>
  <si>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</si>
  <si>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</si>
  <si>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</si>
  <si>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</si>
  <si>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</si>
  <si>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</si>
  <si>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</si>
  <si>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</si>
  <si>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</si>
  <si>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</si>
  <si>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</si>
  <si>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</si>
  <si>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</si>
  <si>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</si>
  <si>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</si>
  <si>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</si>
  <si>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</si>
  <si>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</si>
  <si>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Набор</t>
  </si>
  <si>
    <t>Рулон</t>
  </si>
  <si>
    <t xml:space="preserve"> Лицензия на конфигурацию "База знаний", Лицензия на конфигурацию "Планы", Лицензия на конфигурацию "Реестр"</t>
  </si>
  <si>
    <t>РК, Мангистауская область, г. Актау</t>
  </si>
  <si>
    <t>14.00-20 (370х508), всесезонные, норма слойности НС (PR)- 10 (14), тип рисунка протектора – повышенной проходимости, категория скорости – G, тип конструкции - диагональная</t>
  </si>
  <si>
    <t>Топливо дизельное, летнее, плотность при 20 °С не более 860 кг/м3, температура застывания не выше -10°С,  ГОСТ 305-82 , талон</t>
  </si>
  <si>
    <t>РК, Мангистауская обл., Атырауская обл., Актюбинская обл.</t>
  </si>
  <si>
    <t>79.90.39.335.000.00.0777.000000000000</t>
  </si>
  <si>
    <t>Услуги по бронированию и продаже железнодорожных и авиа проездных билетов</t>
  </si>
  <si>
    <t>Услуги по бронированию и продаже проездных билетов</t>
  </si>
  <si>
    <t xml:space="preserve">РК, Мангистауская обл, г: Актау  </t>
  </si>
  <si>
    <t xml:space="preserve">декабрь 2015г., январь-февраль </t>
  </si>
  <si>
    <t>декабрь 2015г.- январь 2016г., февраль-март</t>
  </si>
  <si>
    <t>Топливо дизельное, зимнее, плотность при 20 °С не более 840 кг/м3, температура застывания не выше -35°С - - 45°С,  ГОСТ 305-82 , талон</t>
  </si>
  <si>
    <t xml:space="preserve"> январь-февраль, октябрь-ноябрь</t>
  </si>
  <si>
    <t>авансовый платеж- 0%, оплата по факту в течение 10 календарных  дней с даты  подписания Акта оказанных услуг</t>
  </si>
  <si>
    <t>22.29.22.300.000.00.0168.000000000000</t>
  </si>
  <si>
    <t>РК Мангистауская обл. г.Актау</t>
  </si>
  <si>
    <t>РК Мангистауская обл.  г.Актау</t>
  </si>
  <si>
    <t xml:space="preserve">январь-февраль </t>
  </si>
  <si>
    <t>январь-февраль, март</t>
  </si>
  <si>
    <t>РК, Мангистауская область, м/р Каламкас. База ТОО "ОСС"</t>
  </si>
  <si>
    <t>РК, Мангистауская область, м/р Жетыбай, База ТОО "ОСС"</t>
  </si>
  <si>
    <t>РК, Мангистауская область, м/р Каламкас, База ТОО "ОСС"</t>
  </si>
  <si>
    <t>1478 Т</t>
  </si>
  <si>
    <t>1479 Т</t>
  </si>
  <si>
    <t>1480 Т</t>
  </si>
  <si>
    <t>1481 Т</t>
  </si>
  <si>
    <t>1482 Т</t>
  </si>
  <si>
    <t>1483 Т</t>
  </si>
  <si>
    <t>1484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</si>
  <si>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</si>
  <si>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</si>
  <si>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</si>
  <si>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</si>
  <si>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</si>
  <si>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</si>
  <si>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</si>
  <si>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</si>
  <si>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</si>
  <si>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</si>
  <si>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</si>
  <si>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</si>
  <si>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</si>
  <si>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</si>
  <si>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</si>
  <si>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</si>
  <si>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</si>
  <si>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</si>
  <si>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</si>
  <si>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</si>
  <si>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</si>
  <si>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</si>
  <si>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</si>
  <si>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</si>
  <si>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60 календарных  дней с даты заключения договора</t>
  </si>
  <si>
    <t>№ 14     от "19" января 2016г.</t>
  </si>
  <si>
    <t>Стикер</t>
  </si>
  <si>
    <t>с пластиковой ручкой, длина 10 см</t>
  </si>
  <si>
    <t>стиральный, для изделий из различных тканей, ГОСТ 25644-96</t>
  </si>
  <si>
    <t>радиальный, сферический, наружный диаметр 120 мм, двухрядный, с коническим внутренним отверстием</t>
  </si>
  <si>
    <t>температура начала замерзания не ниже -40°С, ГОСТ 28084-89</t>
  </si>
  <si>
    <t>для автобусов или автомобилей грузовых, пневматическая, радиальная, размер 11,00R22,5, камерная, ГОСТ 5513-97</t>
  </si>
  <si>
    <t>для автобусов или автомобилей грузовых, пневматическая, радиальная, размер 11,00R20 (300*508), камерная, ГОСТ 5513-97</t>
  </si>
  <si>
    <t>для грузового автомобиля, ступицы,</t>
  </si>
  <si>
    <t>Петля двери</t>
  </si>
  <si>
    <t>для автотранспортного средства, запорный, для задней двери</t>
  </si>
  <si>
    <t>защитный, для легкового автомобиля</t>
  </si>
  <si>
    <t>для дизельного двигателя, поддона картера, для легкового автомобиля</t>
  </si>
  <si>
    <t>для легкового автомобиля, интегральное</t>
  </si>
  <si>
    <t>26.30.30.900.007.02.0796.000000000000</t>
  </si>
  <si>
    <t>28.15.10.900.000.00.0796.000000000100</t>
  </si>
  <si>
    <t>28.15.10.590.000.00.0796.000000000157</t>
  </si>
  <si>
    <t>29.32.30.990.058.03.0796.000000000001</t>
  </si>
  <si>
    <t>29.32.30.910.013.00.0796.000000000001</t>
  </si>
  <si>
    <t>29.32.30.990.077.00.0796.000000000003</t>
  </si>
  <si>
    <t>29.32.30.250.012.00.0796.000000000000</t>
  </si>
  <si>
    <t>29.31.21.750.000.02.0796.000000000000</t>
  </si>
  <si>
    <t>28.92.61.300.054.01.0796.000000000001</t>
  </si>
  <si>
    <t>28.92.61.300.003.00.0796.000000000000</t>
  </si>
  <si>
    <t>22.19.40.300.000.00.0796.000000000080</t>
  </si>
  <si>
    <t>29.10.12.000.000.00.0796.000000000092</t>
  </si>
  <si>
    <t>29.10.12.000.000.00.0796.000000000000</t>
  </si>
  <si>
    <t>29.32.30.500.002.00.0796.000000000001</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</si>
  <si>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</si>
  <si>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</si>
  <si>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86.90.19.335.005.00.0777.000000000000</t>
  </si>
  <si>
    <t>25.94.13.900.001.00.0704.000000000016</t>
  </si>
  <si>
    <t xml:space="preserve">Набор инструментов электрика в дипломате должен быть укомплектован удобными, безопасными и качественными инструментами. </t>
  </si>
  <si>
    <t>25.94.13.900.001.00.0704.000000000018</t>
  </si>
  <si>
    <t>24.20.13.900.000.01.0168.000000000013</t>
  </si>
  <si>
    <t>электросварная, прямошовная, стальная, наружный диаметр 325 мм, толщина стенки 10 мм</t>
  </si>
  <si>
    <t>радиальный, наружный диаметр 230 мм, однорядный, с короткими цилиндрическими роликами, без бортов на наружном кольце, ГОСТ 520-2011</t>
  </si>
  <si>
    <t>для регулятора давления тормозов, для легкового автомобиля</t>
  </si>
  <si>
    <t>привода, для дизельного двигателя, масляного насоса</t>
  </si>
  <si>
    <t>стартера, для легкового автомобиля</t>
  </si>
  <si>
    <t>66.29.11.000.000.00.0777.000000000000</t>
  </si>
  <si>
    <t>Услуги актуариев</t>
  </si>
  <si>
    <t>радиальный, наружный диаметр свыше 55 до 125 мм, качения, специальной конструкции</t>
  </si>
  <si>
    <t>полиэтиленовый, ширина свыше 3 см, односторонний</t>
  </si>
  <si>
    <t>Передача пара по тепловым сетям, кроме коммунальных</t>
  </si>
  <si>
    <t xml:space="preserve"> Теплый гараж для техники на 60единиц (2шт)</t>
  </si>
  <si>
    <t xml:space="preserve">Интернет 10-20 Мб/сек </t>
  </si>
  <si>
    <t>декабрь 2015г.</t>
  </si>
  <si>
    <t>с даты подписания договора до 31 июля 2016г</t>
  </si>
  <si>
    <t>Услуги прачечные на м/р Каламкас</t>
  </si>
  <si>
    <t>Услуги прачечные на м/р  Асар Жетыбай</t>
  </si>
  <si>
    <t>в течение 60 календарных дней по заявкам</t>
  </si>
  <si>
    <t>25.11.23.676.000.00.0168.000000000007</t>
  </si>
  <si>
    <t>класс арматурной стали А-III (A400), диамер профиля 6-40 мм, ГОСТ 5781-82</t>
  </si>
  <si>
    <t>08.12.11.900.000.00.0113.000000000002</t>
  </si>
  <si>
    <t>из отсевов дробления, 1 класс, средний, ГОСТ 8736-2014</t>
  </si>
  <si>
    <t>1-1 У</t>
  </si>
  <si>
    <t xml:space="preserve">с февраля по декабрь </t>
  </si>
  <si>
    <t>439-1 Т</t>
  </si>
  <si>
    <t>442-1 Т</t>
  </si>
  <si>
    <t>444-1 Т</t>
  </si>
  <si>
    <t>432-1 Т</t>
  </si>
  <si>
    <t>427-1 Т</t>
  </si>
  <si>
    <t>7,18,20,21</t>
  </si>
  <si>
    <t>506-1 Т</t>
  </si>
  <si>
    <t>43-1 У</t>
  </si>
  <si>
    <t>15-1 У</t>
  </si>
  <si>
    <t>17-1 Р</t>
  </si>
  <si>
    <t>Разработка  проекта "ПДВ" для объектов ТОО "ОСС" (общий) на 2016-2026 годы.</t>
  </si>
  <si>
    <t>6,11</t>
  </si>
  <si>
    <t>№ 28     от "29" января 2016г.</t>
  </si>
  <si>
    <t>исключена</t>
  </si>
  <si>
    <t>1512-1 Т</t>
  </si>
  <si>
    <t>18,20,21</t>
  </si>
  <si>
    <t>1513-1 Т</t>
  </si>
  <si>
    <t>1514-1 Т</t>
  </si>
  <si>
    <t>1515-1 Т</t>
  </si>
  <si>
    <t>1516-1 Т</t>
  </si>
  <si>
    <t>1523-1 Т</t>
  </si>
  <si>
    <t>1529-1 Т</t>
  </si>
  <si>
    <t>11,18,20,21</t>
  </si>
  <si>
    <t>1531-1 Т</t>
  </si>
  <si>
    <t>1532-1 Т</t>
  </si>
  <si>
    <t>1533-1 Т</t>
  </si>
  <si>
    <t>1534-1 Т</t>
  </si>
  <si>
    <t>1542-1 Т</t>
  </si>
  <si>
    <t>1543-1 Т</t>
  </si>
  <si>
    <t>1544-1 Т</t>
  </si>
  <si>
    <t>1545-1 Т</t>
  </si>
  <si>
    <t>1546-1 Т</t>
  </si>
  <si>
    <t>1621-1 Т</t>
  </si>
  <si>
    <t>1623-1 Т</t>
  </si>
  <si>
    <t>1625-1 Т</t>
  </si>
  <si>
    <t>1627-1 Т</t>
  </si>
  <si>
    <t>1628-1 Т</t>
  </si>
  <si>
    <t>1629-1 Т</t>
  </si>
  <si>
    <t>1631-1 Т</t>
  </si>
  <si>
    <t>1632-1 Т</t>
  </si>
  <si>
    <t>1633-1 Т</t>
  </si>
  <si>
    <t>1634-1 Т</t>
  </si>
  <si>
    <t>1635-1 Т</t>
  </si>
  <si>
    <t>1637-1 Т</t>
  </si>
  <si>
    <t>1642-1 Т</t>
  </si>
  <si>
    <t>1644-1 Т</t>
  </si>
  <si>
    <t>1645-1 Т</t>
  </si>
  <si>
    <t>1646-1 Т</t>
  </si>
  <si>
    <t>1647-1 Т</t>
  </si>
  <si>
    <t>1648-1 Т</t>
  </si>
  <si>
    <t>8,14,15,18,20,21</t>
  </si>
  <si>
    <t xml:space="preserve">РК, Мангистауская обл, г: Актау  25 мкр.офис ТОО "ОСС" </t>
  </si>
  <si>
    <t>РК, Мангистауская область, г. Актау,  25 мкр., склад №3 БПО</t>
  </si>
  <si>
    <t>1654-1 Т</t>
  </si>
  <si>
    <t>1655-1 Т</t>
  </si>
  <si>
    <t>1656-1 Т</t>
  </si>
  <si>
    <t>1658-1 Т</t>
  </si>
  <si>
    <t>1659-1 Т</t>
  </si>
  <si>
    <t>1660-1 Т</t>
  </si>
  <si>
    <t>1663-1 Т</t>
  </si>
  <si>
    <t>1664-1 Т</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</si>
  <si>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</si>
  <si>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</si>
  <si>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3,4,5,16,17,18,20,21</t>
  </si>
  <si>
    <t>20-1 У</t>
  </si>
  <si>
    <t>21-1 У</t>
  </si>
  <si>
    <t>22-1 У</t>
  </si>
  <si>
    <t>1549-1 Т</t>
  </si>
  <si>
    <t>1550-1 Т</t>
  </si>
  <si>
    <t>1553-1 Т</t>
  </si>
  <si>
    <t>1555-1 Т</t>
  </si>
  <si>
    <t>1556-1 Т</t>
  </si>
  <si>
    <t>1557-1 Т</t>
  </si>
  <si>
    <t>1558-1 Т</t>
  </si>
  <si>
    <t>1559-1 Т</t>
  </si>
  <si>
    <t>1561-1 Т</t>
  </si>
  <si>
    <t>1566-1 Т</t>
  </si>
  <si>
    <t>9-1 У</t>
  </si>
  <si>
    <t>11,14,20,21</t>
  </si>
  <si>
    <t>13-1 У</t>
  </si>
  <si>
    <t>12-1 У</t>
  </si>
  <si>
    <t>1575-1 Т</t>
  </si>
  <si>
    <t>1586-1 Т</t>
  </si>
  <si>
    <t>1591-1 Т</t>
  </si>
  <si>
    <t>1592-1 Т</t>
  </si>
  <si>
    <t>1593-1 Т</t>
  </si>
  <si>
    <t>1594-1 Т</t>
  </si>
  <si>
    <t>1605-1 Т</t>
  </si>
  <si>
    <t>1606-1 Т</t>
  </si>
  <si>
    <t>1607-1 Т</t>
  </si>
  <si>
    <t>1608-1 Т</t>
  </si>
  <si>
    <t>1609-1 Т</t>
  </si>
  <si>
    <t>1610-1 Т</t>
  </si>
  <si>
    <t>1611-1 Т</t>
  </si>
  <si>
    <t>1612-1 Т</t>
  </si>
  <si>
    <t>1613-1 Т</t>
  </si>
  <si>
    <t>1614-1 Т</t>
  </si>
  <si>
    <t>1615-1 Т</t>
  </si>
  <si>
    <t>1617-1 Т</t>
  </si>
  <si>
    <t>1618-1 Т</t>
  </si>
  <si>
    <t>1619-1 Т</t>
  </si>
  <si>
    <t>1620-1 Т</t>
  </si>
  <si>
    <t>388-1 Т</t>
  </si>
  <si>
    <t>8,14,15,22</t>
  </si>
  <si>
    <t>389-1 Т</t>
  </si>
  <si>
    <t>391-1 Т</t>
  </si>
  <si>
    <t>392-1 Т</t>
  </si>
  <si>
    <t>8,114,15,22</t>
  </si>
  <si>
    <t>421-1 Т</t>
  </si>
  <si>
    <t>418-1 Т</t>
  </si>
  <si>
    <t>426-1 Т</t>
  </si>
  <si>
    <t>412-1 Т</t>
  </si>
  <si>
    <t>1495-1 Т</t>
  </si>
  <si>
    <t>с момента подписания договора по заявкам, до 31.12.2016г.</t>
  </si>
  <si>
    <t>1496-1 Т</t>
  </si>
  <si>
    <t>8,11,14,15,22</t>
  </si>
  <si>
    <t>23-1 У</t>
  </si>
  <si>
    <t>24-1 У</t>
  </si>
  <si>
    <t>25-1 У</t>
  </si>
  <si>
    <t>26-1 У</t>
  </si>
  <si>
    <t>24.20.40.500.000.00.0796.000000000051</t>
  </si>
  <si>
    <t>стальной, гнутый, диаметр 325*8 мм</t>
  </si>
  <si>
    <t>397-1 Т</t>
  </si>
  <si>
    <t>19,20,21</t>
  </si>
  <si>
    <t>381-1 Т</t>
  </si>
  <si>
    <t>19.20.42.510.000.00.0168.000000000014</t>
  </si>
  <si>
    <t>нефтяной, дорожный, марка БНД 70/100, условная вязкость 70-100</t>
  </si>
  <si>
    <t>Битум дорожный БН 70/100</t>
  </si>
  <si>
    <t>3,5,6,7</t>
  </si>
  <si>
    <t>382-1 Т</t>
  </si>
  <si>
    <t>323-1 Т</t>
  </si>
  <si>
    <t>7,11,18,20,21</t>
  </si>
  <si>
    <t>324-1 Т</t>
  </si>
  <si>
    <t>11</t>
  </si>
  <si>
    <t>325-1 Т</t>
  </si>
  <si>
    <t>328-1 Т</t>
  </si>
  <si>
    <t>303-1 Т</t>
  </si>
  <si>
    <t>25.73.40.300.001.00.0704.000000000000</t>
  </si>
  <si>
    <t>Набор буров</t>
  </si>
  <si>
    <t>для перфоратора, в наборе 7 предметов</t>
  </si>
  <si>
    <t>704</t>
  </si>
  <si>
    <t>22.21.21.500.001.04.0006.000000000081</t>
  </si>
  <si>
    <t>для внутренней канализации, полиэтиленовая, диаметр 50 мм, длина 4000 мм</t>
  </si>
  <si>
    <t>25.94.11.890.000.00.0166.000000000011</t>
  </si>
  <si>
    <t>стальная, М24</t>
  </si>
  <si>
    <t>119-1 У</t>
  </si>
  <si>
    <t>11,20,21</t>
  </si>
  <si>
    <t>08.12.13.000.000.00.0113.000000000013</t>
  </si>
  <si>
    <t>марка 450, фракция 10-20 мм, ГОСТ 32496-2013</t>
  </si>
  <si>
    <t>Керамзит М-450, фракция 10-20</t>
  </si>
  <si>
    <t>24.33.11.100.000.00.0168.000000000056</t>
  </si>
  <si>
    <t>стальной, равнополочный, номер 4, ширина полок 50*50 мм</t>
  </si>
  <si>
    <t>20,21</t>
  </si>
  <si>
    <t>109-1 У</t>
  </si>
  <si>
    <t>127-1 У</t>
  </si>
  <si>
    <t>1500-1 Т</t>
  </si>
  <si>
    <t>1501-1 Т</t>
  </si>
  <si>
    <t>1506-1 Т</t>
  </si>
  <si>
    <t>1507-1 Т</t>
  </si>
  <si>
    <t>1509-1 Т</t>
  </si>
  <si>
    <t>1510-1 Т</t>
  </si>
  <si>
    <t>1498-1 Т</t>
  </si>
  <si>
    <t>1503-1 Т</t>
  </si>
  <si>
    <t>1504-1 Т</t>
  </si>
  <si>
    <t>1502-1 Т</t>
  </si>
  <si>
    <t>567-1 Т</t>
  </si>
  <si>
    <t>18,19,20,21</t>
  </si>
  <si>
    <t>568-1 Т</t>
  </si>
  <si>
    <t>8,11,15,22</t>
  </si>
  <si>
    <t>1510-2 Т</t>
  </si>
  <si>
    <t>8,11,15,18,20,21,22</t>
  </si>
  <si>
    <t>3-1 Р</t>
  </si>
  <si>
    <t>21-1 Р</t>
  </si>
  <si>
    <t>ДТ</t>
  </si>
  <si>
    <t>23-1 Р</t>
  </si>
  <si>
    <t>24-1 Р</t>
  </si>
  <si>
    <t>26-1 Р</t>
  </si>
  <si>
    <t>1505-1 Т</t>
  </si>
  <si>
    <t>1497-1 Т</t>
  </si>
  <si>
    <t>1493-1 Т</t>
  </si>
  <si>
    <t>1494-1 Т</t>
  </si>
  <si>
    <t>1511-1 Т</t>
  </si>
  <si>
    <t>11,18,19,20,21</t>
  </si>
  <si>
    <t>12,18,20,21</t>
  </si>
  <si>
    <t>1569-1 Т</t>
  </si>
  <si>
    <t>11,12</t>
  </si>
  <si>
    <t>1570-1 Т</t>
  </si>
  <si>
    <t>1571-1 Т</t>
  </si>
  <si>
    <t>1572-1 Т</t>
  </si>
  <si>
    <t>1573-1 Т</t>
  </si>
  <si>
    <t>1574-1 Т</t>
  </si>
  <si>
    <t>1551-1 Т</t>
  </si>
  <si>
    <t>5-1 Р</t>
  </si>
  <si>
    <t>6-1 Р</t>
  </si>
  <si>
    <t>5-1 У</t>
  </si>
  <si>
    <t>14</t>
  </si>
  <si>
    <t>125-1 У</t>
  </si>
  <si>
    <t>128-1 У</t>
  </si>
  <si>
    <t>129-1 У</t>
  </si>
  <si>
    <t>130-1 У</t>
  </si>
  <si>
    <t>131-1 У</t>
  </si>
  <si>
    <t>132-1 У</t>
  </si>
  <si>
    <t>133-1 У</t>
  </si>
  <si>
    <t>февраль, март-апрель</t>
  </si>
  <si>
    <t xml:space="preserve">январь-февраль, март-апрель </t>
  </si>
  <si>
    <t>1496-2 Т</t>
  </si>
  <si>
    <t>142 У</t>
  </si>
  <si>
    <t>33.12.29.900.021.00.0777.000000000000</t>
  </si>
  <si>
    <t>Услуги по техническому обслуживанию газовых установок/оборудования/систем/аппаратов/газопроводов</t>
  </si>
  <si>
    <t>Техническое обслуживание внутреннего и подводящего газопровода и оборудования</t>
  </si>
  <si>
    <t>1-2 У</t>
  </si>
  <si>
    <t>99-1 У</t>
  </si>
  <si>
    <t>100-1 У</t>
  </si>
  <si>
    <t>101-1 У</t>
  </si>
  <si>
    <t>102-1 У</t>
  </si>
  <si>
    <t>108-1 У</t>
  </si>
  <si>
    <t>январь, апрель-май</t>
  </si>
  <si>
    <t>19-1 Р</t>
  </si>
  <si>
    <t>27-1 Р</t>
  </si>
  <si>
    <t>28-1 Р</t>
  </si>
  <si>
    <t>143 У</t>
  </si>
  <si>
    <t>68.31.16.200.000.00.0777.000000000000</t>
  </si>
  <si>
    <t>Услуги по оценке имущества</t>
  </si>
  <si>
    <t>Комплекс услуг по оценке имущества</t>
  </si>
  <si>
    <t>Услуги по оценке рыночной стоимости имущества</t>
  </si>
  <si>
    <t>авансовый платеж- 0%, оплата в течение 30  календарныхх дней с даты  подписания акта выполненных услуг</t>
  </si>
  <si>
    <t>в течение 20 рабочих дней после осмотра</t>
  </si>
  <si>
    <t>1508-1 Т</t>
  </si>
  <si>
    <t>144 У</t>
  </si>
  <si>
    <t>145 У</t>
  </si>
  <si>
    <t>Авторский надзор объектов АО "Эмбамунайгаз"</t>
  </si>
  <si>
    <t>Технический  надзор объектов АО "Эмбамунайгаз"</t>
  </si>
  <si>
    <t>8,15,22</t>
  </si>
  <si>
    <t>1500-2 Т</t>
  </si>
  <si>
    <t>февраль-март, апредь-май</t>
  </si>
  <si>
    <t>1506-2 Т</t>
  </si>
  <si>
    <t>1501-2 Т</t>
  </si>
  <si>
    <t>8,15,11,18,20,21,22</t>
  </si>
  <si>
    <t>1509-2 Т</t>
  </si>
  <si>
    <t>146 У</t>
  </si>
  <si>
    <t>авансовый платеж - 0%, оплата по факту, в течение 30 календарных дней с даты подписания  Акта выполненных услуг</t>
  </si>
  <si>
    <t>1715-1 Т</t>
  </si>
  <si>
    <t>7</t>
  </si>
  <si>
    <t>1716-1 Т</t>
  </si>
  <si>
    <t>1717-1 Т</t>
  </si>
  <si>
    <t>1718-1 Т</t>
  </si>
  <si>
    <t>1719-1 Т</t>
  </si>
  <si>
    <t>1720-1 Т</t>
  </si>
  <si>
    <t>1721-1 Т</t>
  </si>
  <si>
    <t>1722-1 Т</t>
  </si>
  <si>
    <t>1723-1 Т</t>
  </si>
  <si>
    <t>1724-1 Т</t>
  </si>
  <si>
    <t>1725-1 Т</t>
  </si>
  <si>
    <t>1726-1 Т</t>
  </si>
  <si>
    <t>1727-1 Т</t>
  </si>
  <si>
    <t>1728-1 Т</t>
  </si>
  <si>
    <t>1729-1 Т</t>
  </si>
  <si>
    <t>1730-1 Т</t>
  </si>
  <si>
    <t>650-1 Т</t>
  </si>
  <si>
    <t>649-1 Т</t>
  </si>
  <si>
    <t>651-1 Т</t>
  </si>
  <si>
    <t>652-1 Т</t>
  </si>
  <si>
    <t>653-1 Т</t>
  </si>
  <si>
    <t>654 -1Т</t>
  </si>
  <si>
    <t>655-1 Т</t>
  </si>
  <si>
    <t>656-1 Т</t>
  </si>
  <si>
    <t>657-1 Т</t>
  </si>
  <si>
    <t>658-1 Т</t>
  </si>
  <si>
    <t>659-1 Т</t>
  </si>
  <si>
    <t>660-1 Т</t>
  </si>
  <si>
    <t>661-1 Т</t>
  </si>
  <si>
    <t>662-1 Т</t>
  </si>
  <si>
    <t>663-1 Т</t>
  </si>
  <si>
    <t>664-1 Т</t>
  </si>
  <si>
    <t>665-1 Т</t>
  </si>
  <si>
    <t>666-1 Т</t>
  </si>
  <si>
    <t>667-1 Т</t>
  </si>
  <si>
    <t>668-1 Т</t>
  </si>
  <si>
    <t>669-1 Т</t>
  </si>
  <si>
    <t>670-1 Т</t>
  </si>
  <si>
    <t>671-1 Т</t>
  </si>
  <si>
    <t>672-1 Т</t>
  </si>
  <si>
    <t>673-1 Т</t>
  </si>
  <si>
    <t>674-1 Т</t>
  </si>
  <si>
    <t>675-1 Т</t>
  </si>
  <si>
    <t>676-1 Т</t>
  </si>
  <si>
    <t>11,19,20,21</t>
  </si>
  <si>
    <t>677-1 Т</t>
  </si>
  <si>
    <t>678-1 Т</t>
  </si>
  <si>
    <t>679-1 Т</t>
  </si>
  <si>
    <t>680-1 Т</t>
  </si>
  <si>
    <t>681-1 Т</t>
  </si>
  <si>
    <t>682-1 Т</t>
  </si>
  <si>
    <t>683-1 Т</t>
  </si>
  <si>
    <t>684-1 Т</t>
  </si>
  <si>
    <t>685-1 Т</t>
  </si>
  <si>
    <t>686-1 Т</t>
  </si>
  <si>
    <t>687-1 Т</t>
  </si>
  <si>
    <t>688-1 Т</t>
  </si>
  <si>
    <t>689-1 Т</t>
  </si>
  <si>
    <t>690-1 Т</t>
  </si>
  <si>
    <t>691-1 Т</t>
  </si>
  <si>
    <t>692-1 Т</t>
  </si>
  <si>
    <t>693-1 Т</t>
  </si>
  <si>
    <t>694-1 Т</t>
  </si>
  <si>
    <t>695-1 Т</t>
  </si>
  <si>
    <t>696-1 Т</t>
  </si>
  <si>
    <t>697-1 Т</t>
  </si>
  <si>
    <t>698-1 Т</t>
  </si>
  <si>
    <t>699-1 Т</t>
  </si>
  <si>
    <t>701-1 Т</t>
  </si>
  <si>
    <t>702-1 Т</t>
  </si>
  <si>
    <t>703-1 Т</t>
  </si>
  <si>
    <t>704-1 Т</t>
  </si>
  <si>
    <t>705-1 Т</t>
  </si>
  <si>
    <t>706-1 Т</t>
  </si>
  <si>
    <t>707-1 Т</t>
  </si>
  <si>
    <t>708-1 Т</t>
  </si>
  <si>
    <t>709-1 Т</t>
  </si>
  <si>
    <t>710-1 Т</t>
  </si>
  <si>
    <t>711-1 Т</t>
  </si>
  <si>
    <t>712-1 Т</t>
  </si>
  <si>
    <t>713-1 Т</t>
  </si>
  <si>
    <t>714-1 Т</t>
  </si>
  <si>
    <t>715-1 Т</t>
  </si>
  <si>
    <t>716-1 Т</t>
  </si>
  <si>
    <t>717-1 Т</t>
  </si>
  <si>
    <t>718-1 Т</t>
  </si>
  <si>
    <t>719-1 Т</t>
  </si>
  <si>
    <t>720-1 Т</t>
  </si>
  <si>
    <t>721-1 Т</t>
  </si>
  <si>
    <t>722-1 Т</t>
  </si>
  <si>
    <t>723-1 Т</t>
  </si>
  <si>
    <t>724-1 Т</t>
  </si>
  <si>
    <t>725-1 Т</t>
  </si>
  <si>
    <t>726-1 Т</t>
  </si>
  <si>
    <t>727-1 Т</t>
  </si>
  <si>
    <t>728-1 Т</t>
  </si>
  <si>
    <t>729-1 Т</t>
  </si>
  <si>
    <t>730-1 Т</t>
  </si>
  <si>
    <t>731-1 Т</t>
  </si>
  <si>
    <t>732-1 Т</t>
  </si>
  <si>
    <t>733-1 Т</t>
  </si>
  <si>
    <t>734 -1Т</t>
  </si>
  <si>
    <t>735-1 Т</t>
  </si>
  <si>
    <t>736-1 Т</t>
  </si>
  <si>
    <t>737-1 Т</t>
  </si>
  <si>
    <t>738-1 Т</t>
  </si>
  <si>
    <t>739-1 Т</t>
  </si>
  <si>
    <t>740-1 Т</t>
  </si>
  <si>
    <t>741-1 Т</t>
  </si>
  <si>
    <t>742-1 Т</t>
  </si>
  <si>
    <t>743-1 Т</t>
  </si>
  <si>
    <t>744 -1Т</t>
  </si>
  <si>
    <t>745-1 Т</t>
  </si>
  <si>
    <t>746-1 Т</t>
  </si>
  <si>
    <t>747-1 Т</t>
  </si>
  <si>
    <t>748-1 Т</t>
  </si>
  <si>
    <t>749-1 Т</t>
  </si>
  <si>
    <t>750-1 Т</t>
  </si>
  <si>
    <t>751-1 Т</t>
  </si>
  <si>
    <t>753-1 Т</t>
  </si>
  <si>
    <t>754-1 Т</t>
  </si>
  <si>
    <t>755-1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</si>
  <si>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</si>
  <si>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</si>
  <si>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</si>
  <si>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</si>
  <si>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</si>
  <si>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</si>
  <si>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</si>
  <si>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</si>
  <si>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</si>
  <si>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</si>
  <si>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</si>
  <si>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</si>
  <si>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</si>
  <si>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</si>
  <si>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</si>
  <si>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</si>
  <si>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</si>
  <si>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773-1 Т</t>
  </si>
  <si>
    <t>774-1 Т</t>
  </si>
  <si>
    <t>775-1 Т</t>
  </si>
  <si>
    <t>776-1 Т</t>
  </si>
  <si>
    <t>777-1 Т</t>
  </si>
  <si>
    <t>778-1 Т</t>
  </si>
  <si>
    <t>779-1 Т</t>
  </si>
  <si>
    <t>780-1 Т</t>
  </si>
  <si>
    <t>781-1 Т</t>
  </si>
  <si>
    <t>782-1 Т</t>
  </si>
  <si>
    <t>783-1 Т</t>
  </si>
  <si>
    <t>784-1 Т</t>
  </si>
  <si>
    <t>785-1 Т</t>
  </si>
  <si>
    <t>29.31.22.350.003.02.0796.000000000001</t>
  </si>
  <si>
    <t>для грузового автомобиля, с инерционным или комбинированным приводом</t>
  </si>
  <si>
    <t>786-1 Т</t>
  </si>
  <si>
    <t>787-1 Т</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</si>
  <si>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</si>
  <si>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</si>
  <si>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</si>
  <si>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</si>
  <si>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</si>
  <si>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</si>
  <si>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</si>
  <si>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</si>
  <si>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</si>
  <si>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</si>
  <si>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</si>
  <si>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</si>
  <si>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</si>
  <si>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</si>
  <si>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</si>
  <si>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</si>
  <si>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</si>
  <si>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</si>
  <si>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</si>
  <si>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</si>
  <si>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</si>
  <si>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</si>
  <si>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</si>
  <si>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</si>
  <si>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</si>
  <si>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</si>
  <si>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</si>
  <si>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</si>
  <si>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</si>
  <si>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</si>
  <si>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</si>
  <si>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</si>
  <si>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</si>
  <si>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</si>
  <si>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</si>
  <si>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823-1 Т</t>
  </si>
  <si>
    <t>824-1 Т</t>
  </si>
  <si>
    <t>825-1 Т</t>
  </si>
  <si>
    <t>826-1 Т</t>
  </si>
  <si>
    <t>827-1 Т</t>
  </si>
  <si>
    <t>828-1 Т</t>
  </si>
  <si>
    <t>829-1 Т</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</si>
  <si>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</si>
  <si>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</si>
  <si>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</si>
  <si>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</si>
  <si>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</si>
  <si>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</si>
  <si>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</si>
  <si>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</si>
  <si>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</si>
  <si>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</si>
  <si>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</si>
  <si>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</si>
  <si>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</si>
  <si>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</si>
  <si>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</si>
  <si>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</si>
  <si>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</si>
  <si>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</si>
  <si>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</si>
  <si>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</si>
  <si>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</si>
  <si>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</si>
  <si>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</si>
  <si>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</si>
  <si>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</si>
  <si>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</si>
  <si>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</si>
  <si>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857-1 Т</t>
  </si>
  <si>
    <t>858 -1Т</t>
  </si>
  <si>
    <t>859-1 Т</t>
  </si>
  <si>
    <t>860-1 Т</t>
  </si>
  <si>
    <t>861-1 Т</t>
  </si>
  <si>
    <t>862-1 Т</t>
  </si>
  <si>
    <t>863-1 Т</t>
  </si>
  <si>
    <t>864-1 Т</t>
  </si>
  <si>
    <t>865-1 Т</t>
  </si>
  <si>
    <t>866-1 Т</t>
  </si>
  <si>
    <t>867-1 Т</t>
  </si>
  <si>
    <t>868-1 Т</t>
  </si>
  <si>
    <t>869-1 Т</t>
  </si>
  <si>
    <t>870-1 Т</t>
  </si>
  <si>
    <t>871-1 Т</t>
  </si>
  <si>
    <t>872-1 Т</t>
  </si>
  <si>
    <t>873-1 Т</t>
  </si>
  <si>
    <t>874-1 Т</t>
  </si>
  <si>
    <t>875-1 Т</t>
  </si>
  <si>
    <t>876-1 Т</t>
  </si>
  <si>
    <t>877-1 Т</t>
  </si>
  <si>
    <t>878-1 Т</t>
  </si>
  <si>
    <t>879-1 Т</t>
  </si>
  <si>
    <t>880-1 Т</t>
  </si>
  <si>
    <t>881-1 Т</t>
  </si>
  <si>
    <t>882-1 Т</t>
  </si>
  <si>
    <t>883-1 Т</t>
  </si>
  <si>
    <t>884-1 Т</t>
  </si>
  <si>
    <t>885-1 Т</t>
  </si>
  <si>
    <t>886-1 Т</t>
  </si>
  <si>
    <t>887-1 Т</t>
  </si>
  <si>
    <t>888-1 Т</t>
  </si>
  <si>
    <t>889-1 Т</t>
  </si>
  <si>
    <t>890-1 Т</t>
  </si>
  <si>
    <t>892-1 Т</t>
  </si>
  <si>
    <t>893-1 Т</t>
  </si>
  <si>
    <t>894-1 Т</t>
  </si>
  <si>
    <t>74.90.20.000.012.00.0777.000000000000</t>
  </si>
  <si>
    <t>Услуги по опломбированию объектов/оборудования/предметов</t>
  </si>
  <si>
    <t>895-1 Т</t>
  </si>
  <si>
    <t>896-1 Т</t>
  </si>
  <si>
    <t>897-1 Т</t>
  </si>
  <si>
    <t>898-1 Т</t>
  </si>
  <si>
    <t>899-1 Т</t>
  </si>
  <si>
    <t>900-1 Т</t>
  </si>
  <si>
    <t>901-1 Т</t>
  </si>
  <si>
    <t>902-1 Т</t>
  </si>
  <si>
    <t>903-1 Т</t>
  </si>
  <si>
    <t>904-1 Т</t>
  </si>
  <si>
    <t>905-1 Т</t>
  </si>
  <si>
    <t>906-1 Т</t>
  </si>
  <si>
    <t>907-1 Т</t>
  </si>
  <si>
    <t>908-1 Т</t>
  </si>
  <si>
    <t>909-1 Т</t>
  </si>
  <si>
    <t>910-1 Т</t>
  </si>
  <si>
    <t>926-1 Т</t>
  </si>
  <si>
    <t>927-1 Т</t>
  </si>
  <si>
    <t>928-1 Т</t>
  </si>
  <si>
    <t>929-1 Т</t>
  </si>
  <si>
    <t>930-1 Т</t>
  </si>
  <si>
    <t>931-1 Т</t>
  </si>
  <si>
    <t>932-1 Т</t>
  </si>
  <si>
    <t>933-1 Т</t>
  </si>
  <si>
    <t>934-1 Т</t>
  </si>
  <si>
    <t>935-1 Т</t>
  </si>
  <si>
    <t>936-1 Т</t>
  </si>
  <si>
    <t>937-1 Т</t>
  </si>
  <si>
    <t>938-1 Т</t>
  </si>
  <si>
    <t>939-1 Т</t>
  </si>
  <si>
    <t>940-1 Т</t>
  </si>
  <si>
    <t>941-1 Т</t>
  </si>
  <si>
    <t>942-1 Т</t>
  </si>
  <si>
    <t>943-1 Т</t>
  </si>
  <si>
    <t>944-1 Т</t>
  </si>
  <si>
    <t>945-1 Т</t>
  </si>
  <si>
    <t>946-1 Т</t>
  </si>
  <si>
    <t>947-1 Т</t>
  </si>
  <si>
    <t>948-1 Т</t>
  </si>
  <si>
    <t>949-1 Т</t>
  </si>
  <si>
    <t>950-1 Т</t>
  </si>
  <si>
    <t>951-1 Т</t>
  </si>
  <si>
    <t>952-1 Т</t>
  </si>
  <si>
    <t>953-1 Т</t>
  </si>
  <si>
    <t>954-1 Т</t>
  </si>
  <si>
    <t>955-1 Т</t>
  </si>
  <si>
    <t>956-1 Т</t>
  </si>
  <si>
    <t>957-1 Т</t>
  </si>
  <si>
    <t>958-1 Т</t>
  </si>
  <si>
    <t>959-1 Т</t>
  </si>
  <si>
    <t>960-1 Т</t>
  </si>
  <si>
    <t>963-1 Т</t>
  </si>
  <si>
    <t>964-1 Т</t>
  </si>
  <si>
    <t>965-1 Т</t>
  </si>
  <si>
    <t>966-1 Т</t>
  </si>
  <si>
    <t>967-1 Т</t>
  </si>
  <si>
    <t>968-1 Т</t>
  </si>
  <si>
    <t>969-1 Т</t>
  </si>
  <si>
    <t>970-1 Т</t>
  </si>
  <si>
    <t>971-1 Т</t>
  </si>
  <si>
    <t>972-1 Т</t>
  </si>
  <si>
    <t>973-1 Т</t>
  </si>
  <si>
    <t>974-1 Т</t>
  </si>
  <si>
    <t>975-1 Т</t>
  </si>
  <si>
    <t>976-1 Т</t>
  </si>
  <si>
    <t>977-1 Т</t>
  </si>
  <si>
    <t>978-1 Т</t>
  </si>
  <si>
    <t>979-1 Т</t>
  </si>
  <si>
    <t>980-1 Т</t>
  </si>
  <si>
    <t>981-1 Т</t>
  </si>
  <si>
    <t>982-1 Т</t>
  </si>
  <si>
    <t>983-1 Т</t>
  </si>
  <si>
    <t>984-1 Т</t>
  </si>
  <si>
    <t>985-1 Т</t>
  </si>
  <si>
    <t>986-1 Т</t>
  </si>
  <si>
    <t>987-1 Т</t>
  </si>
  <si>
    <t>988-1 Т</t>
  </si>
  <si>
    <t>989-1 Т</t>
  </si>
  <si>
    <t>990-1 Т</t>
  </si>
  <si>
    <t>991-1 Т</t>
  </si>
  <si>
    <t>992-1 Т</t>
  </si>
  <si>
    <t>993-1 Т</t>
  </si>
  <si>
    <t>994-1 Т</t>
  </si>
  <si>
    <t>995-1 Т</t>
  </si>
  <si>
    <t>996-1 Т</t>
  </si>
  <si>
    <t>997-1 Т</t>
  </si>
  <si>
    <t>998-1 Т</t>
  </si>
  <si>
    <t>999-1 Т</t>
  </si>
  <si>
    <t>1000-1 Т</t>
  </si>
  <si>
    <t>1001-1 Т</t>
  </si>
  <si>
    <t>1002-1 Т</t>
  </si>
  <si>
    <t>1003-1 Т</t>
  </si>
  <si>
    <t>1004-1 Т</t>
  </si>
  <si>
    <t>1005-1 Т</t>
  </si>
  <si>
    <t>1006-1 Т</t>
  </si>
  <si>
    <t>1007-1 Т</t>
  </si>
  <si>
    <t>1008-1 Т</t>
  </si>
  <si>
    <t>1009-1 Т</t>
  </si>
  <si>
    <t>1010-1 Т</t>
  </si>
  <si>
    <t>1011-1 Т</t>
  </si>
  <si>
    <t>1015-1 Т</t>
  </si>
  <si>
    <t>1017-1 Т</t>
  </si>
  <si>
    <t>1027-1 Т</t>
  </si>
  <si>
    <t>1028-1 Т</t>
  </si>
  <si>
    <t>1503-2 Т</t>
  </si>
  <si>
    <t>8,15,18,20,21,22</t>
  </si>
  <si>
    <t>1504-2 Т</t>
  </si>
  <si>
    <t>1062-1 Т</t>
  </si>
  <si>
    <t>1067-1 Т</t>
  </si>
  <si>
    <t>1068-1 Т</t>
  </si>
  <si>
    <t>1069-1 Т</t>
  </si>
  <si>
    <t>1070-1 Т</t>
  </si>
  <si>
    <t>1072-1 Т</t>
  </si>
  <si>
    <t>1073-1 Т</t>
  </si>
  <si>
    <t>1084-1 Т</t>
  </si>
  <si>
    <t>1085-1 Т</t>
  </si>
  <si>
    <t>1086-1 Т</t>
  </si>
  <si>
    <t>1087-1 Т</t>
  </si>
  <si>
    <t>1088-1 Т</t>
  </si>
  <si>
    <t>1089-1 Т</t>
  </si>
  <si>
    <t>1090-1 Т</t>
  </si>
  <si>
    <t>1091-1 Т</t>
  </si>
  <si>
    <t>1092-1 Т</t>
  </si>
  <si>
    <t>1093-1 Т</t>
  </si>
  <si>
    <t>1094-1 Т</t>
  </si>
  <si>
    <t>1095-1 Т</t>
  </si>
  <si>
    <t>1096-1 Т</t>
  </si>
  <si>
    <t>1099-1 Т</t>
  </si>
  <si>
    <t>1100-1 Т</t>
  </si>
  <si>
    <t>1101 -1Т</t>
  </si>
  <si>
    <t>29.31.30.300.020.00.0839.000000000012</t>
  </si>
  <si>
    <t>стартера, для грузового автомобиля, графитная</t>
  </si>
  <si>
    <t>1102-1 Т</t>
  </si>
  <si>
    <t>по факту оказания услуг  в течении 5 календарных дней с даты предоставления документов</t>
  </si>
  <si>
    <t>с даты подписания договора по 31.03.2016г</t>
  </si>
  <si>
    <t>1103-1 Т</t>
  </si>
  <si>
    <t>1104-1 Т</t>
  </si>
  <si>
    <t>1105-1 Т</t>
  </si>
  <si>
    <t>1106-1 Т</t>
  </si>
  <si>
    <t>1107-1 Т</t>
  </si>
  <si>
    <t>1108-1 Т</t>
  </si>
  <si>
    <t>1109-1 Т</t>
  </si>
  <si>
    <t>1110-1 Т</t>
  </si>
  <si>
    <t>1111-1 Т</t>
  </si>
  <si>
    <t>1112-1 Т</t>
  </si>
  <si>
    <t>1153-1 Т</t>
  </si>
  <si>
    <t>1160-1 Т</t>
  </si>
  <si>
    <t>1164-1 Т</t>
  </si>
  <si>
    <t>1171-1 Т</t>
  </si>
  <si>
    <t>1173-1 Т</t>
  </si>
  <si>
    <t>1174-1 Т</t>
  </si>
  <si>
    <t>1176-1 Т</t>
  </si>
  <si>
    <t>1181-1 Т</t>
  </si>
  <si>
    <t>1184-1 Т</t>
  </si>
  <si>
    <t>1188-1 Т</t>
  </si>
  <si>
    <t>1189-1 Т</t>
  </si>
  <si>
    <t>1190-1 Т</t>
  </si>
  <si>
    <t>1191-1 Т</t>
  </si>
  <si>
    <t>1192-1 Т</t>
  </si>
  <si>
    <t>1193-1 Т</t>
  </si>
  <si>
    <t>1194-1 Т</t>
  </si>
  <si>
    <t>1195-1 Т</t>
  </si>
  <si>
    <t>1196-1 Т</t>
  </si>
  <si>
    <t>1197-1 Т</t>
  </si>
  <si>
    <t>1198-1 Т</t>
  </si>
  <si>
    <t>1199-1 Т</t>
  </si>
  <si>
    <t>1200-1 Т</t>
  </si>
  <si>
    <t>1201-1 Т</t>
  </si>
  <si>
    <t>1202-1 Т</t>
  </si>
  <si>
    <t>1203-1 Т</t>
  </si>
  <si>
    <t>1204-1 Т</t>
  </si>
  <si>
    <t>1205-1 Т</t>
  </si>
  <si>
    <t>1206-1 Т</t>
  </si>
  <si>
    <t>1207-1 Т</t>
  </si>
  <si>
    <t>1208-1 Т</t>
  </si>
  <si>
    <t>1211-1 Т</t>
  </si>
  <si>
    <t>1212-1 Т</t>
  </si>
  <si>
    <t>1213-1 Т</t>
  </si>
  <si>
    <t>1214-1 Т</t>
  </si>
  <si>
    <t>1215-1 Т</t>
  </si>
  <si>
    <t>1216-1 Т</t>
  </si>
  <si>
    <t>1217-1 Т</t>
  </si>
  <si>
    <t>1218-1 Т</t>
  </si>
  <si>
    <t>1219-1 Т</t>
  </si>
  <si>
    <t>1220-1 Т</t>
  </si>
  <si>
    <t>1221-1 Т</t>
  </si>
  <si>
    <t>1222-1 Т</t>
  </si>
  <si>
    <t>1223-1 Т</t>
  </si>
  <si>
    <t>1224-1 Т</t>
  </si>
  <si>
    <t>1225-1 Т</t>
  </si>
  <si>
    <t>28.11.42.900.063.00.0796.000000000000</t>
  </si>
  <si>
    <t>блок цилиндров</t>
  </si>
  <si>
    <t>к бульдозеру "КОМАЦУ" модель Д-355А-3, Блок цилиндров двигателя SA6D155-4А, 6127-21-1108</t>
  </si>
  <si>
    <t>к бульдозеру "КОМАЦУ" модель Д-355А-3,  двигатель SA6D155-4А, Поршневые кольца 6128-31-2070</t>
  </si>
  <si>
    <t>к бульдозеру "КОМАЦУ" модель Д-355А-3, двигателя SA6D155-4А, Упорные вкладыши (STD) 6127-21-8051</t>
  </si>
  <si>
    <t>29.32.30.990.008.00.0796.000000000028</t>
  </si>
  <si>
    <t>для грузового автомобиля, для распределительного вала</t>
  </si>
  <si>
    <t>к бульдозеру "КОМАЦУ" модель Д-355А-3,  двигателя SA6D155-4А, Втулки 6127-21-1490</t>
  </si>
  <si>
    <t>1227-1 Т</t>
  </si>
  <si>
    <t>1228-1 Т</t>
  </si>
  <si>
    <t>1229-1 Т</t>
  </si>
  <si>
    <t>1230-1 Т</t>
  </si>
  <si>
    <t>1231-1 Т</t>
  </si>
  <si>
    <t>1232-1 Т</t>
  </si>
  <si>
    <t xml:space="preserve">Автокран КС-8973: форсунка 02112707, DEUTZ BF-6М-2012С </t>
  </si>
  <si>
    <t>1261-1 Т</t>
  </si>
  <si>
    <t>1262-1 Т</t>
  </si>
  <si>
    <t>1263-1 Т</t>
  </si>
  <si>
    <t>1264-1 Т</t>
  </si>
  <si>
    <t>1265-1 Т</t>
  </si>
  <si>
    <t>1266-1 Т</t>
  </si>
  <si>
    <t>1267-1 Т</t>
  </si>
  <si>
    <t>1268-1 Т</t>
  </si>
  <si>
    <t>1269-1 Т</t>
  </si>
  <si>
    <t>1270-1 Т</t>
  </si>
  <si>
    <t>1271-1 Т</t>
  </si>
  <si>
    <t>1272-1 Т</t>
  </si>
  <si>
    <t>1273-1 Т</t>
  </si>
  <si>
    <t>1274-1 Т</t>
  </si>
  <si>
    <t>1275-1 Т</t>
  </si>
  <si>
    <t>1276-1 Т</t>
  </si>
  <si>
    <t>1277-1 Т</t>
  </si>
  <si>
    <t>1278-1 Т</t>
  </si>
  <si>
    <t>1279-1 Т</t>
  </si>
  <si>
    <t>1280-1 Т</t>
  </si>
  <si>
    <t>1281-1 Т</t>
  </si>
  <si>
    <t>1282-1 Т</t>
  </si>
  <si>
    <t>1283-1 Т</t>
  </si>
  <si>
    <t>1284-1 Т</t>
  </si>
  <si>
    <t>1285-1 Т</t>
  </si>
  <si>
    <t>1286-1 Т</t>
  </si>
  <si>
    <t>1287-1 Т</t>
  </si>
  <si>
    <t>1288-1 Т</t>
  </si>
  <si>
    <t>1289-1 Т</t>
  </si>
  <si>
    <t>1290-1 Т</t>
  </si>
  <si>
    <t>1291-1 Т</t>
  </si>
  <si>
    <t>1292-1 Т</t>
  </si>
  <si>
    <t>1293-1 Т</t>
  </si>
  <si>
    <t>1294-1 Т</t>
  </si>
  <si>
    <t>1295-1 Т</t>
  </si>
  <si>
    <t>1296-1 Т</t>
  </si>
  <si>
    <t>1297-1 Т</t>
  </si>
  <si>
    <t>1298-1 Т</t>
  </si>
  <si>
    <t>1300-1 Т</t>
  </si>
  <si>
    <t>1304-1 Т</t>
  </si>
  <si>
    <t>1306-1 Т</t>
  </si>
  <si>
    <t>1307-1 Т</t>
  </si>
  <si>
    <t>1308-1 Т</t>
  </si>
  <si>
    <t>1309-1 Т</t>
  </si>
  <si>
    <t>1312-1 Т</t>
  </si>
  <si>
    <t>1313-1 Т</t>
  </si>
  <si>
    <t>1319-1 Т</t>
  </si>
  <si>
    <t>1337-1 Т</t>
  </si>
  <si>
    <t>1350-1 Т</t>
  </si>
  <si>
    <t>1377-1 Т</t>
  </si>
  <si>
    <t>1384-1 Т</t>
  </si>
  <si>
    <t>29.32.30.950.022.00.0796.000000000000</t>
  </si>
  <si>
    <t>Шкворень</t>
  </si>
  <si>
    <t>к автомобилям ГАЗ-31105, 31029, 3110: шкворень резьбовой с втулкой 33104-3000101</t>
  </si>
  <si>
    <t>к автомобилям ГАЗ-31105, 31029, 3110: диск тормозной 31103501077</t>
  </si>
  <si>
    <t>1441-1 Т</t>
  </si>
  <si>
    <t>1442-1 Т</t>
  </si>
  <si>
    <t>1443-1 Т</t>
  </si>
  <si>
    <t>1444-1 Т</t>
  </si>
  <si>
    <t>1445-1 Т</t>
  </si>
  <si>
    <t>1446-1 Т</t>
  </si>
  <si>
    <t>1447-1 Т</t>
  </si>
  <si>
    <t>1448-1 Т</t>
  </si>
  <si>
    <t>1449-1 Т</t>
  </si>
  <si>
    <t>1450-1 Т</t>
  </si>
  <si>
    <t>1451-1 Т</t>
  </si>
  <si>
    <t>1452-1 Т</t>
  </si>
  <si>
    <t>1453-1 Т</t>
  </si>
  <si>
    <t>1454-1 Т</t>
  </si>
  <si>
    <t>1455-1 Т</t>
  </si>
  <si>
    <t>1456-1 Т</t>
  </si>
  <si>
    <t>1457-1 Т</t>
  </si>
  <si>
    <t>1458-1 Т</t>
  </si>
  <si>
    <t>1459-1 Т</t>
  </si>
  <si>
    <t>1460-1 Т</t>
  </si>
  <si>
    <t>1462-1 Т</t>
  </si>
  <si>
    <t>1463-1 Т</t>
  </si>
  <si>
    <t>1466-1 Т</t>
  </si>
  <si>
    <t>1469-1 Т</t>
  </si>
  <si>
    <t>27.90.70.300.012.00.0796.000000000000</t>
  </si>
  <si>
    <t>ГАЗ-3309-397(Двигатель Д-245.7Е3): Модуль педальный 61000КО-51SD-30 (АБС, ЕВРО-3)</t>
  </si>
  <si>
    <t>1471-1 Т</t>
  </si>
  <si>
    <t>1472-1 Т</t>
  </si>
  <si>
    <t>1473-1 Т</t>
  </si>
  <si>
    <t>1476-1 Т</t>
  </si>
  <si>
    <t>1477-1 Т</t>
  </si>
  <si>
    <t>1478-1 Т</t>
  </si>
  <si>
    <t>1482-1 Т</t>
  </si>
  <si>
    <t>1485-1 Т</t>
  </si>
  <si>
    <t>1488-1 Т</t>
  </si>
  <si>
    <t>1521-1 Т</t>
  </si>
  <si>
    <t>1520-1 Т</t>
  </si>
  <si>
    <t>1522-1 Т</t>
  </si>
  <si>
    <t>12-1 Р</t>
  </si>
  <si>
    <t>35 Р</t>
  </si>
  <si>
    <t xml:space="preserve">Очистка от нефтешлама РВС, V=5000м3 </t>
  </si>
  <si>
    <t/>
  </si>
  <si>
    <t>в течение 15 календарных дней с даты подписания акта приемки РВС под очистку</t>
  </si>
  <si>
    <t>РК, Мангистауская область, м/р Каражанбас</t>
  </si>
  <si>
    <t>7,11,12</t>
  </si>
  <si>
    <t>по месту нахождения потенциального поставщика</t>
  </si>
  <si>
    <t>576-1 Т</t>
  </si>
  <si>
    <t>577-1 Т</t>
  </si>
  <si>
    <t>27.32.13.700.000.00.0008.000000000297</t>
  </si>
  <si>
    <t>марка ВВГнг-LS , 4*2,5  мм2</t>
  </si>
  <si>
    <t>578-1 Т</t>
  </si>
  <si>
    <t>581-1 Т</t>
  </si>
  <si>
    <t>582-1 Т</t>
  </si>
  <si>
    <t>583-1 Т</t>
  </si>
  <si>
    <t>584-1 Т</t>
  </si>
  <si>
    <t>585-1 Т</t>
  </si>
  <si>
    <t>586-1 Т</t>
  </si>
  <si>
    <t>592-1 Т</t>
  </si>
  <si>
    <t>602-1 Т</t>
  </si>
  <si>
    <t>603-1 Т</t>
  </si>
  <si>
    <t>604-1 Т</t>
  </si>
  <si>
    <t>605-1 Т</t>
  </si>
  <si>
    <t>606-1 Т</t>
  </si>
  <si>
    <t>607-1 Т</t>
  </si>
  <si>
    <t>609-1 Т</t>
  </si>
  <si>
    <t>610-1 Т</t>
  </si>
  <si>
    <t>611-1 Т</t>
  </si>
  <si>
    <t>612-1 Т</t>
  </si>
  <si>
    <t>617-1 Т</t>
  </si>
  <si>
    <t xml:space="preserve">WINCC Flexible  2008 Runtime 512 внешних переменнх  исполняемое системное програмное обеспечение 6АV6613-1DA51- 3CAC  SIEMENS  </t>
  </si>
  <si>
    <t>3,4,5</t>
  </si>
  <si>
    <t>644-1 Т</t>
  </si>
  <si>
    <t xml:space="preserve">WINCC Flexible  2008 Runtime 512 внешних переменнх  исполняемое системное програмное обеспечение 6АV6613-1DA51- 3CAC  SIEMENS </t>
  </si>
  <si>
    <t>71-1 У</t>
  </si>
  <si>
    <t>66-1 У</t>
  </si>
  <si>
    <t>15.12.19.300.002.00.0796.000000000000</t>
  </si>
  <si>
    <t>для окрасочных пистолетов</t>
  </si>
  <si>
    <t>28.25.14.190.004.01.0796.000000000000</t>
  </si>
  <si>
    <t>очистки, пылеулавливающий</t>
  </si>
  <si>
    <t>28.29.86.000.014.00.0796.000000000002</t>
  </si>
  <si>
    <t>Сопло</t>
  </si>
  <si>
    <t>для оборудования плазменной резки</t>
  </si>
  <si>
    <t xml:space="preserve"> сопло для  инверторного сварочного аппарата CUT-60</t>
  </si>
  <si>
    <t>27.90.32.000.026.00.0796.000000000000</t>
  </si>
  <si>
    <t>Катод</t>
  </si>
  <si>
    <t>к сварочному оборудованию</t>
  </si>
  <si>
    <t>катод (электрод)  для  инверторного сварочного аппарата CUT-60</t>
  </si>
  <si>
    <t>27.90.31.500.001.00.0796.000000000000</t>
  </si>
  <si>
    <t>Колпачок защитный</t>
  </si>
  <si>
    <t>керамический иолятор для  инверторного сварочного аппарата CUT-60</t>
  </si>
  <si>
    <t xml:space="preserve"> сопло для  инверторного сварочного аппарата CUT-100</t>
  </si>
  <si>
    <t>катод (электрод) для  инверторного сварочного аппарата CUT-100</t>
  </si>
  <si>
    <t>25.94.13.900.001.00.0704.000000000013</t>
  </si>
  <si>
    <t>для слесарных работ, в наборе не более 94 предметов</t>
  </si>
  <si>
    <t>Набор инструмента (ключи) "Автомобилист"</t>
  </si>
  <si>
    <t>Набор инструмента (ключи) "Универсал"</t>
  </si>
  <si>
    <t xml:space="preserve">Пневмораспределитель </t>
  </si>
  <si>
    <t xml:space="preserve">27.12.24.500.000.05.0796.000000000010 </t>
  </si>
  <si>
    <t>промежуточное, тип РТ, для оборудования</t>
  </si>
  <si>
    <t>Реле 24В, 16А/250V, RT-314024</t>
  </si>
  <si>
    <t>26-2 Р</t>
  </si>
  <si>
    <t>36 Р</t>
  </si>
  <si>
    <t>71.12.35.900.000.00.0999.000000000000</t>
  </si>
  <si>
    <t>Землеустроительные и земельно-кадастровые работы</t>
  </si>
  <si>
    <t>21-2 Р</t>
  </si>
  <si>
    <t>Здание аккумуляторной.</t>
  </si>
  <si>
    <t>578-2 Т</t>
  </si>
  <si>
    <t>581-2 Т</t>
  </si>
  <si>
    <t>584-2 Т</t>
  </si>
  <si>
    <t>22.21.21.900.003.01.0006.000000000063</t>
  </si>
  <si>
    <t>специального назначения, стеклопластиковая, внутренний диаметр 152 мм, давление 10,3 МПа</t>
  </si>
  <si>
    <t>Труба СПТ Ø152-103</t>
  </si>
  <si>
    <t>РК, Мангистауская область, м/р Жетыбай База ТОО "ОСС"</t>
  </si>
  <si>
    <t xml:space="preserve">Отвод СП Ø100-95,  45гр.,1. Резьба 4 1/2  EUE 8rd по API 5B  
2. Температура эксплуатации от – 40 до 110°С
</t>
  </si>
  <si>
    <t xml:space="preserve">Фланец СП Ø100-45, 1. Резьба4 1/2  EUE 8rd по API 5B  
2. Температура эксплуатации от – 40 до 110°С
</t>
  </si>
  <si>
    <t xml:space="preserve">Муфта СП Ø100-95, 1. Резьба 4 1/2  EUE 8rd по API 5B  
2. Температура эксплуатации от – 40 до 110°С
</t>
  </si>
  <si>
    <t xml:space="preserve">Тройник СП Ø100-95, 1. Резьба4 1/2  EUE 8rd по API 5B  
2. Температура эксплуатации от – 40 до 110°С
</t>
  </si>
  <si>
    <t>24.20.13.100.001.00.0168.000000000080</t>
  </si>
  <si>
    <t>горячедеформированная, стальная, бесшовная, наружный диаметр 720 мм, толщина стенки 12 мм, ГОСТ 8732-78</t>
  </si>
  <si>
    <t>Труба стальная бесшовная Ø720х12мм</t>
  </si>
  <si>
    <t>24.20.13.100.001.00.0168.000000000068</t>
  </si>
  <si>
    <t>горячедеформированная, стальная, бесшовная, наружный диаметр 530 мм, толщина стенки 10 мм</t>
  </si>
  <si>
    <t>Труба стальная бесшовная Ø530х10мм</t>
  </si>
  <si>
    <t>24.20.13.100.001.00.0168.000000000069</t>
  </si>
  <si>
    <t>горячедеформированная, стальная, бесшовная, наружный диаметр 530 мм, толщина стенки 8 мм, ГОСТ 8732-78</t>
  </si>
  <si>
    <t>Труба стальная бесшовная Ø530х8мм</t>
  </si>
  <si>
    <t>24.20.13.100.001.00.0168.000000000051</t>
  </si>
  <si>
    <t>горячедеформированная, стальная, бесшовная, наружный диаметр 325 мм, толщина стенки 14 мм, ГОСТ 8732-78</t>
  </si>
  <si>
    <t xml:space="preserve">Труба стальная бесшовная ф325х14мм </t>
  </si>
  <si>
    <t>24.20.13.900.000.03.0168.000000000019</t>
  </si>
  <si>
    <t>холодно и теплодеформированная, стальная, бесшовная, размер 325*10  , ГОСТ 8732-78</t>
  </si>
  <si>
    <t>Труба стальная бесшовная Ø325х10мм</t>
  </si>
  <si>
    <t>24.20.13.100.001.00.0168.000000000048</t>
  </si>
  <si>
    <t>горячедеформированная, стальная, бесшовная, наружный диаметр 325 мм, толщина стенки 8 мм, ГОСТ 8732-78</t>
  </si>
  <si>
    <t>Труба стальная бесшовная Ø325х8мм</t>
  </si>
  <si>
    <t>24.20.13.100.001.00.0168.000000000077</t>
  </si>
  <si>
    <t>горячедеформированная, стальная, бесшовная, наружный диаметр 325 мм, толщина стенки 5 мм, ГОСТ 8732-78</t>
  </si>
  <si>
    <t>Труба стальная бесшовная Ø325х5мм</t>
  </si>
  <si>
    <t>24.20.13.100.001.00.0168.000000000078</t>
  </si>
  <si>
    <t>горячедеформированная, стальная, бесшовная, наружный диаметр 273 мм, толщина стенки 12 мм, ГОСТ 8732-78</t>
  </si>
  <si>
    <t>Труба стальная бесшовная Ø273х12мм</t>
  </si>
  <si>
    <t>24.20.13.100.001.00.0168.000000000039</t>
  </si>
  <si>
    <t>горячедеформированная, стальная, бесшовная, наружный диаметр 159 мм, толщина стенки 10 мм</t>
  </si>
  <si>
    <t>Труба стальная бесшовная Ø159х10мм</t>
  </si>
  <si>
    <t>24.20.13.100.001.00.0168.000000000036</t>
  </si>
  <si>
    <t>горячедеформированная, стальная, бесшовная, наружный диаметр 159 мм, толщина стенки 6 мм, ГОСТ 8732-78</t>
  </si>
  <si>
    <t>Труба стальная бесшовная Ø159х6мм</t>
  </si>
  <si>
    <t>24.20.13.100.001.00.0168.000000000035</t>
  </si>
  <si>
    <t>горячедеформированная, стальная, бесшовная, наружный диаметр 159 мм, толщина стенки 5 мм, ГОСТ 8732-78</t>
  </si>
  <si>
    <t>Труба стальная бесшовная Ø159х5мм</t>
  </si>
  <si>
    <t>24.20.13.900.000.02.0168.000000001209</t>
  </si>
  <si>
    <t>горячедеформированная, стальная, бесшовная, толщина стенки 10 мм, наружный диаметр 114 мм, ГОСТ 8732-78</t>
  </si>
  <si>
    <t>Труба стальная бесшовная Ø114х10мм</t>
  </si>
  <si>
    <t>24.20.13.100.001.00.0168.000000000079</t>
  </si>
  <si>
    <t>горячедеформированная, стальная, бесшовная, наружный диаметр 114 мм, толщина стенки 4 мм, ГОСТ 8732-78</t>
  </si>
  <si>
    <t xml:space="preserve">Труба стальная бесшовная ф114х4мм </t>
  </si>
  <si>
    <t>24.20.13.100.001.00.0168.000000000006</t>
  </si>
  <si>
    <t>горячедеформированная, стальная, бесшовная, наружный диаметр 108 мм, толщина стенки 5 мм, ГОСТ 8732-78</t>
  </si>
  <si>
    <t>Труба стальная бесшовная Ø108х5мм</t>
  </si>
  <si>
    <t>24.20.13.100.001.00.0168.000000000026</t>
  </si>
  <si>
    <t>горячедеформированная, стальная, бесшовная, наружный диаметр 89 мм, толщина стенки 6 мм, ГОСТ 8732-78</t>
  </si>
  <si>
    <t>Труба стальная бесшовная Ø89х6мм</t>
  </si>
  <si>
    <t>24.20.13.100.001.00.0168.000000000023</t>
  </si>
  <si>
    <t>горячедеформированная, стальная, бесшовная, наружный диаметр 76 мм, толщина стенки 6 мм, ГОСТ 8732-78</t>
  </si>
  <si>
    <t>Труба стальная бесшовная Ø76х6мм</t>
  </si>
  <si>
    <t>24.20.13.100.001.00.0168.000000000022</t>
  </si>
  <si>
    <t>горячедеформированная, стальная, бесшовная, наружный диаметр 76 мм, толщина стенки 5 мм, ГОСТ 8732-78</t>
  </si>
  <si>
    <t>Труба стальная бесшовная Ø76х5мм</t>
  </si>
  <si>
    <t>24.20.13.100.001.00.0168.000000000021</t>
  </si>
  <si>
    <t>горячедеформированная, стальная, бесшовная, наружный диаметр 76 мм, толщина стенки 4 мм, ГОСТ 8732-78</t>
  </si>
  <si>
    <t>Труба стальная бесшовная Ø76х4мм</t>
  </si>
  <si>
    <t>24.20.13.100.001.00.0168.000000000075</t>
  </si>
  <si>
    <t>горячедеформированная, стальная, бесшовная, наружный диаметр 76 мм, толщина стенки 3,5 мм, ГОСТ 8732-78</t>
  </si>
  <si>
    <t>Труба стальная бесшовная Ø76х3,5мм</t>
  </si>
  <si>
    <t>24.20.13.100.001.00.0168.000000000076</t>
  </si>
  <si>
    <t>горячедеформированная, стальная, бесшовная, наружный диаметр 76 мм, толщина стенки 3 мм, ГОСТ 8732-78</t>
  </si>
  <si>
    <t>Труба стальная бесшовная Ø76х3,0мм</t>
  </si>
  <si>
    <t>24.20.13.100.001.00.0168.000000000019</t>
  </si>
  <si>
    <t>горячедеформированная, стальная, бесшовная, наружный диаметр 57 мм, толщина стенки 6 мм, ГОСТ 8732-78</t>
  </si>
  <si>
    <t>Труба стальная бесшовная Ø57х6мм</t>
  </si>
  <si>
    <t>24.20.13.900.000.03.0168.000000000000</t>
  </si>
  <si>
    <t>холодно и теплодеформированная, стальная, бесшовная, диаметр 25*2,5 , ГОСТ 8732-78</t>
  </si>
  <si>
    <t>Труба стальная бесшовная Ø25х2,5мм</t>
  </si>
  <si>
    <t>24.20.13.100.001.00.0168.000000000009</t>
  </si>
  <si>
    <t>горячедеформированная, стальная, бесшовная, наружный диаметр 20 мм, толщина стенки 3 мм, ГОСТ 8732-78</t>
  </si>
  <si>
    <t>Труба стальная бесшовная Ø20х3мм</t>
  </si>
  <si>
    <t>24.20.21.100.000.00.0168.000000000124</t>
  </si>
  <si>
    <t>электросварная, стальная, наружный диаметр 1020 мм, толщина стенки 12 мм, прямошовная</t>
  </si>
  <si>
    <t>Труба электросварная прямошовная ф1020х12мм</t>
  </si>
  <si>
    <t>24.20.21.100.000.00.0168.000000000087</t>
  </si>
  <si>
    <t>электросварная, стальная, наружный диаметр 820 мм, толщина стенки 10 мм, прямошовная</t>
  </si>
  <si>
    <t>Труба стальная электросварная прямошовная Ø820х10мм</t>
  </si>
  <si>
    <t>24.20.21.100.000.00.0168.000000000054</t>
  </si>
  <si>
    <t>электросварная, стальная, наружный диаметр 630 мм, толщина стенки 12 мм, прямошовная</t>
  </si>
  <si>
    <t xml:space="preserve">Труба электросварная прямошовная ф630х12мм </t>
  </si>
  <si>
    <t>24.20.21.100.000.00.0168.000000000033</t>
  </si>
  <si>
    <t>электросварная, стальная, наружный диаметр 530 мм, толщина стенки 8 мм, прямошовная</t>
  </si>
  <si>
    <t>Труба стальная электросварная прямошовная Ø530х8мм</t>
  </si>
  <si>
    <t>24.20.21.100.000.00.0168.000000000015</t>
  </si>
  <si>
    <t>электросварная, стальная, наружный диаметр 426 мм, толщина стенки 8 мм, прямошовная</t>
  </si>
  <si>
    <t>Труба стальная электросварная прямошовная Ø426х8мм</t>
  </si>
  <si>
    <t>24.20.21.100.000.00.0168.000000000014</t>
  </si>
  <si>
    <t>электросварная, стальная, наружный диаметр 426 мм, толщина стенки 7 мм, прямошовная</t>
  </si>
  <si>
    <t>Труба стальная электросварная прямошовная Ø426х7мм</t>
  </si>
  <si>
    <t>24.20.13.900.000.01.0168.000000000011</t>
  </si>
  <si>
    <t>электросварная, прямошовная, стальная, наружный диаметр 325 мм, толщина стенки 6 мм</t>
  </si>
  <si>
    <t>Труба стальная электросварная прямошовная Ø325х6мм</t>
  </si>
  <si>
    <t>24.20.13.900.000.01.0168.000000000010</t>
  </si>
  <si>
    <t>электросварная, прямошовная, стальная, наружный диаметр 325 мм, толщина стенки 5 мм</t>
  </si>
  <si>
    <t>Труба стальная электросварная прямошовная Ø325х5мм</t>
  </si>
  <si>
    <t>24.20.13.900.000.01.0168.000000000040</t>
  </si>
  <si>
    <t>электросварная, прямошовная, стальная, наружный диаметр 273 мм, толщина стенки 8 мм</t>
  </si>
  <si>
    <t>Труба стальная электросварная прямошовная Ø273х8мм</t>
  </si>
  <si>
    <t>24.20.13.900.000.01.0168.000000000039</t>
  </si>
  <si>
    <t>электросварная, прямошовная, стальная, наружный диаметр 273 мм, толщина стенки 7 мм</t>
  </si>
  <si>
    <t>Труба стальная электросварная прямошовная Ø273х7мм</t>
  </si>
  <si>
    <t>24.20.13.900.000.01.0168.000000000019</t>
  </si>
  <si>
    <t>электросварная, прямошовная, стальная, наружный диаметр 219 мм, толщина стенки 8 мм</t>
  </si>
  <si>
    <t>Труба стальная электросварная прямошовная Ø219х8мм</t>
  </si>
  <si>
    <t>24.20.13.900.000.01.0168.000000000017</t>
  </si>
  <si>
    <t>электросварная, прямошовная, стальная, наружный диаметр 219 мм, толщина стенки 6 мм</t>
  </si>
  <si>
    <t>Труба стальная электросварная прямошовная Ø219х6мм</t>
  </si>
  <si>
    <t>24.20.13.900.000.01.0168.000000000405</t>
  </si>
  <si>
    <t>электросварная, прямошовная, cтальная, наружный диаметр 219 мм, толщина стенки 5 мм, ГОСТ 10704-91</t>
  </si>
  <si>
    <t>Труба стальная электросварная прямошовная Ø219х5мм</t>
  </si>
  <si>
    <t>24.20.13.900.000.01.0168.000000000033</t>
  </si>
  <si>
    <t>электросварная, прямошовная, стальная, наружный диаметр 159 мм, толщина стенки 5 мм</t>
  </si>
  <si>
    <t>Труба стальная электросварная прямошовная Ø159х5мм</t>
  </si>
  <si>
    <t>24.20.13.900.000.01.0168.000000000406</t>
  </si>
  <si>
    <t>электросварная, прямошовная, cтальная, наружный диаметр 159 мм, толщина стенки 4,5 мм, ГОСТ 10704-91</t>
  </si>
  <si>
    <t>Труба стальная электросварная прямошовная Ø159х4,5мм</t>
  </si>
  <si>
    <t>24.20.13.900.000.01.0168.000000000391</t>
  </si>
  <si>
    <t>электросварная, прямошовная, стальная, толщина стенки 4 мм, наружний диаметр 114 мм</t>
  </si>
  <si>
    <t>Труба электросварная прямошовная ф114х4мм</t>
  </si>
  <si>
    <t>24.20.13.900.000.01.0168.000000000027</t>
  </si>
  <si>
    <t>электросварная, прямошовная, стальная СТ 20, наружный диаметр 108 мм, толщина стенки 4 мм</t>
  </si>
  <si>
    <t>Труба стальная электросварная прямошовная Ø108х4мм</t>
  </si>
  <si>
    <t>24.20.13.900.000.01.0168.000000000014</t>
  </si>
  <si>
    <t>электросварная, прямошовная, стальная, наружный диаметр 377 мм, толщина стенки 8 мм</t>
  </si>
  <si>
    <t>Труба стальная электросварная прямошовная Ø377х8мм</t>
  </si>
  <si>
    <t>24.20.13.900.000.01.0168.000000000408</t>
  </si>
  <si>
    <t>электросварная, прямошовная, cтальная, наружный диаметр 273 мм, толщина стенки 5 мм, ГОСТ 10704-91</t>
  </si>
  <si>
    <t>Труба стальная электросварная прямошовная Ø273х5мм</t>
  </si>
  <si>
    <t>24.20.40.500.000.00.0796.000000000008</t>
  </si>
  <si>
    <t>стальной, гнутый, диаметр 720*11,3 мм</t>
  </si>
  <si>
    <t>Отвод стальной Ø720х12,  45гр.</t>
  </si>
  <si>
    <t>Отвод стальной Ø720х12,  50гр.</t>
  </si>
  <si>
    <t>Отвод стальной Ø720х12,  60гр.</t>
  </si>
  <si>
    <t>Отвод стальной Ø720х12,  90гр.</t>
  </si>
  <si>
    <t>24.20.40.500.000.00.0796.000000000033</t>
  </si>
  <si>
    <t>стальной, бесшовный, диаметр 530*10 мм, крутоизогнутый, ГОСТ 17375-2001</t>
  </si>
  <si>
    <t>Отвод стальной Ø530х10,  90гр.</t>
  </si>
  <si>
    <t>Отвод стальной Ø530х10,  45гр.</t>
  </si>
  <si>
    <t>24.20.40.500.000.00.0796.000000000106</t>
  </si>
  <si>
    <t>стальной, бесшовный, диаметр 530*8 мм, ГОСТ 17375-2001</t>
  </si>
  <si>
    <t>Отвод стальной Ø530х8,  90гр.</t>
  </si>
  <si>
    <t>24.20.40.500.000.00.0796.000000000084</t>
  </si>
  <si>
    <t>стальной, бесшовный, диаметр 426*12 мм</t>
  </si>
  <si>
    <t>Отвод стальной Ø426х12,  90гр.</t>
  </si>
  <si>
    <t>24.20.40.500.000.00.0796.000000000032</t>
  </si>
  <si>
    <t>стальной, бесшовный, диаметр 325*14 мм, крутоизогнутый, ГОСТ 17375-2001</t>
  </si>
  <si>
    <t>Отвод стальной Ø325х14,  90гр.</t>
  </si>
  <si>
    <t>24.20.40.500.000.00.0796.000000000079</t>
  </si>
  <si>
    <t>стальной, бесшовный, диаметр 273*12 мм</t>
  </si>
  <si>
    <t>Отвод стальной Ø273х12,  90гр.</t>
  </si>
  <si>
    <t>24.20.40.500.000.00.0796.000000000027</t>
  </si>
  <si>
    <t>стальной, бесшовный, диаметр 219*12 мм, крутоизогнутый, ГОСТ 17375-2001</t>
  </si>
  <si>
    <t>Отвод стальной Ø219х12,  90гр.</t>
  </si>
  <si>
    <t>Отвод стальной Ø219х8,  45гр.</t>
  </si>
  <si>
    <t>24.20.40.500.000.00.0796.000000000107</t>
  </si>
  <si>
    <t>стальной, бесшовный, диаметр 159*14 мм, ГОСТ 17375-2001</t>
  </si>
  <si>
    <t>Отвод стальной Ø159х14,  90гр.</t>
  </si>
  <si>
    <t>24.20.40.500.000.00.0796.000000000108</t>
  </si>
  <si>
    <t>стальной, бесшовный, диаметр 159*5 мм, ГОСТ 17375-2001</t>
  </si>
  <si>
    <t>Отвод стальной Ø159х5,  90гр.</t>
  </si>
  <si>
    <t>24.20.40.500.000.00.0796.000000000059</t>
  </si>
  <si>
    <t>стальной, бесшовный, диаметр 114*10 мм, крутоизогнутый, ГОСТ 17375-2001</t>
  </si>
  <si>
    <t>Отвод стальной Ø114х10,  90гр.</t>
  </si>
  <si>
    <t>24.20.40.500.000.00.0796.000000000038</t>
  </si>
  <si>
    <t>Отвод стальной Ø108х4,  90гр.</t>
  </si>
  <si>
    <t>24.20.40.500.000.00.0796.000000000076</t>
  </si>
  <si>
    <t>стальной, бесшовный, диаметр 89*5 мм, крутоизогнутый</t>
  </si>
  <si>
    <t>Отвод стальной Ø89х5,  90гр.</t>
  </si>
  <si>
    <t>24.20.40.500.000.00.0796.000000000110</t>
  </si>
  <si>
    <t>стальной, бесшовный, диаметр 76*3 мм, ГОСТ 17375-2001</t>
  </si>
  <si>
    <t>Отвод стальной Ø76х3,  90гр.</t>
  </si>
  <si>
    <t>Отвод стальной Ø57х6,  90гр.</t>
  </si>
  <si>
    <t>28.14.20.000.018.00.0796.000000000026</t>
  </si>
  <si>
    <t>с выступом, проходной, условное давление - 40 кгс/см2, условный диаметр от 10-1600 мм, ГОСТ 12821-80</t>
  </si>
  <si>
    <t>Фланец стальной 1-200-40</t>
  </si>
  <si>
    <t>Фланец стальной 1-80-100</t>
  </si>
  <si>
    <t>Фланец  стальной 65х21</t>
  </si>
  <si>
    <t>24.20.40.100.010.01.0796.000000000000</t>
  </si>
  <si>
    <t>стальной, изолирующий, условное давление 16 МПа, условный диаметр 50 мм, ГОСТ 25660-83</t>
  </si>
  <si>
    <t>Переход К-530х10-426х12</t>
  </si>
  <si>
    <t>Переход К-377х12-219х8</t>
  </si>
  <si>
    <t>Переход К-325х12-114х12</t>
  </si>
  <si>
    <t>Переход К-325х10-219х8</t>
  </si>
  <si>
    <t>Переход К-219х12-114х12</t>
  </si>
  <si>
    <t>Переход К-159х12-114х12</t>
  </si>
  <si>
    <t>Переход К-159х8-114х8</t>
  </si>
  <si>
    <t>Переход концетрический приварной ф 159х8-114х6</t>
  </si>
  <si>
    <t>Переход концетрический приварной ф 159х8-57х4</t>
  </si>
  <si>
    <t>Переход К-114х9-57х6</t>
  </si>
  <si>
    <t>Переход К-114х8-76х6</t>
  </si>
  <si>
    <t>Переход концетрический приварной ф 114х6-89х6</t>
  </si>
  <si>
    <t>Переход концетрический приварной ф 114х6-57х4</t>
  </si>
  <si>
    <t>Переход 108х4-57х3</t>
  </si>
  <si>
    <t>Переход концетрический приварной ф 89х6-57х4</t>
  </si>
  <si>
    <t>Переход концетрический приварной ф 89х3,5-76х3,5</t>
  </si>
  <si>
    <t>Переход 57х5-32х3</t>
  </si>
  <si>
    <t>Переход 32х3,2-25х3</t>
  </si>
  <si>
    <t>Заглушка М73</t>
  </si>
  <si>
    <t>24.10.21.112.000.00.0796.000000000009</t>
  </si>
  <si>
    <t>из углеродистой и низколегированной стали, эллиптическая, размер 325х10 мм, бесшовная приварная, ГОСТ 17379-2001</t>
  </si>
  <si>
    <t>Заглушка эллиптическая  325х10мм</t>
  </si>
  <si>
    <t>24.10.21.112.000.00.0796.000000000013</t>
  </si>
  <si>
    <t>из углеродистой и низколегированной стали, эллиптическая, бесшовная приварная, размер 426*10 мм, ГОСТ 17379-2001</t>
  </si>
  <si>
    <t>Заглушка эллиптическая  426х10мм</t>
  </si>
  <si>
    <t>24.20.40.500.002.00.0796.000000000274</t>
  </si>
  <si>
    <t>стальной, размер 720*12 мм</t>
  </si>
  <si>
    <t>Тройник стальной 720х12</t>
  </si>
  <si>
    <t>24.20.40.500.002.00.0796.000000000323</t>
  </si>
  <si>
    <t>стальной, размер 426*12-273*12 мм, ГОСТ 17376-2001</t>
  </si>
  <si>
    <t xml:space="preserve">Тройник 426х12 -- 273х12 </t>
  </si>
  <si>
    <t>24.20.40.500.002.00.0796.000000000070</t>
  </si>
  <si>
    <t>стальной, размер 89*6 мм</t>
  </si>
  <si>
    <t>Тройник стальной 89х6</t>
  </si>
  <si>
    <t>24.20.40.500.002.00.0796.000000000322</t>
  </si>
  <si>
    <t>стальной, размер 159*12 мм, ГОСТ 17376-2001</t>
  </si>
  <si>
    <t>Тройник стальной ф 159х12мм</t>
  </si>
  <si>
    <t>24.20.40.500.002.00.0796.000000000059</t>
  </si>
  <si>
    <t>стальной, размер 159*6 мм</t>
  </si>
  <si>
    <t>Тройник равнопроходной 159х6</t>
  </si>
  <si>
    <t>24.20.40.500.002.00.0796.000000000198</t>
  </si>
  <si>
    <t>стальной, размер 108*4 мм</t>
  </si>
  <si>
    <t>Тройник 108х4</t>
  </si>
  <si>
    <t>Тройник равнопроходной ф 89х3,5</t>
  </si>
  <si>
    <t>24.20.40.500.002.00.0796.000000000321</t>
  </si>
  <si>
    <t>стальной, размер 89*6-57*4 мм, ГОСТ 17376-2001</t>
  </si>
  <si>
    <t>Тройник переходной исп.2 ф89х6 – ф57х4 ст.20</t>
  </si>
  <si>
    <t>24.20.40.500.002.00.0796.000000000320</t>
  </si>
  <si>
    <t>стальной, размер 76*6 мм, ГОСТ 17376-2001</t>
  </si>
  <si>
    <t>Тройник стальной 76х6</t>
  </si>
  <si>
    <t>24.20.40.500.002.00.0796.000000000313</t>
  </si>
  <si>
    <t>стальной, размер 114*6 мм, ГОСТ 17376-2001</t>
  </si>
  <si>
    <t>Тройник равнопроходной 114х6</t>
  </si>
  <si>
    <t>Тройник 114х6-57х4</t>
  </si>
  <si>
    <t>Тройник переходной 219х8-159х6</t>
  </si>
  <si>
    <t>24.20.40.500.002.00.0796.000000000275</t>
  </si>
  <si>
    <t>стальной, размер 720*14 мм</t>
  </si>
  <si>
    <t>Тройник переходной 720х14-530х8</t>
  </si>
  <si>
    <t>28.14.13.350.001.00.0839.000000000006</t>
  </si>
  <si>
    <t>стальная, тип присоединения к трубопроводу - фланцевое, давление - 6,3 Мпа, ГОСТ 9698-86</t>
  </si>
  <si>
    <t>Задвижка стальная с ответными фланцами ЗКЛ-2-80-64, 31с45нж</t>
  </si>
  <si>
    <t>Клапан 19с53нж  обратный  фланцевый Ду200 Ру4,0, в комплекте с ответными фланцами и крепежом</t>
  </si>
  <si>
    <t>28.14.13.900.014.00.0796.000000000266</t>
  </si>
  <si>
    <t>стальной, тип соединения - фланцевый, давление условное 4 Мпа, условный диаметр 80 мм</t>
  </si>
  <si>
    <t>Клапан 19с53нж  обратный  фланцевый Ду80 Ру4,0, в комплекте с ответными фланцами и крепежом</t>
  </si>
  <si>
    <t>28.14.11.900.004.00.0796.000000000081</t>
  </si>
  <si>
    <t>стальной, тип соединения фланцевое, пружинный</t>
  </si>
  <si>
    <t>Клапан предохранительный  СППК4Р, Ду-80 Ру-16</t>
  </si>
  <si>
    <t>28.11.33.000.004.01.0796.000000000002</t>
  </si>
  <si>
    <t>дыхательный, для газоперекачивающих агрегатов, условный проход 10 мм, пропускная способность 25-100 м3/ч</t>
  </si>
  <si>
    <t>Клапан дыхательный СМДК-100АА</t>
  </si>
  <si>
    <t xml:space="preserve">Клапан обратный Ду150, Ру4,0, 19с53нж </t>
  </si>
  <si>
    <t xml:space="preserve">Клапан запорный Ду20 Ру4,0МПа  в комплекте </t>
  </si>
  <si>
    <t>26.30.50.900.008.01.0796.000000000000</t>
  </si>
  <si>
    <t>Предохранитель</t>
  </si>
  <si>
    <t>огневой</t>
  </si>
  <si>
    <t>Огнепреградитель ОП-50АА</t>
  </si>
  <si>
    <t>28.14.13.730.002.00.0796.000000000437</t>
  </si>
  <si>
    <t>шаровой, стальной, фланцевый, давление условное 1,6 Мпа, проход условный 25 мм</t>
  </si>
  <si>
    <t>Кран шаровый фланцевый Ду25, Ру16</t>
  </si>
  <si>
    <t>28.14.13.900.000.00.0796.000000000057</t>
  </si>
  <si>
    <t>шаровой, стальной, фланцевый, условное давление 1,6 Мпа, условный диаметр 32 мм, ручной</t>
  </si>
  <si>
    <t>Кран шаровый фланцевый Ду32, Ру16</t>
  </si>
  <si>
    <t>28.14.13.730.002.00.0796.000000000444</t>
  </si>
  <si>
    <t>шаровой, стальной, фланцевый, давление условное 1,6 Мпа, проход условный 100 мм</t>
  </si>
  <si>
    <t>Кран шаровый  Ду100, Ру16МПа</t>
  </si>
  <si>
    <t>25.99.11.350.000.00.0704.000000000000</t>
  </si>
  <si>
    <t>металлический, напольный</t>
  </si>
  <si>
    <t>Напольный унитаз чаша "Генуя"</t>
  </si>
  <si>
    <t>25.94.11.310.002.00.0166.000000000148</t>
  </si>
  <si>
    <t>с шестигранной головкой  , диаметр резьбы 12 мм, длина 50 мм</t>
  </si>
  <si>
    <t>Болт с гайкой и шайбой М12х50</t>
  </si>
  <si>
    <t>25.94.11.310.002.00.0166.000000000059</t>
  </si>
  <si>
    <t>с шестигранной головкой  , диаметр резьбы 8 мм, длина 45 мм</t>
  </si>
  <si>
    <t>Болт с гайкой и шайбой М8х45</t>
  </si>
  <si>
    <t>25.94.11.310.002.00.0166.000000000236</t>
  </si>
  <si>
    <t>с шестигранной головкой  , диаметр резьбы 16 мм, длина 50 мм</t>
  </si>
  <si>
    <t>Болт с двумя гайками и шайбой М16х50.46</t>
  </si>
  <si>
    <t>25.94.11.310.002.00.0166.000000000240</t>
  </si>
  <si>
    <t>с шестигранной головкой  , диаметр резьбы 16 мм, длина 70 мм</t>
  </si>
  <si>
    <t>Болт с двумя гайками и шайбой М16х70.46</t>
  </si>
  <si>
    <t>25.94.11.250.000.00.0166.000000000002</t>
  </si>
  <si>
    <t>Винт</t>
  </si>
  <si>
    <t>резьба М3, длина резьбы 20 мм, ГОСТ 17473-80</t>
  </si>
  <si>
    <t>Винт с гайкой М3х20</t>
  </si>
  <si>
    <t>Шуруп кровельный 4,8х38мм</t>
  </si>
  <si>
    <t>23.99.11.100.000.00.0796.000000000000</t>
  </si>
  <si>
    <t>паронитовая, для фланцевых соединений машин и оборудования, ГОСТ 481-80</t>
  </si>
  <si>
    <t>Прокладка Б-100-100 ПОН</t>
  </si>
  <si>
    <t>23.99.11.990.000.00.0166.000000000012</t>
  </si>
  <si>
    <t>марка ПОН-Б, общего назначения, толщина 0,4 мм, ГОСТ 481-80</t>
  </si>
  <si>
    <t>Паронит листовой ПОН-Б 4,0х500х500</t>
  </si>
  <si>
    <t>Грунтовка   Аmerkoеt 400</t>
  </si>
  <si>
    <t>Краска эмаль  Аmerkot 450</t>
  </si>
  <si>
    <t>20.30.12.700.001.00.0166.000000000056</t>
  </si>
  <si>
    <t>марка ХС, ГОСТ 23494-79</t>
  </si>
  <si>
    <t xml:space="preserve">Лак ХС-724 </t>
  </si>
  <si>
    <t>20.59.59.600.005.00.0166.000000000000</t>
  </si>
  <si>
    <t>Паста антисептическая</t>
  </si>
  <si>
    <t>для защиты древесины от биологического разрушения, фтористая на лигносульфонатах</t>
  </si>
  <si>
    <t>Паста битумная антисептическая</t>
  </si>
  <si>
    <t>20.30.22.700.000.00.0166.000000000000</t>
  </si>
  <si>
    <t>Растворитель</t>
  </si>
  <si>
    <t>для лакокрасочных материалов, марка 646, ГОСТ 18188-72</t>
  </si>
  <si>
    <t>Растворитель 646</t>
  </si>
  <si>
    <t>Мастика морозостойкая битумно-масляная</t>
  </si>
  <si>
    <t>23.99.19.900.006.00.0113.000000000002</t>
  </si>
  <si>
    <t>Шнур</t>
  </si>
  <si>
    <t>теплоизоляционный/уплотнительный, базальтовый, марка ШБТ-30</t>
  </si>
  <si>
    <t>Шнур теплоизоляционный из минваты</t>
  </si>
  <si>
    <t>Мастика Битумно-полимерная</t>
  </si>
  <si>
    <t>24.33.11.100.000.00.0168.000000000049</t>
  </si>
  <si>
    <t>стальной, равнополочный, ширина полок 75*75 мм, ГОСТ 8509 - 93</t>
  </si>
  <si>
    <t>Уголок стальной 75х75х6</t>
  </si>
  <si>
    <t>25.11.23.600.007.00.0168.000000000000</t>
  </si>
  <si>
    <t>стальной, размер 45*45 мм</t>
  </si>
  <si>
    <t>Уголок стальной 45х45х5</t>
  </si>
  <si>
    <t>24.33.11.100.000.00.0168.000000000013</t>
  </si>
  <si>
    <t>стальной, равнополочный, номер 8, ширина полок 80*80 мм, ГОСТ 8509-93</t>
  </si>
  <si>
    <t>Уголок стальной 80х80х6</t>
  </si>
  <si>
    <t>24.33.11.100.000.00.0168.000000000039</t>
  </si>
  <si>
    <t>стальной, неравнополочный, номер 10/6,3, ширина полок 100*63 мм, ГОСТ 8510-86</t>
  </si>
  <si>
    <t>Уголок стальной 100х63х10</t>
  </si>
  <si>
    <t>Уголок стальной 70х70х5</t>
  </si>
  <si>
    <t>24.33.11.100.000.00.0168.000000000043</t>
  </si>
  <si>
    <t>стальной, неравнополочный, номер 14/9, ширина полок 140*90 мм, ГОСТ 8510-86</t>
  </si>
  <si>
    <t>Уголки стальные горячекатанные разнополочные 140х90х8мм</t>
  </si>
  <si>
    <t>24.10.71.000.002.00.0168.000000000024</t>
  </si>
  <si>
    <t>горячекатаный, номер профиля 16 Б2, стальной, ГОСТ 26020-83</t>
  </si>
  <si>
    <t>Двутавр стальной горячекатаный 16Б2</t>
  </si>
  <si>
    <t>24.10.71.000.002.00.0168.000000000020</t>
  </si>
  <si>
    <t>колонный, номер профиля 23 К1, стальной, ГОСТ 27772-88</t>
  </si>
  <si>
    <t>Двутавр стальной горячекатанный 23К1 С245 ГОСТ 27772-88*</t>
  </si>
  <si>
    <t>24.10.71.000.002.00.0168.000000000021</t>
  </si>
  <si>
    <t>широкополочный, номер профиля 60 Ш2, ГОСТ 8239-89</t>
  </si>
  <si>
    <t>Двутавр 60 Ш2</t>
  </si>
  <si>
    <t>24.10.71.000.002.00.0168.000000000014</t>
  </si>
  <si>
    <t>широкополочный, номер профиля 30 Ш1</t>
  </si>
  <si>
    <t>Двутавр 30 Ш1</t>
  </si>
  <si>
    <t>24.10.71.000.002.00.0168.000000000019</t>
  </si>
  <si>
    <t>горячекатаный, номер профиля 30 Б1, стальной, ГОСТ 8239-89</t>
  </si>
  <si>
    <t>Двутавр 30 Б1</t>
  </si>
  <si>
    <t>24.10.71.000.002.00.0168.000000000002</t>
  </si>
  <si>
    <t>нормальный, номер профиля 30 Б2, стальной, ГОСТ 26020-83</t>
  </si>
  <si>
    <t>Двутавр 30 Б2</t>
  </si>
  <si>
    <t>24.10.71.000.002.00.0168.000000000022</t>
  </si>
  <si>
    <t>колонный, номер профиля 26 К1, ГОСТ 8239-89</t>
  </si>
  <si>
    <t>Двутавр 26К1</t>
  </si>
  <si>
    <t>24.10.71.000.004.00.0168.000000000011</t>
  </si>
  <si>
    <t>Балки</t>
  </si>
  <si>
    <t>стальная, номер профиля 36М, двутавровая, горячекатаная, ГОСТ 19425-74</t>
  </si>
  <si>
    <t>Балка двутавровая 36 М</t>
  </si>
  <si>
    <t>24.10.71.000.002.00.0168.000000000025</t>
  </si>
  <si>
    <t>колонный, номер профиля 26 К2, ГОСТ 8239-89</t>
  </si>
  <si>
    <t>Двутавр колонный 26К2</t>
  </si>
  <si>
    <t>24.10.71.000.001.00.0168.000000000012</t>
  </si>
  <si>
    <t>из стали, горячекатаный, с уклоном внутренних граней полок, номер швеллера 30, ГОСТ 8240-97</t>
  </si>
  <si>
    <t>Швеллер 30П</t>
  </si>
  <si>
    <t>24.10.71.000.001.00.0168.000000000003</t>
  </si>
  <si>
    <t>из стали, горячекатаной, с параллельными гранями полок и с уклоном внутренних граней, номер швеллера 24</t>
  </si>
  <si>
    <t>Швеллер 24П</t>
  </si>
  <si>
    <t>24.10.71.000.001.00.0168.000000000005</t>
  </si>
  <si>
    <t>из стали, горячекатаной, с параллельными гранями полок и с уклоном внутренних граней, номер швеллера 18</t>
  </si>
  <si>
    <t>Швеллер 18П</t>
  </si>
  <si>
    <t>24.10.71.000.001.00.0168.000000000004</t>
  </si>
  <si>
    <t>из стали, горячекатаной, с параллельными гранями полок и с уклоном внутренних граней, номер швеллера 20</t>
  </si>
  <si>
    <t>Швеллер 200х80х4</t>
  </si>
  <si>
    <t>24.10.71.000.001.00.0168.000000000006</t>
  </si>
  <si>
    <t>из стали, горячекатаной, с параллельными гранями полок и с уклоном внутренних граней, номер швеллера 16</t>
  </si>
  <si>
    <t>Швеллер 160х60х4</t>
  </si>
  <si>
    <t>24.10.31.900.000.01.0168.000000000161</t>
  </si>
  <si>
    <t>стальной, марка ст 3-5пс, толщина 25 мм, горячекатанный, ГОСТ 19903-74</t>
  </si>
  <si>
    <t>Лист стальной толщина 25мм</t>
  </si>
  <si>
    <t>24.10.31.900.000.01.0168.000000000080</t>
  </si>
  <si>
    <t>стальной, марка Ст. 3, толщина 14 мм, ГОСТ 19903-74</t>
  </si>
  <si>
    <t>Лист стальной толщина 14мм</t>
  </si>
  <si>
    <t>24.10.31.900.000.01.0168.000000000079</t>
  </si>
  <si>
    <t>стальной, марка Ст. 3, толщина 12 мм, ГОСТ 19903-74</t>
  </si>
  <si>
    <t>Лист стальной толщина 12мм</t>
  </si>
  <si>
    <t>24.10.31.900.000.01.0168.000000000086</t>
  </si>
  <si>
    <t>стальной, марка Ст. 3, толщина 30 мм, ГОСТ 19903-74</t>
  </si>
  <si>
    <t>Лист стальной толщина 30мм</t>
  </si>
  <si>
    <t>Лист стальной с ромбическим рифлением толщина 3мм , Марка Ст3сп, ГОСТ 8568-77</t>
  </si>
  <si>
    <t>24.10.31.100.000.01.0168.000000000000</t>
  </si>
  <si>
    <t>стальной, холоднокатаный, толщина 0,7 мм, общего назначения, ГОСТ 16523-97</t>
  </si>
  <si>
    <t>Лист оцинкованный стальной ОЦ-А-О-0,7х1000</t>
  </si>
  <si>
    <t>стальной, толщина 0,4-0,55 мм, холоднокатаный, оцинкованный, ГОСТ19904-90</t>
  </si>
  <si>
    <t>Сталь тонколистовая оцинкованная толщ.1,0мм</t>
  </si>
  <si>
    <t>Сталь тонколистовая оцинкованная толщ.0,8мм</t>
  </si>
  <si>
    <t xml:space="preserve">Профилированный лист оцинкованный стальной Н60-845-0,7 </t>
  </si>
  <si>
    <t>Профилированный лист оцинкованный стальной Н57-750-0,7</t>
  </si>
  <si>
    <t>Лист оцинкованный стальной ОЦ-А-О-0,5х1250</t>
  </si>
  <si>
    <t>24.34.12.900.000.00.0168.000000000066</t>
  </si>
  <si>
    <t>из углеродистой стали, номинальный диаметр 5,00 мм</t>
  </si>
  <si>
    <t>Проволока Ø5-0-Ч стальная</t>
  </si>
  <si>
    <t>24.34.13.100.000.00.0055.000000000012</t>
  </si>
  <si>
    <t>стальная, плетеная, одинарная, номер сетки 50</t>
  </si>
  <si>
    <t>Сетка плетеная "Рабица" 2-50-3,0-0</t>
  </si>
  <si>
    <t>Арматурная сталь, класс А-I, Ø5мм</t>
  </si>
  <si>
    <t>Арматурная сталь, класс А-I, Ø18мм, ГОСТ 5781-82</t>
  </si>
  <si>
    <t>Арматурная сталь, класс А-III, Ø14мм</t>
  </si>
  <si>
    <t>Арматурная сталь, класс А-III, Ø22мм</t>
  </si>
  <si>
    <t>16.10.39.000.000.00.0113.000000000003</t>
  </si>
  <si>
    <t>из хвойных пород, обрезная, длина менее 6,5 м, толщина 32-40 мм, сорт 1, ГОСТ 8486-86</t>
  </si>
  <si>
    <t>Доска обрезная, толщина 40мм, пиломатериалы хвойных пород, размер 6000х150х40мм, ГОСТ 24454-80*</t>
  </si>
  <si>
    <t>16.10.39.000.000.00.0113.000000000043</t>
  </si>
  <si>
    <t>из хвойных пород, необрезная, длина менее 6,5 м, толщина 32-40 мм, сорт 1, ГОСТ 8486-86</t>
  </si>
  <si>
    <t>Доска необрезная, толщина 50мм, пиломатериалы хвойных пород, размер 6000х200х50мм, ГОСТ 24454-80*</t>
  </si>
  <si>
    <t>из хвойных пород, обрезная, длина менее 6,5 м, толщина 25 мм, сорт 1, ГОСТ 8486-86</t>
  </si>
  <si>
    <t>Доска обрезная, толщина 25мм</t>
  </si>
  <si>
    <t>23.61.12.000.007.00.0796.000000000014</t>
  </si>
  <si>
    <t>горловин смотровых колодцев</t>
  </si>
  <si>
    <t>Опорное кольцо КО6</t>
  </si>
  <si>
    <t>РК, Мангистауская область,  База Поставщика</t>
  </si>
  <si>
    <t>23.61.11.500.000.00.0796.000000000000</t>
  </si>
  <si>
    <t>Кольцо железобетонное</t>
  </si>
  <si>
    <t>для колодцев</t>
  </si>
  <si>
    <t>Кольцо стеновое КС 25.6</t>
  </si>
  <si>
    <t>23.61.12.000.007.00.0796.000000000003</t>
  </si>
  <si>
    <t>стеновое, марка КС7.3, рабочей камеры или горловины колодца, ГОСТ 8020-90</t>
  </si>
  <si>
    <t>Кольцо стеновое КС7.3</t>
  </si>
  <si>
    <t>23.61.12.000.007.00.0796.000000000005</t>
  </si>
  <si>
    <t>стеновое, марка КС10.3, рабочей камеры или горловины колодца, ГОСТ 8020-90</t>
  </si>
  <si>
    <t>Кольцо стеновое КС 10.3</t>
  </si>
  <si>
    <t>26.51.63.500.000.01.0796.000000000008</t>
  </si>
  <si>
    <t>водомер, турбинный, СТВГ-100</t>
  </si>
  <si>
    <t>Тепловодосчетчик Х12/30МПа-</t>
  </si>
  <si>
    <t>22.23.13.700.003.00.0796.000000000004</t>
  </si>
  <si>
    <t>Емкость</t>
  </si>
  <si>
    <t>цилиндрическая, пластиковая, объем 5000 л</t>
  </si>
  <si>
    <t>Емкость пластиковая для питьевой воды V-5куб.м</t>
  </si>
  <si>
    <t>25.11.10.300.006.00.0839.000000000005</t>
  </si>
  <si>
    <t>Мобильное здание</t>
  </si>
  <si>
    <t>административное, для поста охраны, для поста охраны</t>
  </si>
  <si>
    <t xml:space="preserve">Здание КПП одноэтажное, прямоугольное в плане, с размерами в осях 2.66x6 м и высотой 2.89 м;
</t>
  </si>
  <si>
    <t>РК, Мангистауская область, м/р Каламкас  ТОО "ОСС"</t>
  </si>
  <si>
    <t xml:space="preserve">Здание КПП одноэтажное, прямоугольное в плане, с размерами в осях 2.66x12.5 м и высотой 2.89 м.
</t>
  </si>
  <si>
    <t>Станция насосная</t>
  </si>
  <si>
    <t>Канализационная насосная станция КНС,производительность 20 м3/ч. H- 26 м</t>
  </si>
  <si>
    <t>25.29.11.300.004.00.0796.000000000016</t>
  </si>
  <si>
    <t>металлическая, объем 8 м3</t>
  </si>
  <si>
    <t>Емкость подземная V-8м3</t>
  </si>
  <si>
    <t>26.51.65.000.000.00.0796.000000000000</t>
  </si>
  <si>
    <t>Пункт газорегуляторный</t>
  </si>
  <si>
    <t>шкафной</t>
  </si>
  <si>
    <t>ГРПШ с узлом коммерческого учета газа и газовым счетчиком СГ-ЭКВз-Р-0,5-120 ГСГО - МВ-25</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</si>
  <si>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</si>
  <si>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</si>
  <si>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</si>
  <si>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Шлагбаум L стрелы-5 м с блоком управления и кабелем</t>
  </si>
  <si>
    <t>25.11.23.600.001.00.0839.000000000000</t>
  </si>
  <si>
    <t>Ворота</t>
  </si>
  <si>
    <t>автоматические, откатные</t>
  </si>
  <si>
    <t>Откатные (сдвижные) ворота из решетчатого полотна</t>
  </si>
  <si>
    <t>Дорожная плита колодца КЦО-3</t>
  </si>
  <si>
    <t>24.34.11.300.001.00.0168.000000000006</t>
  </si>
  <si>
    <t>Катанка</t>
  </si>
  <si>
    <t>из углеродистой стали, марка Ст3пс</t>
  </si>
  <si>
    <t>Катанка стальная Ø6мм</t>
  </si>
  <si>
    <t>25.94.11.250.000.00.0796.000000000009</t>
  </si>
  <si>
    <t>резьба М5, длина резьбы 20 мм</t>
  </si>
  <si>
    <t>Винт 5х20</t>
  </si>
  <si>
    <t>24.20.34.000.000.00.0168.000000000287</t>
  </si>
  <si>
    <t>квадратная, стальная холоднодеформированная, электросварная, наружный диаметр 40 мм, толщина стенки 5,0 мм, ГОСТ 8639-82</t>
  </si>
  <si>
    <t>Профили стальные гнутые замкнутые сварные квадратные 40х5мм (С245 ГОСТ 27772-88*)</t>
  </si>
  <si>
    <t>24.20.35.000.000.00.0168.000000000055</t>
  </si>
  <si>
    <t>квадратная, стальная, бесшовная, горячедеформированная, наружный диаметр 70 мм, толщина стенки 5,0 мм, ГОСТ 8639-82</t>
  </si>
  <si>
    <t>Профили стальные гнутые замкнутые сварные квадратные 70х5мм (С245 ГОСТ 27772-88*)</t>
  </si>
  <si>
    <t>24.20.35.000.000.00.0168.000000000060</t>
  </si>
  <si>
    <t>квадратная, стальная, бесшовная, горячедеформированная, наружный диаметр 80 мм, толщина стенки 5,0 мм, ГОСТ 8639-82</t>
  </si>
  <si>
    <t>Профили стальные гнутые замкнутые сварные квадратные 80х5мм (С245 ГОСТ 27772-88*)</t>
  </si>
  <si>
    <t>24.20.35.000.000.00.0168.000000000101</t>
  </si>
  <si>
    <t>квадратная, стальная, бесшовная, горячедеформированная, наружный диаметр 100 мм, толщина стенки 5,0 мм, ГОСТ 8639-82</t>
  </si>
  <si>
    <t>Профили стальные гнутые замкнутые сварные квадратные 100х5мм (С245 ГОСТ 27772-88*)</t>
  </si>
  <si>
    <t>24.20.35.000.000.00.0168.000000000099</t>
  </si>
  <si>
    <t>квадратная, стальная, бесшовная, горячедеформированная, наружный диаметр 120 мм, толщина стенки 4,0 мм, ГОСТ 8639-82</t>
  </si>
  <si>
    <t>Профили стальные гнутые замкнутые сварные квадратные 120х4мм, С245 ГОСТ 27772-88*</t>
  </si>
  <si>
    <t>24.20.35.000.000.00.0168.000000000100</t>
  </si>
  <si>
    <t>квадратная, стальная, бесшовная, горячедеформированная, наружный диаметр 120 мм, толщина стенки 5,0 мм, ГОСТ 8639-82</t>
  </si>
  <si>
    <t>Профили стальные гнутые замкнутые сварные квадратные 120х5мм (С245 ГОСТ 27772-88*)</t>
  </si>
  <si>
    <t>24.20.35.000.000.00.0168.000000000102</t>
  </si>
  <si>
    <t>квадратная, стальная, бесшовная, горячедеформированная, наружный диаметр 140 мм, толщина стенки 5,0 мм, ГОСТ 8639-82</t>
  </si>
  <si>
    <t>Профили стальные гнутые замкнутые сварные квадратные 140х5мм (С245 ГОСТ 27772-88*)</t>
  </si>
  <si>
    <t>24.20.35.000.000.00.0168.000000000103</t>
  </si>
  <si>
    <t>квадратная, стальная, бесшовная, горячедеформированная, наружный диаметр 140 мм, толщина стенки 4,0 мм, ГОСТ 8639-82</t>
  </si>
  <si>
    <t>Профили стальные гнутые замкнутые сварные квадратные 140х4м (С245 ГОСТ 27772-88*)</t>
  </si>
  <si>
    <t>24.20.35.000.000.00.0168.000000000104</t>
  </si>
  <si>
    <t>квадратная, стальная, бесшовная, горячедеформированная, наружный диаметр 160 мм, толщина стенки 6,0 мм, ГОСТ 8639-82</t>
  </si>
  <si>
    <t>Профили стальные гнутые замкнутые сварные квадратные 160х6мм</t>
  </si>
  <si>
    <t>24.20.35.000.000.00.0168.000000000105</t>
  </si>
  <si>
    <t>квадратная, стальная, бесшовная, горячедеформированная, наружный диаметр 160 мм, толщина стенки 4,0 мм, ГОСТ 8639-82</t>
  </si>
  <si>
    <t>Профили стальные гнутые замкнутые сварные квадратные 160х4мм (С245 ГОСТ 27772-88*)</t>
  </si>
  <si>
    <t>24.20.34.000.000.00.0168.000000000354</t>
  </si>
  <si>
    <t>квадратная, стальная холоднодеформированная, электросварная, наружный диаметр 200 мм, толщина стенки 8,0 мм, ГОСТ 8639-82</t>
  </si>
  <si>
    <t xml:space="preserve">Профили стальные гнутые замкнутые сварные квадратные 200х8мм </t>
  </si>
  <si>
    <t>24.20.35.000.000.00.0168.000000000106</t>
  </si>
  <si>
    <t>квадратная, стальная, бесшовная, горячедеформированная, наружный диаметр 250 мм, толщина стенки 8,0 мм, ГОСТ 8639-82</t>
  </si>
  <si>
    <t>Профили стальные гнутые замкнутые сварные квадратные 250х8мм (С245 ГОСТ 27772-88*)</t>
  </si>
  <si>
    <t>24.20.35.000.000.00.0168.000000000080</t>
  </si>
  <si>
    <t>квадратная, стальная, бесшовная, горячедеформированная, наружный диаметр 140 мм, толщина стенки 6,0 мм, ГОСТ 8639-82</t>
  </si>
  <si>
    <t>Профили стальные гнутые замкнутые сварные квадратные 140х6мм (С245 ГОСТ 27772-88*)</t>
  </si>
  <si>
    <t>24.20.35.000.000.00.0168.000000000076</t>
  </si>
  <si>
    <t>квадратная, стальная, бесшовная, горячедеформированная, наружный диаметр 120 мм, толщина стенки 6,0 мм, ГОСТ 8639-82</t>
  </si>
  <si>
    <t>Профили стальные гнутые замкнутые сварные квадратные 120х6мм (С245 ГОСТ 27772-88*)</t>
  </si>
  <si>
    <t>Пластина резиновая толщина 16 мм</t>
  </si>
  <si>
    <t>25.93.12.300.000.02.0168.000000000000</t>
  </si>
  <si>
    <t>колючая, одноосная, рифленая, диаметр 2 мм</t>
  </si>
  <si>
    <t>20.52.10.900.011.00.0796.000000000001</t>
  </si>
  <si>
    <t>марка УТ-31, ГОСТ 13489-79</t>
  </si>
  <si>
    <t>22.19.20.700.003.00.0796.000000000530</t>
  </si>
  <si>
    <t>герметизирующая ГМР, разъемная, из полимерно - тканевого материала, размер 530*325 мм</t>
  </si>
  <si>
    <t>Герметизующий манжет ГРМ-100-300</t>
  </si>
  <si>
    <t>22.21.29.700.052.00.0796.000000000000</t>
  </si>
  <si>
    <t>Кольцо опорное</t>
  </si>
  <si>
    <t>предохранительное, диэлектрическое, диаметр 100 мм</t>
  </si>
  <si>
    <t>Спейсер-опорное кольцо Ду 100</t>
  </si>
  <si>
    <t>28.14.13.730.002.00.0796.000000000810</t>
  </si>
  <si>
    <t>шаровой, стальной, под приварку, электропривод, давление условное 10 МПа, проход условный 100 мм</t>
  </si>
  <si>
    <t>Кран шаровый запорный с элекроприводом AUMA RIESTER GMBH</t>
  </si>
  <si>
    <t>22.21.21.530.000.00.0006.000000000105</t>
  </si>
  <si>
    <t>для водоснабжения, полиэтиленовая ПЭ 100, SDR 11, диаметр 50 мм, толщина 4,6 мм, давление 16 атм, ГОСТ 18599-2001</t>
  </si>
  <si>
    <t>Труба полиэтиленовая для водоснабжения SDR 11  ф 50х4,6</t>
  </si>
  <si>
    <t>22.21.21.530.000.00.0006.000000000429</t>
  </si>
  <si>
    <t>для водоснабжения, полиэтиленовая ПЭ 100, SDR 7,4, диаметр 50 мм, толщина 6,9 мм, давление 25 атм, ГОСТ 18599-2001</t>
  </si>
  <si>
    <t>Труба полиэтиленовая для водоснабжения SDR 7,4 ф 50х6,9</t>
  </si>
  <si>
    <t>22.21.21.530.000.00.0006.000000000108</t>
  </si>
  <si>
    <t>для водоснабжения, полиэтиленовая ПЭ 100, SDR 11, диаметр 90 мм, толщина 8,2 мм, давление 16 атм, ГОСТ 18599-2001</t>
  </si>
  <si>
    <t>Труба полиэтиленовая для водоснабжения SDR 11 ф 90х8,2</t>
  </si>
  <si>
    <t>22.21.21.530.000.00.0006.000000000114</t>
  </si>
  <si>
    <t>для водоснабжения, полиэтиленовая ПЭ 100, SDR 11, диаметр 200 мм, толщина 18,2 мм, давление 16 атм, ГОСТ 18599-2001</t>
  </si>
  <si>
    <t>Труба полиэтиленовая для водоснабжения SDR11 200х18,2</t>
  </si>
  <si>
    <t>22.21.21.530.000.00.0006.000000000127</t>
  </si>
  <si>
    <t>для водоснабжения, полиэтиленовая ПЭ 100, SDR 17, диаметр 110 мм, толщина 6,6 мм, давление 11 атм, ГОСТ 18599-2001</t>
  </si>
  <si>
    <t>Труба полиэтиленовая для водоснабжения SDR17 110х6,6</t>
  </si>
  <si>
    <t>22.21.21.500.001.02.0006.000000000019</t>
  </si>
  <si>
    <t>гофрированная, канализационная, для водоотведения, из поливинилхлорида</t>
  </si>
  <si>
    <t xml:space="preserve">Труба полиэтиленовая безнапорная гофрированные DN/OD 110 SN 8 PE </t>
  </si>
  <si>
    <t xml:space="preserve">Труба полиэтиленовая безнапорная гофрированные DN/OD 200 SN 8 PE </t>
  </si>
  <si>
    <t xml:space="preserve">Труба полипропиленовая безнапорная гофрированная DN/ID 100 SN 8 PP </t>
  </si>
  <si>
    <t xml:space="preserve">Труба полипропиленовая безнапорная гофрированная DN/ID 200 SN 8 PP </t>
  </si>
  <si>
    <t>22.21.29.700.002.00.0796.000000000226</t>
  </si>
  <si>
    <t>полиэтиленовый, угол поворота 90 градусов, диаметр 200 мм</t>
  </si>
  <si>
    <t>Отвод полиэтиленовый 90 гр SDR 11 DN200 PN 16</t>
  </si>
  <si>
    <t>Отвод полиэтиленовый 45 гр SDR 11 DN110 PN 16</t>
  </si>
  <si>
    <t>Отвод полиэтиленовый литой 90 гр. ПЭ 100 SDR 17 DN 50, PN 10</t>
  </si>
  <si>
    <t>Отвод полиэтиленовый литой 90 гр. ПЭ 100 SDR 17 DN 90, PN 10</t>
  </si>
  <si>
    <t>Переход полиэтилен сталь ф 110-114 литой SRD 11PN 16</t>
  </si>
  <si>
    <t>22.21.29.700.020.00.0796.000000000009</t>
  </si>
  <si>
    <t>полиэтиленовая, диаметр 200 мм</t>
  </si>
  <si>
    <t>Втулка под фланец полиэтиленовая SDR 11 DN 200, PN 16</t>
  </si>
  <si>
    <t>22.21.29.700.020.00.0796.000000000000</t>
  </si>
  <si>
    <t>полиэтиленовая, диаметр 50 мм</t>
  </si>
  <si>
    <t>Втулка под фланец полиэтиленовая SDR 17 DN 50, PN 10</t>
  </si>
  <si>
    <t>Втулка под фланец полиэтиленовая SDR 17 DN 90, PN 10</t>
  </si>
  <si>
    <t>22.21.29.700.000.03.0796.000000000001</t>
  </si>
  <si>
    <t>из полипропилена, переходной</t>
  </si>
  <si>
    <t>Тройник полипропиленовый PP-R переходной приварной под углом 90 гр. DN 90х40х90</t>
  </si>
  <si>
    <t>Тройник полипропиленовый PP-R переходной приварной под углом 90 гр. DN 90х50х90</t>
  </si>
  <si>
    <t>Тройник фланцевый ППТФ для труб DN 200х150ГОСТ 5525-88</t>
  </si>
  <si>
    <t>Люк чугунный тип Л (А15)</t>
  </si>
  <si>
    <t>Люк чугунный тип Т (С250)</t>
  </si>
  <si>
    <t>26.51.63.500.000.01.0796.000000000018</t>
  </si>
  <si>
    <t>водомер, крыльчатый, УВКГ-32</t>
  </si>
  <si>
    <t>Счетчик холодной воды класса С, DN 32, Q 6 м3/ч</t>
  </si>
  <si>
    <t>26.51.63.500.000.01.0796.000000000019</t>
  </si>
  <si>
    <t>водомер, крыльчатый, ВТ-50, ГОСТ 6019-83</t>
  </si>
  <si>
    <t>Счетчик холодной воды класса С, DN 50, Q 15 м3/ч</t>
  </si>
  <si>
    <t>23.14.12.900.002.00.0006.000000000014</t>
  </si>
  <si>
    <t>специального назначения, из стекловолокна, диаметр 114 мм, давление 6 МПа</t>
  </si>
  <si>
    <t>Труба стекловолокнистая 4 1/2 serias 1500 PSI  ф 114 мм</t>
  </si>
  <si>
    <t>25.94.13.900.001.00.0704.000000000015</t>
  </si>
  <si>
    <t>для различных электромонтажных работ, в наборе 13-25 предметов</t>
  </si>
  <si>
    <t xml:space="preserve">Набор инструментов автоэлектрика </t>
  </si>
  <si>
    <t>набор</t>
  </si>
  <si>
    <t>26.51.45.500.009.00.0796.000000000000</t>
  </si>
  <si>
    <t>Мотор-тестер</t>
  </si>
  <si>
    <t>для диагностики, контроля и ремонта автомобильного электрооборудования, портативный</t>
  </si>
  <si>
    <t xml:space="preserve">Автосканер (системный тестер) </t>
  </si>
  <si>
    <t xml:space="preserve">Мотортестор (мульти-марочный автосканер) </t>
  </si>
  <si>
    <t>28.41.22.100.000.00.0796.000000000001</t>
  </si>
  <si>
    <t>Станок сверлильный</t>
  </si>
  <si>
    <t>вертикально-сверлильный, диаметр сверления не менее 18 мм</t>
  </si>
  <si>
    <t xml:space="preserve">Настольный, вертикально- сверлильный станок </t>
  </si>
  <si>
    <t>31.09.11.000.005.00.0796.000000000000</t>
  </si>
  <si>
    <t>Верстак</t>
  </si>
  <si>
    <t xml:space="preserve">Верстак слесарный </t>
  </si>
  <si>
    <t>31.01.11.900.000.00.0796.000000000002</t>
  </si>
  <si>
    <t>Стеллаж</t>
  </si>
  <si>
    <t>сталь, размер 1850*1500*500 мм</t>
  </si>
  <si>
    <t xml:space="preserve">Стеллаж сборно-разборный </t>
  </si>
  <si>
    <t>26.51.66.200.001.00.0796.000000000000</t>
  </si>
  <si>
    <t>Испытательный стенд</t>
  </si>
  <si>
    <t>автомобильный</t>
  </si>
  <si>
    <t xml:space="preserve">Стенд для разборки –сборки рядных топливных насосов высокого давления (в т.ч. и импортных) дизельных двига- телей, автотранспорта и строительно-дорожных машин </t>
  </si>
  <si>
    <t xml:space="preserve">Верстак топливщика </t>
  </si>
  <si>
    <t xml:space="preserve">Стенд для испытания и регулировки топливных насосов высокого давления  дизельных двигателей автотранспорта и строительно-дорожных машин </t>
  </si>
  <si>
    <t>Стенд для испытания и регулировки форсунок дизельных двигателей автотранспорта и строительно-дорожных машин М-108</t>
  </si>
  <si>
    <t>Стенд для испытания и регулировки форсунок дизельных двигателей автотранспорта и строительно-дорожных машин  М-106</t>
  </si>
  <si>
    <t>25.73.30.930.029.00.0796.000000000000</t>
  </si>
  <si>
    <t>Набор слесарный</t>
  </si>
  <si>
    <t>профессиональный</t>
  </si>
  <si>
    <t>Комплект инструмента для ремонта топливной аппаратуры .</t>
  </si>
  <si>
    <t>28.96.10.990.027.00.0796.000000000000</t>
  </si>
  <si>
    <t>Станок шиномонтажный</t>
  </si>
  <si>
    <t>для монтажа и демонтажа колес транспортных средств</t>
  </si>
  <si>
    <t xml:space="preserve">Стенд шиномонтажный </t>
  </si>
  <si>
    <t>28.96.10.990.026.00.0796.000000000000</t>
  </si>
  <si>
    <t>Вулканизатор</t>
  </si>
  <si>
    <t>для резинотехнических изделий</t>
  </si>
  <si>
    <t xml:space="preserve">Вулканизатор электрический   </t>
  </si>
  <si>
    <t>28.99.39.250.001.00.0796.000000000003</t>
  </si>
  <si>
    <t>защитная, для накачки колес автотранспортного средства, размер 220*252*67 мм</t>
  </si>
  <si>
    <t xml:space="preserve">Защитная сетка для безопасной накачки шин грузовых автомобилей    </t>
  </si>
  <si>
    <t>22.23.12.500.000.00.0796.000000000000</t>
  </si>
  <si>
    <t>Ванна</t>
  </si>
  <si>
    <t>пластиковая, малярная</t>
  </si>
  <si>
    <t>Водяная ванна для поиска утечек воздуха автокамеры POLARUS 1060 х 560 х 730 мм</t>
  </si>
  <si>
    <t xml:space="preserve">Стенд для ремонта радиаторов </t>
  </si>
  <si>
    <t>25.91.11.000.000.00.0796.000000000000</t>
  </si>
  <si>
    <t>Контейнер</t>
  </si>
  <si>
    <t>для бытового мусора, металлический</t>
  </si>
  <si>
    <t xml:space="preserve">Контейнер мусорный с тележкой </t>
  </si>
  <si>
    <t>Верстак слесарный (тумбы с ящиками и полками) со стальной столешницей, нагрузка на верстак до 1250 кг ВСО-02-02</t>
  </si>
  <si>
    <t>28.41.23.100.000.00.0796.000000000002</t>
  </si>
  <si>
    <t>Станок шлифовальный</t>
  </si>
  <si>
    <t>круглошлифовальные, с числовым программным управлением</t>
  </si>
  <si>
    <t xml:space="preserve">Станок заточной с пылеулови- телем(точильно-шлифовальный  станок)         </t>
  </si>
  <si>
    <t>Верстак слесарный (тумбы с ящиками и полками) со стальной столешницей, нагрузка на верстак до 1250 кг   ВСД-02-02</t>
  </si>
  <si>
    <t>28.41.33.590.003.00.0796.000000000004</t>
  </si>
  <si>
    <t>Пресс гидравлический</t>
  </si>
  <si>
    <t>усилие  свыше 4000 кН</t>
  </si>
  <si>
    <t>Пресс электрогидравлический</t>
  </si>
  <si>
    <t>31.09.11.000.008.00.0796.000000000000</t>
  </si>
  <si>
    <t>Стол</t>
  </si>
  <si>
    <t>сварочный, металлический</t>
  </si>
  <si>
    <t>Стол сварщика  (с вентилятором)</t>
  </si>
  <si>
    <t>32.99.59.990.018.00.0704.000000000000</t>
  </si>
  <si>
    <t>для газосварщика, в наборе 16 предметов</t>
  </si>
  <si>
    <t>Набор сварщика</t>
  </si>
  <si>
    <t>27.90.31.900.026.00.0796.000000000001</t>
  </si>
  <si>
    <t>Выпрямитель</t>
  </si>
  <si>
    <t>многопостовой, сварочный</t>
  </si>
  <si>
    <t xml:space="preserve">Выпрямитель сварочный </t>
  </si>
  <si>
    <t>Реостат балластный РБ-306</t>
  </si>
  <si>
    <t>27.90.31.900.015.00.0796.000000000006</t>
  </si>
  <si>
    <t>Полуавтомат сварочный</t>
  </si>
  <si>
    <t>тип инверторный, диапазон сварочного тока 3-270 А</t>
  </si>
  <si>
    <t xml:space="preserve">Сварочный полуавтомат  </t>
  </si>
  <si>
    <t>30.99.10.000.002.00.0796.000000000010</t>
  </si>
  <si>
    <t>Тележка</t>
  </si>
  <si>
    <t>ручная, для помещения грузов, двухколесная, грузоподъемность 200-250 кг</t>
  </si>
  <si>
    <t xml:space="preserve">Тележка для перевозки 2-х газовых баллонов  </t>
  </si>
  <si>
    <t>28.29.86.000.006.01.0796.000000000000</t>
  </si>
  <si>
    <t>Экран</t>
  </si>
  <si>
    <t>защитный, для оборудования газоплазменной резки</t>
  </si>
  <si>
    <t>Трехстворчатый защитный экран, передвижной.</t>
  </si>
  <si>
    <t>28.22.18.790.000.00.0796.000000000002</t>
  </si>
  <si>
    <t>гидравлическая, ручная, грузоподъемность 1000 кг</t>
  </si>
  <si>
    <t>Тележка для снятия и транспортировки колес грузовых автомобилей</t>
  </si>
  <si>
    <t>28.24.11.900.013.00.0839.000000000001</t>
  </si>
  <si>
    <t>Гайковерт</t>
  </si>
  <si>
    <t>гидравлический, торцевой, привод 800 бар, диапазон мощности 2500-25000 Нм, в комплекте гидравлическая станция, шланги, накидные головки, комплект запасных частей</t>
  </si>
  <si>
    <t xml:space="preserve">Гайковерт для колес грузовых автомобилей </t>
  </si>
  <si>
    <t>31.09.11.000.000.01.0796.000000000000</t>
  </si>
  <si>
    <t>Тумба</t>
  </si>
  <si>
    <t>инструментальная, из металлического листа, с комплектом искробезопасными инструментами, 7-секционная</t>
  </si>
  <si>
    <t xml:space="preserve">Тумба для инструментов </t>
  </si>
  <si>
    <t>28.23.23.990.001.00.0796.000000000000</t>
  </si>
  <si>
    <t>Нагнетатель смазочный</t>
  </si>
  <si>
    <t>переносной с ножным приводом, марка С-ПН1, обьем бака 6 л</t>
  </si>
  <si>
    <t xml:space="preserve">Нагнетатель масла ручной на колесах            </t>
  </si>
  <si>
    <t>28.22.17.910.001.00.0796.000000000001</t>
  </si>
  <si>
    <t>Нагнетатель</t>
  </si>
  <si>
    <t>высоковязких материалов, автоматичекий, НВМа-500</t>
  </si>
  <si>
    <t>Гаражный смазочный нагнетатель (солидоло-нагнетатель)</t>
  </si>
  <si>
    <t>28.22.19.300.088.00.0796.000000000005</t>
  </si>
  <si>
    <t>для слива масла, на колёсах</t>
  </si>
  <si>
    <t xml:space="preserve">Ванна для слива масла </t>
  </si>
  <si>
    <t>28.22.13.900.000.01.0796.000000000001</t>
  </si>
  <si>
    <t>Подъемник</t>
  </si>
  <si>
    <t>поднятия транспортных средств, грузоподъемность 16 т</t>
  </si>
  <si>
    <t xml:space="preserve">Подъемник канавный передвижной, привод - ручной (гидравлический), грузоподъемност 16,0 тн. </t>
  </si>
  <si>
    <t>28.13.14.900.002.06.0796.000000000000</t>
  </si>
  <si>
    <t>бочковой, рычажно-цилиндрический</t>
  </si>
  <si>
    <t>Бочковой насос</t>
  </si>
  <si>
    <t>28.92.61.500.007.00.0796.000000000000</t>
  </si>
  <si>
    <t>Приспособление</t>
  </si>
  <si>
    <t>для портального крана, грузозахватное, грузоподъемность 10 т</t>
  </si>
  <si>
    <t xml:space="preserve">Приспособление для снятия и установки КПП грузовых автомобилей   </t>
  </si>
  <si>
    <t xml:space="preserve">Стенд для разборки и сборки сцеплений грузовых и легковых автомобилей </t>
  </si>
  <si>
    <t>28.22.14.200.000.00.0796.000000000007</t>
  </si>
  <si>
    <t>Кран мостовой</t>
  </si>
  <si>
    <t>электрический, опорный, крюковый однобалочный, грузоподъемность 3,2 т</t>
  </si>
  <si>
    <t>Кран мостовой электрический однобалочный подвесной двух пролётный г/п-3,2тн.</t>
  </si>
  <si>
    <t>28.22.14.200.000.00.0796.000000000008</t>
  </si>
  <si>
    <t>электрический, опорный, крюковый однобалочный, грузоподъемность 5 т</t>
  </si>
  <si>
    <t>Кран мостовой электрический однобалочный подвесной одно пролётный г/п-5,0тн.</t>
  </si>
  <si>
    <t>28.41.21.200.000.00.0796.000000000001</t>
  </si>
  <si>
    <t>Станок токарный металлорежущий</t>
  </si>
  <si>
    <t>одношпиндельный, с числовым программным управлением</t>
  </si>
  <si>
    <t xml:space="preserve">Универсальный токарно-винторезный станок  </t>
  </si>
  <si>
    <t xml:space="preserve">Тумбочка для инструмента передвижная (с 2-мя полками и 6-ю ящика-ми) ТПМ-06 исп.2                   </t>
  </si>
  <si>
    <t>Тумбочка для инструмента  2-х секционная (с 10-ю поддонами)  ТПМ-12-02</t>
  </si>
  <si>
    <t>27.90.33.700.001.00.0796.000000000001</t>
  </si>
  <si>
    <t>Зарядное устройство</t>
  </si>
  <si>
    <t>для автомобильных аккумуляторов</t>
  </si>
  <si>
    <t xml:space="preserve">Многопостовое автоматизированное зарядное устройство (до 40 постов) </t>
  </si>
  <si>
    <t>27.11.50.330.001.00.0796.000000000000</t>
  </si>
  <si>
    <t>для зарядки аккумуляторных батарей, трехъярусный, количество заряжаемых АКБ 12 штук</t>
  </si>
  <si>
    <t>Шкаф для зарядки АКБ трех ярусный на 12 АКБ       Светоч-03-12</t>
  </si>
  <si>
    <t>25.11.23.590.002.00.0796.000000000000</t>
  </si>
  <si>
    <t>сталь с кислотостойким покрытием, размер 1124*638*1653 мм</t>
  </si>
  <si>
    <t>Стеллаж роликовый для хранения аккумуляторных батарей с кислотостойким покрытием 05.Э.078.34.Р.40</t>
  </si>
  <si>
    <t>28.22.19.300.088.00.0796.000000000004</t>
  </si>
  <si>
    <t>для транспортировки различных грузов, с подъемной платформой</t>
  </si>
  <si>
    <t>Тележка  с подъемной платформой в кислотостойком исполнении  05.Т.034.02-8.008</t>
  </si>
  <si>
    <t>22.29.29.900.009.00.0796.000000000003</t>
  </si>
  <si>
    <t>для взвешивания, полипропиленовая</t>
  </si>
  <si>
    <r>
      <t>Емкость полипропиленовые для хранения дистиллированной воды .</t>
    </r>
    <r>
      <rPr>
        <b/>
        <sz val="11"/>
        <color rgb="FFC00000"/>
        <rFont val="Times New Roman"/>
        <family val="1"/>
        <charset val="204"/>
      </rPr>
      <t/>
    </r>
  </si>
  <si>
    <t>28.29.11.500.002.00.0796.000000000005</t>
  </si>
  <si>
    <t>Дистиллятор</t>
  </si>
  <si>
    <t>производительность 50-60 л/ч</t>
  </si>
  <si>
    <t>Дистиллятор (аквадистиллятор)  ДЭ-50</t>
  </si>
  <si>
    <t>31.09.11.000.003.00.0796.000000000008</t>
  </si>
  <si>
    <t>металлический, для хранения реактивов, с замком</t>
  </si>
  <si>
    <t>Шкаф аккумуляторщика в кислотостойком исполнении одностворчатый.</t>
  </si>
  <si>
    <t>31.09.11.000.005.00.0796.000000000001</t>
  </si>
  <si>
    <t>аккумуляторный</t>
  </si>
  <si>
    <t>Верстак аккумуляторщика.</t>
  </si>
  <si>
    <t>25.99.12.200.003.00.0796.000000000000</t>
  </si>
  <si>
    <t>Короб</t>
  </si>
  <si>
    <t>для тканевых салфеток, из нержавеющей стали</t>
  </si>
  <si>
    <t xml:space="preserve">Бокс для ветоши в кислотостойком исполнении </t>
  </si>
  <si>
    <t>22.21.29.700.009.00.0778.000000000000</t>
  </si>
  <si>
    <t>из прочного полипропилена, для реагентов</t>
  </si>
  <si>
    <t>Ванна винилпластовая (полипропиленовая) для промывки аккумуляторных батарей со сливом и решеткой</t>
  </si>
  <si>
    <t>28.13.23.900.002.00.0796.000000000000</t>
  </si>
  <si>
    <t>компрессор винтовой</t>
  </si>
  <si>
    <t>винтовой</t>
  </si>
  <si>
    <t xml:space="preserve">Компрессор винтовой  ВК7-15 </t>
  </si>
  <si>
    <t>25.29.12.310.000.00.0796.000000000006</t>
  </si>
  <si>
    <t>Воздухосборник</t>
  </si>
  <si>
    <t>объем 6,4-8 м3</t>
  </si>
  <si>
    <t>25.73.30.650.002.00.0796.000000000000</t>
  </si>
  <si>
    <t>Комплект аккумуляторщика</t>
  </si>
  <si>
    <t>КА-300</t>
  </si>
  <si>
    <t>Комплект оборудования для ремонта аккумуляторных батарей.</t>
  </si>
  <si>
    <t>28.41.22.400.001.00.0796.000000000000</t>
  </si>
  <si>
    <t>Станок расточный</t>
  </si>
  <si>
    <t>горизонтально-расточный</t>
  </si>
  <si>
    <t xml:space="preserve">Станок для расточки тормозных барабанов     </t>
  </si>
  <si>
    <t>Самоходная поломоечная машина с функцией сушки .</t>
  </si>
  <si>
    <t>Хлопушка ХП-250-В УХЛ</t>
  </si>
  <si>
    <t>25.99.29.490.094.00.0796.000000000000</t>
  </si>
  <si>
    <t>Механизм управляющий</t>
  </si>
  <si>
    <t>для открытия и закрытия клапана хлопушки, ручной, боковой</t>
  </si>
  <si>
    <t>Механизм управления хлопушкой боковой МУ-1</t>
  </si>
  <si>
    <t>24.34.13.100.000.00.0055.000000000013</t>
  </si>
  <si>
    <t>стальная, плетеная, одинарная, номер сетки 80, ГОСТ 5336-80</t>
  </si>
  <si>
    <t>Сетка стальная плетеная №2-80-4,0</t>
  </si>
  <si>
    <t>23.61.20.900.007.00.0796.000000000391</t>
  </si>
  <si>
    <t>парапетная, марка ПП</t>
  </si>
  <si>
    <t>Плита парапетная ПП15.6-Т</t>
  </si>
  <si>
    <t>Плита парапетная ППУ10.-6</t>
  </si>
  <si>
    <t>24.20.40.100.010.01.0796.000000000003</t>
  </si>
  <si>
    <t>стальной, изолирующий, условное давление 16 МПа, условный диаметр 200 мм, ГОСТ 25660-83</t>
  </si>
  <si>
    <t>25.92.11.500.000.00.0796.000000000000</t>
  </si>
  <si>
    <t>Воронка</t>
  </si>
  <si>
    <t>оцинкованная, водосточная, диаметр верхней части 250 мм, диаметр горловины 120 мм</t>
  </si>
  <si>
    <t>Водосточная система круглого сечения из оцинкованной стали</t>
  </si>
  <si>
    <t>23.64.10.900.000.00.0166.000000000001</t>
  </si>
  <si>
    <t>пластифицирующая, для бетонов и строительных растворов, ГОСТ 24211-2008</t>
  </si>
  <si>
    <t xml:space="preserve">Пластификатор бетона </t>
  </si>
  <si>
    <t>22.21.21.530.000.00.0006.000000000342</t>
  </si>
  <si>
    <t>для водоснабжения, полиэтиленовая ПЭ 100, SDR 21, диаметр 40 мм, толщина 2 мм, давление 8 атм, ГОСТ 18599-2001</t>
  </si>
  <si>
    <t>Труба полиэтиленовая для водоснабжения PE 100 SDR 21 ф 40х2</t>
  </si>
  <si>
    <t>Отвод ОГ 24 гр. 720-1,6-0,75-10Ду-УХЛ</t>
  </si>
  <si>
    <t>Переход концентрический 159х8-57х4</t>
  </si>
  <si>
    <t>22.21.29.700.052.00.0796.000000000001</t>
  </si>
  <si>
    <t>предохранительное, диэлектрическое, диаметр 530 мм</t>
  </si>
  <si>
    <t>Спейсер - опорное диэлектрическое кольцо ф 530</t>
  </si>
  <si>
    <t>22.19.20.700.003.00.0796.000000000531</t>
  </si>
  <si>
    <t>герметизирующая ГМР, разъемная, из полимерно - тканевого материала, размер 530*820 мм</t>
  </si>
  <si>
    <t>Герметизирующая манжета ГМР 500-700</t>
  </si>
  <si>
    <t>23.61.20.900.007.00.0796.000000000355</t>
  </si>
  <si>
    <t>железобетонная, покрытия, марка 1П30.18, ГОСТ 21924.0-84</t>
  </si>
  <si>
    <t>Плита дорожная 1П30.18</t>
  </si>
  <si>
    <t>23.61.20.900.007.00.0796.000000000378</t>
  </si>
  <si>
    <t>железобетонная, покрытия, марка 1П, ГОСТ 19231.0-83</t>
  </si>
  <si>
    <t>Плита дорожная 1П35.28</t>
  </si>
  <si>
    <t>Лист алюминиевый АД1Н-1,0-0,5</t>
  </si>
  <si>
    <t>24.20.40.100.010.01.0796.000000000004</t>
  </si>
  <si>
    <t>стальной, плоский, ГОСТ 12820-80</t>
  </si>
  <si>
    <t>Фланцы плоские Ру1,6 Мпа /16кгс/см2/, Ду 75мм</t>
  </si>
  <si>
    <t>Грунтовка Sntelpant-PU-Zink</t>
  </si>
  <si>
    <t>20.30.12.200.000.00.0166.000000000001</t>
  </si>
  <si>
    <t>для защиты изделий из металла и бетона, антикоррозионная</t>
  </si>
  <si>
    <t>Краска Stelpaint-PU-mica HS</t>
  </si>
  <si>
    <t>Краска Stelpaint-PU-Cover UV</t>
  </si>
  <si>
    <t>Установка для размыва донных отложений  N=15квт.</t>
  </si>
  <si>
    <t>28.14.13.900.023.00.0796.000000000003</t>
  </si>
  <si>
    <t>Огнепреградитель</t>
  </si>
  <si>
    <t>тип ОП-500 АА</t>
  </si>
  <si>
    <t>Огнепреградитель ОП-500АА в комп.</t>
  </si>
  <si>
    <t>28.14.13.350.001.00.0839.000000000002</t>
  </si>
  <si>
    <t>стальная, тип присоединения к трубопроводу - фланцевое, давление - 2,5 Мпа, ГОСТ 9698-86</t>
  </si>
  <si>
    <t>Задвижка клиновая Ду600 Ру2,5МПа с редуктором и комплектом 30с564нж</t>
  </si>
  <si>
    <t>Задвижка клиновая Ду500 Ру2,5МПа с редуктором и комплектом 30с564нж</t>
  </si>
  <si>
    <t>Задвижка клиновая Ду150 Ру2,5МПа 30с64нж в комплекте</t>
  </si>
  <si>
    <t>24.20.40.500.002.00.0796.000000000325</t>
  </si>
  <si>
    <t>стальной, размер 325*16 мм, ГОСТ 17376-2001</t>
  </si>
  <si>
    <t xml:space="preserve">Тройник ф325х16мм </t>
  </si>
  <si>
    <t xml:space="preserve">Переход К720х12 -- 630х10 </t>
  </si>
  <si>
    <t>Труба стальная бесшовная марки 09Г2С ф 325х10мм с заводской трехслойной изоляцией трубы. ГОСТ 8732--91</t>
  </si>
  <si>
    <t>РК, Атырауская область, м/р НГДУ "Жылыоймунайгаз"</t>
  </si>
  <si>
    <t>Труба стальная бесшовная марки 09Г2С ф 219х8 мм  с заводской трехслойной изоляцией трубы. ГОСТ 8732--91</t>
  </si>
  <si>
    <t>Труба стальная бесшовная марки 09Г2С ф 114х8мм  с заводской трехслойной изоляцией трубы. ГОСТ 8732--91</t>
  </si>
  <si>
    <t>24.20.40.500.000.00.0796.000000000031</t>
  </si>
  <si>
    <t>стальной, бесшовный, диаметр 325*10 мм, крутоизогнутый, ГОСТ 17375-2001</t>
  </si>
  <si>
    <t>Отвод стальной Ø325х10,  90гр. в ВУС изоляции</t>
  </si>
  <si>
    <t>Отвод стальной Ø219х8,  90гр. в ВУС изоляции</t>
  </si>
  <si>
    <t>Отвод стальной Ø114х8,  90гр.  в ВУС изоляции</t>
  </si>
  <si>
    <t>24.20.40.500.002.00.0796.000000000204</t>
  </si>
  <si>
    <t>стальной, размер 325*10-219*8 мм</t>
  </si>
  <si>
    <t>Тройник стальной 325х10-219х8 в ВУС изоляции</t>
  </si>
  <si>
    <t>24.20.40.500.002.00.0796.000000000317</t>
  </si>
  <si>
    <t>стальной, размер 325*8 мм, ГОСТ 17376-2001</t>
  </si>
  <si>
    <t>Тройник стальной 325х10 в ВУС изоляции</t>
  </si>
  <si>
    <t>24.20.40.500.002.00.0796.000000000056</t>
  </si>
  <si>
    <t>стальной, размер 159*8 мм</t>
  </si>
  <si>
    <t>Тройник стальной 159х8 в ВУС изоляции</t>
  </si>
  <si>
    <t>Тройник стальной 114х8-159х8 в ВУС изоляции</t>
  </si>
  <si>
    <t>24.20.40.100.000.01.0796.000000000008</t>
  </si>
  <si>
    <t>стальной, равнопроходной, сварной, размер 114*8 мм, ГОСТ 17376-2001</t>
  </si>
  <si>
    <t>Тройник стальной 114х8 в ВУС изоляции</t>
  </si>
  <si>
    <t>28.14.13.350.001.00.0796.000000000221</t>
  </si>
  <si>
    <t>стальная, клиновая, тип присоединения к трубопроводу - фланцевое, литая, с выдвижным шпинделем, (маховик), номинальное давление 64 Мпа, номинальный диаметр150 мм</t>
  </si>
  <si>
    <t>Задвижка стальная ЗКЛ-2-150-64 30с76нж</t>
  </si>
  <si>
    <t xml:space="preserve">Задвижка стальная с ответными фланцами ЗКЛ-2-150-16, 30с41нж </t>
  </si>
  <si>
    <t xml:space="preserve">Задвижка стальная с ответными фланцами ЗКЛ-2-100-64, 30с41нж, </t>
  </si>
  <si>
    <t>28.14.13.350.002.00.0796.000000000014</t>
  </si>
  <si>
    <t>Задвижка (затвор)</t>
  </si>
  <si>
    <t>стальная, тип присоединения к трубопроводу - фланцевое, номинальное давление 1,6 Мпа, номинальный диаметр 300 мм</t>
  </si>
  <si>
    <t xml:space="preserve">Задвижка стальная с ответными фланцами ЗКЛ-2-300-16, 30с41нж </t>
  </si>
  <si>
    <t>Задвижка стальная с ответными фланцами ЗКЛ-2-100-16, 30с41нж, Ду100 Ру1,6МПа</t>
  </si>
  <si>
    <t>22.21.21.530.000.00.0006.000000000480</t>
  </si>
  <si>
    <t>для водоснабжения, полиэтиленовая ПЭ 100, SDR 11, диаметр 300 мм, толщина 28,6 мм, давление 16 атм, ГОСТ 18599-2001</t>
  </si>
  <si>
    <t>Труба полиэтиленовая SDR 11 ф 300х28,6</t>
  </si>
  <si>
    <t>20.52.10.900.005.00.0166.000000000005</t>
  </si>
  <si>
    <t>эпоксидный, универсальный</t>
  </si>
  <si>
    <t>Клей - адгезив</t>
  </si>
  <si>
    <t xml:space="preserve">Детекционная сигнальная лента </t>
  </si>
  <si>
    <t>13.92.21.700.000.00.0796.000000000002</t>
  </si>
  <si>
    <t>Мешок</t>
  </si>
  <si>
    <t>упаковочный, для мусора, из полиэтилена, повышенной прочности, с завязками</t>
  </si>
  <si>
    <t>Мешок для сыпучих материалов</t>
  </si>
  <si>
    <t>Битум строительный БН 90/10</t>
  </si>
  <si>
    <t>Лист стальной толщина 3мм</t>
  </si>
  <si>
    <t>Кольцо стеновое КС 15.9</t>
  </si>
  <si>
    <t>Кольцо стеновое КС 15.6</t>
  </si>
  <si>
    <t>Кольцо стеновое КС 20.6</t>
  </si>
  <si>
    <t>Кольцо стеновое КС 20.9</t>
  </si>
  <si>
    <t>Портландцемент ССПЦ400-Д20-ПЛ</t>
  </si>
  <si>
    <t>Люк чугунный легкий с крышкой ЛВ</t>
  </si>
  <si>
    <t>23.14.12.900.002.00.0006.000000000015</t>
  </si>
  <si>
    <t>специального назначения, из стекловолокна, диаметр 100 мм, давление 7 МПа</t>
  </si>
  <si>
    <t>Труба стекловолокнистая СВТ ф100х6,1 мм Ру 7,0 Мпа</t>
  </si>
  <si>
    <t>23.14.12.900.004.00.0796.000000000044</t>
  </si>
  <si>
    <t>резьбовой, из стекловолокна, угол поворота 90°, диаметр 100 мм, номинальное давление 7 МПа</t>
  </si>
  <si>
    <t>Отвод стекловолокнистый 90 град. СВТ 100х6,1 РУ 7,0 Мпа</t>
  </si>
  <si>
    <t>22.21.29.700.029.00.0796.000000000005</t>
  </si>
  <si>
    <t>из пластика, приварной</t>
  </si>
  <si>
    <t>Переход ф 114х8-СВТ100х6,1 мм Ру 7,0 Мпа</t>
  </si>
  <si>
    <t>23.14.12.900.002.00.0006.000000000016</t>
  </si>
  <si>
    <t>специального назначения, из стекловолокна, диаметр 100 мм, давление 5 МПа</t>
  </si>
  <si>
    <t>Труба стекловолокнистая СВТ ф 100х5 мм Ру 5,0 Мпа</t>
  </si>
  <si>
    <t>23.14.12.900.004.00.0796.000000000036</t>
  </si>
  <si>
    <t>резьбовой, из стекловолокна, угол поворота 90°, диаметр 100 мм, номинальное давление 5 МПа</t>
  </si>
  <si>
    <t>Отвод стекловолокнистый 90 град. СВТ 100х5,0 Ру 5,0 Мпа</t>
  </si>
  <si>
    <t>Переход ф 114х8-СВТ100х5,0 Ру 5,0 Мпа</t>
  </si>
  <si>
    <t>23.14.12.900.002.00.0006.000000000017</t>
  </si>
  <si>
    <t>специального назначения, из стекловолокна, диаметр 100 мм, давление 2,5 Мпа</t>
  </si>
  <si>
    <t>Труба стекловолокнистая СВТ ф 100х3,2 мм Ру 2,5 Мпа</t>
  </si>
  <si>
    <t>23.14.12.900.004.00.0796.000000000041</t>
  </si>
  <si>
    <t>резьбовой, из стекловолокна, угол поворота 90°, диаметр 150 мм, номинальное давление 2,5 МПа</t>
  </si>
  <si>
    <t>Отвод стекловолокнистый 90 град. СВТ 100х3,2 Ру 2,5 Мпа</t>
  </si>
  <si>
    <t>Переход ф 114х8-СВТ100х3,2 Ру 2,5 Мпа</t>
  </si>
  <si>
    <t>23.14.12.900.002.00.0006.000000000018</t>
  </si>
  <si>
    <t>специального назначения, из стекловолокна, диаметр 150 мм, давление 25 атм (2,5 МПа)</t>
  </si>
  <si>
    <t>Труба стекловолокнистая СВТ ф 150х3,9мм Ру 2,5 Мпа</t>
  </si>
  <si>
    <t>23.14.12.900.002.00.0006.000000000019</t>
  </si>
  <si>
    <t>специального назначения, из стекловолокна, диаметр 150 мм, давление 7 МПа</t>
  </si>
  <si>
    <t>Труба стекловолокнистая СВТ ф 150х8,6мм Ру 7,0 Мпа</t>
  </si>
  <si>
    <t>Отвод стекловолокнистый 90 град. СВТ 150х3,9 мм Ру 2,5МПа</t>
  </si>
  <si>
    <t>23.14.12.900.004.00.0796.000000000037</t>
  </si>
  <si>
    <t>резьбовой, из стекловолокна, угол поворота 90°, диаметр 150 мм, номинальное давление 7 МПа</t>
  </si>
  <si>
    <t>Отвод стекловолокнистый 90 град. СВТ 150х8,6 мм Ру7,0МПа</t>
  </si>
  <si>
    <t>Переход ф 159х8 - СВТ 150х3,9 Ру 2,5 Мпа</t>
  </si>
  <si>
    <t>Переход ф 159х8 - СВТ 150х8,6 Ру 7,0 Мпа</t>
  </si>
  <si>
    <t>Лента изоляционная ПВХ</t>
  </si>
  <si>
    <t xml:space="preserve">Пленка оберточная ПЭКОМ  </t>
  </si>
  <si>
    <t>08.12.11.900.000.00.0113.000000000000</t>
  </si>
  <si>
    <t>природный, 1 класс, мелкий, ГОСТ 8736-2014</t>
  </si>
  <si>
    <t>Песок строительный ГОСТ 8736-2014</t>
  </si>
  <si>
    <t xml:space="preserve"> Метр кубический</t>
  </si>
  <si>
    <t>08.12.12.120.000.00.0113.000000000015</t>
  </si>
  <si>
    <t>Щебень</t>
  </si>
  <si>
    <t>фракция 5-20 мм, из пористых горных пород, ГОСТ 22263-76</t>
  </si>
  <si>
    <t>32.99.59.900.114.00.0796.000000000006</t>
  </si>
  <si>
    <t>Знак указательный</t>
  </si>
  <si>
    <t>квадратный, размер 700*700 мм</t>
  </si>
  <si>
    <t>Опозновательный знак индивидуальный.проект.  Размер 560х710</t>
  </si>
  <si>
    <t xml:space="preserve">23.99.13.900.022.00.0166.000000000000 </t>
  </si>
  <si>
    <t>Смесь битумная</t>
  </si>
  <si>
    <t>на основе модифицированной полимерами битумной эмульсии с минеральными добавками</t>
  </si>
  <si>
    <t>Мастика битумно-латексная кровельная</t>
  </si>
  <si>
    <t>Масляно-битумная мастика МБ-50</t>
  </si>
  <si>
    <t>24.20.13.900.000.02.0168.000000000141</t>
  </si>
  <si>
    <t>горячедеформированная, углеродистая сталь, бесшовная, наружный диаметр 89 мм, толщина стенки 3,5 мм, ГОСТ 30564-98</t>
  </si>
  <si>
    <t>Труба стальная электросварная прямошовная Ø89х3мм</t>
  </si>
  <si>
    <t>Труба стальная электросварная прямошовная Ø530х8мм. ГОСТ 10704-91</t>
  </si>
  <si>
    <t>Скобы ходовые. для колодцев. Серия 3.900.1-14</t>
  </si>
  <si>
    <t xml:space="preserve"> Штука</t>
  </si>
  <si>
    <t>23.61.12.000.011.00.0796.000000000060</t>
  </si>
  <si>
    <t>фундаментный, из тяжелого бетона, тип ФБС</t>
  </si>
  <si>
    <t>Блок бетонный ФБС 24.4.6</t>
  </si>
  <si>
    <t>Блок бетонный ФБС 12.4.6</t>
  </si>
  <si>
    <t>Плита дорожная ПД размером  2х1,2х0,16 м. ГОСТ21924.0-84</t>
  </si>
  <si>
    <t>Плита ПАГ-14</t>
  </si>
  <si>
    <t>22.19.20.150.002.01.0166.000000000000</t>
  </si>
  <si>
    <t>Резина</t>
  </si>
  <si>
    <t>сырая, для горячей вулканизации всех типов шин и пневмокамер</t>
  </si>
  <si>
    <t>Резина листовая вулканизационная. Толщина 6 мм .ГОСТ 7338-90</t>
  </si>
  <si>
    <t>20.52.10.900.005.00.0796.000000000019</t>
  </si>
  <si>
    <t>эпоксидный с добавкой отвердителя (холодная сварка)</t>
  </si>
  <si>
    <t xml:space="preserve"> Двухкомпонентный клей герметик (WD-3265A (200 грамм и WD-3265 А (100 гр) отвердитель) </t>
  </si>
  <si>
    <t>28.14.13.350.001.00.0796.000000000375</t>
  </si>
  <si>
    <t>стальная, клиновая, тип присоединения к трубопроводу - фланцевое, штампосварная, с выдвижным шпинделем, ручная, маховик, номинальное давление 25 Мпа, номинальный диаметр 300 мм</t>
  </si>
  <si>
    <t>Задвижка клиновая фланцевая ЗКЛ2-300-25нж DN 300 PN 25 кгс/см2 с ответными фланцами,крепежными изделями и прокладками</t>
  </si>
  <si>
    <t>28.14.13.350.001.00.0796.000000000301</t>
  </si>
  <si>
    <t>стальная, клиновая, тип присоединения к трубопроводу - фланцевое, с выдвижным шпинделем, номинальное давление 25 Мпа, номинальный диаметр 200 мм</t>
  </si>
  <si>
    <t>Задвижка клиновая фланцевая ЗКЛ2-200-25нж DN 200 PN 25 кгс/см2 с ответными фланцами,крепежными изделями и прокладками</t>
  </si>
  <si>
    <t>28.14.13.350.001.00.0796.000000000369</t>
  </si>
  <si>
    <t>стальная, клиновая, тип присоединения к трубопроводу - фланцевое, штампосварная, с выдвижным шпинделем, ручная, маховик, номинальное давление 25 Мпа, номинальный диаметр 50 мм</t>
  </si>
  <si>
    <t>Задвижка клиновая фланцевая ЗКЛ2-50-25нж с ответными фланцами,крепежными изделями и прокладками</t>
  </si>
  <si>
    <t>23.14.12.900.002.00.0006.000000000020</t>
  </si>
  <si>
    <t>специального назначения, из стекловолокна, диаметр 300 мм, давление 3,5 Мпа</t>
  </si>
  <si>
    <t>стекловолокнистая труба АНГ-DN300xPN3,5-9,14-PB-PN</t>
  </si>
  <si>
    <t>23.14.12.900.004.00.0796.000000000038</t>
  </si>
  <si>
    <t>резьбовой, из стекловолокна, угол поворота 90°, диаметр 300 мм, номинальное давление 3,5 МПа</t>
  </si>
  <si>
    <t>отвод 90град DN300xPN3,5-РВ-РВ</t>
  </si>
  <si>
    <t>23.14.12.900.004.00.0796.000000000042</t>
  </si>
  <si>
    <t>резьбовой, из стекловолокна, угол поворота 45°, диаметр 300 мм, номинальное давление 3,5 МПа</t>
  </si>
  <si>
    <t>отвод 45град DN300xPN3,5-РВ-РВ</t>
  </si>
  <si>
    <t>23.14.12.900.004.00.0796.000000000043</t>
  </si>
  <si>
    <t>резьбовой, из стекловолокна, угол поворота 60°, диаметр 300 мм, номинальное давление 3,5 МПа</t>
  </si>
  <si>
    <t>отвод 60град DN300xPN3,5-РВ-РВ</t>
  </si>
  <si>
    <t>22.21.21.530.000.00.0006.000000000180</t>
  </si>
  <si>
    <t>для водоснабжения, полиэтиленовая ПЭ 80, SDR 17, диаметр 560 мм, толщина 33,2 мм, давление 8 атм, ГОСТ 18599-2001</t>
  </si>
  <si>
    <t>труба кожух из полиэтилена SDR17 DN560x33/2</t>
  </si>
  <si>
    <t>герметизирующая манжета ГМ530/325</t>
  </si>
  <si>
    <t>24.20.13.900.000.04.0168.000000002048</t>
  </si>
  <si>
    <t>холоднодеформированная, сталь коррозионно-стойкая, бесшовная, наружный диаметр 325 мм, толщина стенки 8,0 мм</t>
  </si>
  <si>
    <t>трубы бесшовные сероводородистые ф325х8</t>
  </si>
  <si>
    <t>24.20.13.900.000.04.0168.000000002049</t>
  </si>
  <si>
    <t>холоднодеформированная, сталь коррозионно-стойкая, бесшовная, наружный диаметр 325 мм, толщина стенки 10,0 мм</t>
  </si>
  <si>
    <t>трубы бесшовные сероводородистые ф325х10</t>
  </si>
  <si>
    <t>24.20.13.900.000.04.0168.000000002050</t>
  </si>
  <si>
    <t>холоднодеформированная, сталь коррозионно-стойкая, бесшовная, наружный диаметр 219 мм, толщина стенки 8,0 мм</t>
  </si>
  <si>
    <t>трубы бесшовные сероводородистые ф219х8</t>
  </si>
  <si>
    <t>24.20.13.900.000.02.0168.000000000613</t>
  </si>
  <si>
    <t>горячедеформированная, легированная сталь, бесшовная, наружный диаметр 57 мм, толщина стенки 3,5 мм, ГОСТ 30564-98</t>
  </si>
  <si>
    <t>трубы бесшовные сероводородистые ф57х3</t>
  </si>
  <si>
    <t>24.20.13.900.000.01.0168.000000000409</t>
  </si>
  <si>
    <t>электросварная, прямошовная, cтальная, наружный диаметр 377 мм, толщина стенки 6 мм, ГОСТ 10705-80</t>
  </si>
  <si>
    <t>Труба стальная электросварная прямошовная Ø377х6мм</t>
  </si>
  <si>
    <t>24.20.13.900.000.01.0168.000000000006</t>
  </si>
  <si>
    <t>электросварная, прямошовная, стальная, наружный диаметр 57 мм, толщина стенки 4 мм</t>
  </si>
  <si>
    <t>Труба стальная электросварная прямошовная Ø57х4мм</t>
  </si>
  <si>
    <t>Отвод 90град 325х8 12х18Н10Т (12х18Н10Т-хромоникелевая титаносодержащая нержавеющая сталь)</t>
  </si>
  <si>
    <t>Отвод 45град 325х8 12х18Н10Т (12х18Н10Т-хромоникелевая титаносодержащая нержавеющая сталь)</t>
  </si>
  <si>
    <t>стальной, бесшовный, диаметр 57*3 мм, ГОСТ 17375-2001</t>
  </si>
  <si>
    <t>Отвод 90град 57х3 12х18Н10Т</t>
  </si>
  <si>
    <t>Тройник 325х8 12х18Н10Т</t>
  </si>
  <si>
    <t>24.20.40.500.002.00.0796.000000000316</t>
  </si>
  <si>
    <t>стальной, размер 219*6 мм, ГОСТ 17376-2001</t>
  </si>
  <si>
    <t>Тройник 219х6 12х18Н10Т</t>
  </si>
  <si>
    <t>Переход 325х8-219х6 12х18Н10Т</t>
  </si>
  <si>
    <t>24.10.21.112.000.00.0796.000000000002</t>
  </si>
  <si>
    <t>из углеродистой и низколегированной стали, эллиптическая, размер 219х10 мм, бесшовная приварная, ГОСТ 17379-2001</t>
  </si>
  <si>
    <t>Заглушка 325х10 12Х18Н10Т</t>
  </si>
  <si>
    <t>22.21.29.700.034.00.0796.000000000003</t>
  </si>
  <si>
    <t>из полипропилена, фланцевый</t>
  </si>
  <si>
    <t>Адаптер Ду300</t>
  </si>
  <si>
    <t>Грунтовка ГТ-752</t>
  </si>
  <si>
    <t>24.10.31.100.000.01.0168.000000000008</t>
  </si>
  <si>
    <t>стальной, марка Ст. 20, толщина 0,8 мм, холоднокатаный, ГОСТ 19904-90</t>
  </si>
  <si>
    <t>Сталь листовая оцинкованная толщ.0,8мм</t>
  </si>
  <si>
    <t>Сталь листовая оцинкованная толщ.1,0мм</t>
  </si>
  <si>
    <t>Изолирующая фланец Ду300,Ру2.5 Мпа</t>
  </si>
  <si>
    <t>20.52.10.900.011.00.0166.000000000002</t>
  </si>
  <si>
    <t>Герметик У-30М</t>
  </si>
  <si>
    <t>23.61.12.000.005.00.0796.000000000001</t>
  </si>
  <si>
    <t>дорожная, марка ПД6, ГОСТ 8020-90</t>
  </si>
  <si>
    <t>Плита ПДН 6х2х0,14м</t>
  </si>
  <si>
    <t>32.99.59.900.115.00.0796.000000000001</t>
  </si>
  <si>
    <t>Знак запрещающий</t>
  </si>
  <si>
    <t>диаметр 600 мм</t>
  </si>
  <si>
    <t>Запрещающие знаки ф600</t>
  </si>
  <si>
    <t>32.99.59.900.108.00.0704.000000000000</t>
  </si>
  <si>
    <t>Набор знаков безопасности</t>
  </si>
  <si>
    <t>информационный/предупреждающий</t>
  </si>
  <si>
    <t>Знак дополнительной информации 300х600</t>
  </si>
  <si>
    <t>Опозновательный знак индив.проект. 700х600см</t>
  </si>
  <si>
    <t>23.61.12.000.014.00.0796.000000000000</t>
  </si>
  <si>
    <t>Плита перекрытия</t>
  </si>
  <si>
    <t>для кабельных колодцев, тип ПП, железобетонная</t>
  </si>
  <si>
    <t>Плита ПТО 150.240.14-6</t>
  </si>
  <si>
    <t>Плита ПТО 75.240.14-6</t>
  </si>
  <si>
    <t>23.61.12.000.007.00.0796.000000000012</t>
  </si>
  <si>
    <t>стеновое, марка КО6, ГОСТ 8020-90</t>
  </si>
  <si>
    <t>Кольцо опорное КО-6</t>
  </si>
  <si>
    <t>Люк чугунный</t>
  </si>
  <si>
    <t>24.33.11.100.000.00.0168.000000000061</t>
  </si>
  <si>
    <t>стальной, равнополочный, марка Ст. 3, размер 100*100*8 мм, ГОСТ 8509-93</t>
  </si>
  <si>
    <t>Уголок 100х8</t>
  </si>
  <si>
    <t>Уголок 75х6</t>
  </si>
  <si>
    <t>Арматура ф12 А111</t>
  </si>
  <si>
    <t>Арматура ф16 А111</t>
  </si>
  <si>
    <t>24.33.20.000.001.02.0168.000000000000</t>
  </si>
  <si>
    <t>рифленный, стальной, рифленный, чечевичного строения, ГОСТ 8568-77</t>
  </si>
  <si>
    <t>Лист ромб К-ПУ-3</t>
  </si>
  <si>
    <t>Лист стальной толщ.10мм</t>
  </si>
  <si>
    <t>Камень бортовой БК</t>
  </si>
  <si>
    <t>Сетка рабица 50х50</t>
  </si>
  <si>
    <t>20.30.12.700.000.00.0166.000000000030</t>
  </si>
  <si>
    <t>ХВ-124, ГОСТ 10144-89</t>
  </si>
  <si>
    <t>Эмаль ХВ-124 защитная зеленая</t>
  </si>
  <si>
    <t>Резервуар, объем 2000 м3, стальной, ГОСТ 31385-2008</t>
  </si>
  <si>
    <t>Швеллер 20П</t>
  </si>
  <si>
    <t>28.14.13.730.002.00.0796.000000000812</t>
  </si>
  <si>
    <t>шаровой, стальной, под приварку, электропривод, давление условное 10 МПа, проход условный 200 мм</t>
  </si>
  <si>
    <t xml:space="preserve">Цинкнаполненная композиция марки ЦВЭС № 2 . Цвет и глянец - серый матовый. Двухупаковочная цинкнаполненная композиция на основе высокодисперсного порошка цинка и этилсиликатного связующего. </t>
  </si>
  <si>
    <t>Цинкнапольная полиуретановая грунтовка STELPAINT-PU-ZINK. Однокомпонентный полиуретановый материал. Цвет серый.</t>
  </si>
  <si>
    <t>20.30.12.700.000.00.0166.000000000100</t>
  </si>
  <si>
    <t>полиуретановая</t>
  </si>
  <si>
    <t>Полиуретановая защитная краска STELPANT-PU-MICA HS. Однокомпонентная полиуретановая эмаль с железной слюдкой</t>
  </si>
  <si>
    <t>Полиуретановая краска STELPANT-PU-COVER UV. Двухкомпонентный полиуретановый             материал</t>
  </si>
  <si>
    <t>24.10.31.900.000.01.0168.000000000005</t>
  </si>
  <si>
    <t>стальной, горячекатанный, б-10 мм, ГОСТ 19903-74</t>
  </si>
  <si>
    <t>Лист стальной толщина 9мм, Марка Ст3пс5, ГОСТ 19903-74</t>
  </si>
  <si>
    <t xml:space="preserve">V=5000м3, Ру-0,07МПа, D=20,92м, Н=14,9м. </t>
  </si>
  <si>
    <t xml:space="preserve"> РВС-5000м3 . Высота стенки - 14900мм. Сталь 09Г2С ГОСТ 31385-2008 </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</si>
  <si>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</si>
  <si>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</si>
  <si>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</si>
  <si>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</si>
  <si>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</si>
  <si>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</si>
  <si>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</si>
  <si>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</si>
  <si>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</si>
  <si>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</si>
  <si>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</si>
  <si>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</si>
  <si>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</si>
  <si>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</si>
  <si>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</si>
  <si>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</si>
  <si>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</si>
  <si>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</si>
  <si>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</si>
  <si>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</si>
  <si>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</si>
  <si>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</si>
  <si>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</si>
  <si>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</si>
  <si>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</si>
  <si>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</si>
  <si>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</si>
  <si>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</si>
  <si>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</si>
  <si>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</si>
  <si>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</si>
  <si>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</si>
  <si>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</si>
  <si>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</si>
  <si>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</si>
  <si>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</si>
  <si>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</si>
  <si>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</si>
  <si>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</si>
  <si>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</si>
  <si>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</si>
  <si>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</si>
  <si>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</si>
  <si>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</si>
  <si>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</si>
  <si>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</si>
  <si>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</si>
  <si>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</si>
  <si>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</si>
  <si>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</si>
  <si>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</si>
  <si>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</si>
  <si>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</si>
  <si>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</si>
  <si>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</si>
  <si>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</si>
  <si>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</si>
  <si>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</si>
  <si>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</si>
  <si>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</si>
  <si>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</si>
  <si>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</si>
  <si>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</si>
  <si>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</si>
  <si>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</si>
  <si>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</si>
  <si>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</si>
  <si>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</si>
  <si>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</si>
  <si>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</si>
  <si>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</si>
  <si>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</si>
  <si>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</si>
  <si>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</si>
  <si>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</si>
  <si>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</si>
  <si>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</si>
  <si>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</si>
  <si>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</si>
  <si>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</si>
  <si>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</si>
  <si>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</si>
  <si>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</si>
  <si>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</si>
  <si>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</si>
  <si>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</si>
  <si>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</si>
  <si>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</si>
  <si>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</si>
  <si>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</si>
  <si>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</si>
  <si>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</si>
  <si>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</si>
  <si>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</si>
  <si>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</si>
  <si>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</si>
  <si>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</si>
  <si>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</si>
  <si>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</si>
  <si>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</si>
  <si>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</si>
  <si>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</si>
  <si>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</si>
  <si>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</si>
  <si>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</si>
  <si>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</si>
  <si>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</si>
  <si>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</si>
  <si>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</si>
  <si>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</si>
  <si>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</si>
  <si>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</si>
  <si>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</si>
  <si>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</si>
  <si>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</si>
  <si>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</si>
  <si>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</si>
  <si>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</si>
  <si>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</si>
  <si>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</si>
  <si>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</si>
  <si>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</si>
  <si>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</si>
  <si>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</si>
  <si>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</si>
  <si>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</si>
  <si>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</si>
  <si>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</si>
  <si>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</si>
  <si>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</si>
  <si>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</si>
  <si>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</si>
  <si>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</si>
  <si>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</si>
  <si>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</si>
  <si>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</si>
  <si>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</si>
  <si>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</si>
  <si>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</si>
  <si>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</si>
  <si>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</si>
  <si>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</si>
  <si>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</si>
  <si>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</si>
  <si>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</si>
  <si>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</si>
  <si>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</si>
  <si>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</si>
  <si>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</si>
  <si>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</si>
  <si>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</si>
  <si>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</si>
  <si>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</si>
  <si>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</si>
  <si>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</si>
  <si>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</si>
  <si>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</si>
  <si>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</si>
  <si>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</si>
  <si>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</si>
  <si>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</si>
  <si>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</si>
  <si>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</si>
  <si>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</si>
  <si>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</si>
  <si>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</si>
  <si>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</si>
  <si>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</si>
  <si>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</si>
  <si>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</si>
  <si>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</si>
  <si>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</si>
  <si>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</si>
  <si>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</si>
  <si>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</si>
  <si>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</si>
  <si>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</si>
  <si>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</si>
  <si>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</si>
  <si>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</si>
  <si>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</si>
  <si>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</si>
  <si>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</si>
  <si>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</si>
  <si>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</si>
  <si>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</si>
  <si>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</si>
  <si>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</si>
  <si>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</si>
  <si>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</si>
  <si>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</si>
  <si>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</si>
  <si>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</si>
  <si>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</si>
  <si>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</si>
  <si>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</si>
  <si>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</si>
  <si>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</si>
  <si>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</si>
  <si>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</si>
  <si>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</si>
  <si>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</si>
  <si>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</si>
  <si>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</si>
  <si>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</si>
  <si>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</si>
  <si>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</si>
  <si>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</si>
  <si>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</si>
  <si>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</si>
  <si>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</si>
  <si>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</si>
  <si>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</si>
  <si>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</si>
  <si>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</si>
  <si>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</si>
  <si>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</si>
  <si>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</si>
  <si>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</si>
  <si>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</si>
  <si>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</si>
  <si>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</si>
  <si>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</si>
  <si>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</si>
  <si>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</si>
  <si>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</si>
  <si>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</si>
  <si>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</si>
  <si>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</si>
  <si>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</si>
  <si>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</si>
  <si>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</si>
  <si>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</si>
  <si>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</si>
  <si>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</si>
  <si>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</si>
  <si>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</si>
  <si>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</si>
  <si>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</si>
  <si>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</si>
  <si>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</si>
  <si>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</si>
  <si>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</si>
  <si>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</si>
  <si>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</si>
  <si>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</si>
  <si>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</si>
  <si>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</si>
  <si>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</si>
  <si>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</si>
  <si>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</si>
  <si>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</si>
  <si>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</si>
  <si>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</si>
  <si>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</si>
  <si>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</si>
  <si>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</si>
  <si>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</si>
  <si>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</si>
  <si>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</si>
  <si>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</si>
  <si>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</si>
  <si>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</si>
  <si>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</si>
  <si>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</si>
  <si>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</si>
  <si>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</si>
  <si>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</si>
  <si>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</si>
  <si>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</si>
  <si>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</si>
  <si>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</si>
  <si>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</si>
  <si>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</si>
  <si>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</si>
  <si>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</si>
  <si>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</si>
  <si>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</si>
  <si>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</si>
  <si>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</si>
  <si>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</si>
  <si>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</si>
  <si>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</si>
  <si>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</si>
  <si>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</si>
  <si>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</si>
  <si>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</si>
  <si>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</si>
  <si>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</si>
  <si>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</si>
  <si>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</si>
  <si>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</si>
  <si>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</si>
  <si>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</si>
  <si>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</si>
  <si>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</si>
  <si>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</si>
  <si>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</si>
  <si>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</si>
  <si>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</si>
  <si>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</si>
  <si>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</si>
  <si>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</si>
  <si>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</si>
  <si>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</si>
  <si>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</si>
  <si>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</si>
  <si>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</si>
  <si>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</si>
  <si>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</si>
  <si>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</si>
  <si>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</si>
  <si>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</si>
  <si>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</si>
  <si>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</si>
  <si>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</si>
  <si>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</si>
  <si>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</si>
  <si>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</si>
  <si>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</si>
  <si>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</si>
  <si>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</si>
  <si>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</si>
  <si>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</si>
  <si>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</si>
  <si>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</si>
  <si>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</si>
  <si>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</si>
  <si>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</si>
  <si>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</si>
  <si>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</si>
  <si>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</si>
  <si>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</si>
  <si>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</si>
  <si>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</si>
  <si>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</si>
  <si>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</si>
  <si>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</si>
  <si>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</si>
  <si>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</si>
  <si>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</si>
  <si>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</si>
  <si>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</si>
  <si>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</si>
  <si>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</si>
  <si>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</si>
  <si>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</si>
  <si>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</si>
  <si>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</si>
  <si>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</si>
  <si>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</si>
  <si>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</si>
  <si>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</si>
  <si>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</si>
  <si>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</si>
  <si>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</si>
  <si>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</si>
  <si>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</si>
  <si>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</si>
  <si>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</si>
  <si>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</si>
  <si>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</si>
  <si>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</si>
  <si>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</si>
  <si>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</si>
  <si>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</si>
  <si>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</si>
  <si>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</si>
  <si>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</si>
  <si>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</si>
  <si>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</si>
  <si>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</si>
  <si>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</si>
  <si>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</si>
  <si>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</si>
  <si>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</si>
  <si>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</si>
  <si>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</si>
  <si>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</si>
  <si>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</si>
  <si>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</si>
  <si>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</si>
  <si>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</si>
  <si>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</si>
  <si>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</si>
  <si>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</si>
  <si>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</si>
  <si>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</si>
  <si>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</si>
  <si>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</si>
  <si>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</si>
  <si>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</si>
  <si>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</si>
  <si>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</si>
  <si>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</si>
  <si>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</si>
  <si>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</si>
  <si>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</si>
  <si>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</si>
  <si>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</si>
  <si>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</si>
  <si>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</si>
  <si>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</si>
  <si>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</si>
  <si>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</si>
  <si>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</si>
  <si>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</si>
  <si>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</si>
  <si>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</si>
  <si>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</si>
  <si>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</si>
  <si>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</si>
  <si>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2187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</si>
  <si>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</si>
  <si>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</si>
  <si>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</si>
  <si>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</si>
  <si>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</si>
  <si>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</si>
  <si>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</si>
  <si>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</si>
  <si>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</si>
  <si>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</si>
  <si>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</si>
  <si>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</si>
  <si>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</si>
  <si>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</si>
  <si>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</si>
  <si>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</si>
  <si>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</si>
  <si>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</si>
  <si>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</si>
  <si>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</si>
  <si>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</si>
  <si>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</si>
  <si>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</si>
  <si>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</si>
  <si>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</si>
  <si>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</si>
  <si>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</si>
  <si>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</si>
  <si>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</si>
  <si>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</si>
  <si>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</si>
  <si>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</si>
  <si>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</si>
  <si>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</si>
  <si>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</si>
  <si>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</si>
  <si>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</si>
  <si>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</si>
  <si>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</si>
  <si>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</si>
  <si>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</si>
  <si>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</si>
  <si>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</si>
  <si>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</si>
  <si>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</si>
  <si>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</si>
  <si>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</si>
  <si>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</si>
  <si>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</si>
  <si>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</si>
  <si>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</si>
  <si>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</si>
  <si>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</si>
  <si>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</si>
  <si>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</si>
  <si>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</si>
  <si>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</si>
  <si>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</si>
  <si>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27.33.13.900.003.00.0839.000000000000</t>
  </si>
  <si>
    <t>взрывозащищенная, тип КЗВА-ВЭЛ, для зажимов</t>
  </si>
  <si>
    <t>26.51.51.700.007.00.0796.000000000005</t>
  </si>
  <si>
    <t>Датчик температуры</t>
  </si>
  <si>
    <t>технологический</t>
  </si>
  <si>
    <t>Датчик температуры многоточечный               ДТМ2-2-0-12,2-3</t>
  </si>
  <si>
    <t>26.51.52.790.007.00.0796.000000000000</t>
  </si>
  <si>
    <t>Датчик предельного уровня жидкости</t>
  </si>
  <si>
    <t>рабочая температура -50 - 150 °C, рабочее давление до 100 бар, вязкость до 10000 мм2/с</t>
  </si>
  <si>
    <t>Датчик уровня ультразвуковой                 ДУУ2М-12-1-19,0-0-15</t>
  </si>
  <si>
    <t>26.51.52.300.008.00.0796.000000000000</t>
  </si>
  <si>
    <t>Датчик присутствия воды</t>
  </si>
  <si>
    <t>для определения отсутствия или присутствия воды в емкости</t>
  </si>
  <si>
    <t>26.51.82.500.073.00.0796.000000000000</t>
  </si>
  <si>
    <t>Блок контроля управления</t>
  </si>
  <si>
    <t>для датчика-реле уровня</t>
  </si>
  <si>
    <t>Контроллер ГАММА-7М</t>
  </si>
  <si>
    <t>27.11.50.350.001.00.0796.000000000001</t>
  </si>
  <si>
    <t>полупроводниковый</t>
  </si>
  <si>
    <t>Выпрямитель ОПЕД-М-42-24-У1</t>
  </si>
  <si>
    <t>Вентильный блок В-05Д М20-М20 с бобышкой М20х1,5-55Н</t>
  </si>
  <si>
    <t>28.30.93.990.106.00.0796.000000000000</t>
  </si>
  <si>
    <t>для поддержания постоянной температуры в ограниченном объеме</t>
  </si>
  <si>
    <t>Термостат 3110.000 Rittal</t>
  </si>
  <si>
    <t>26.51.70.990.023.01.0796.000000000003</t>
  </si>
  <si>
    <t>Регулятор</t>
  </si>
  <si>
    <t>электронный, температурный, диапазон измерения регулирования температуры 0-60°С</t>
  </si>
  <si>
    <t>PT-240  Тепломаг с датчиком температуры: TST-01-2,0-ПП</t>
  </si>
  <si>
    <t>27.11.42.300.002.00.0796.000000000003</t>
  </si>
  <si>
    <t>Трансформатор понижающий</t>
  </si>
  <si>
    <t>номинальная мощность 0,25 кВа, номинальная частота 50 Гц</t>
  </si>
  <si>
    <t>Ящик с понижающим трансформатором ЯТП-0,25 220/36В</t>
  </si>
  <si>
    <t xml:space="preserve">5113 500 Rittal. PLC КИПиА. </t>
  </si>
  <si>
    <t>5114 500 Rittal. Шкаф ЕТ. КИПиА.</t>
  </si>
  <si>
    <t>27.90.33.900.004.00.0796.000000000025</t>
  </si>
  <si>
    <t>Электронагреватель</t>
  </si>
  <si>
    <t>трубчатый, для нагрева воздушной среды либо разнообразных газовых смесей, мощность свыше 25,0 кВт</t>
  </si>
  <si>
    <t xml:space="preserve">Электронагревательная установка.        СФОЦ-25 с пультом управления                              </t>
  </si>
  <si>
    <t xml:space="preserve">Электронагревательная установка.        СФОЦ-40 с пультом управления                             </t>
  </si>
  <si>
    <t>25.30.13.500.004.00.0796.000000000000</t>
  </si>
  <si>
    <t>для стационарного котла, паропаровой, ГОСТ 23172-78</t>
  </si>
  <si>
    <t xml:space="preserve">Теплообменник Z2/25  </t>
  </si>
  <si>
    <t>27.32.13.700.000.00.0008.000000000237</t>
  </si>
  <si>
    <t>марка ВВГ, 4*16 мм2</t>
  </si>
  <si>
    <t xml:space="preserve">Кабель силовой медный   ВВГ 4х16 </t>
  </si>
  <si>
    <t>27.32.13.300.001.00.0008.000000000054</t>
  </si>
  <si>
    <t>марка ВБбШв, 3*25+1*16 мм2, ГОСТ 31996-2012</t>
  </si>
  <si>
    <t>Кабель силовой медный  ВБбШв 3х25+1х16</t>
  </si>
  <si>
    <t>27.32.13.700.000.00.0008.000000000179</t>
  </si>
  <si>
    <t>марка ВБбШв, 4*2,5 мм2</t>
  </si>
  <si>
    <t>Кабель силовой медный           ВБбШв 4х2,5</t>
  </si>
  <si>
    <t>Провод голый     АС-35</t>
  </si>
  <si>
    <t>27.32.13.700.002.00.0168.000000000007</t>
  </si>
  <si>
    <t>марка АС, 50 мм2</t>
  </si>
  <si>
    <t>Провод голый            АС-50</t>
  </si>
  <si>
    <t>27.32.13.700.002.00.0168.000000000008</t>
  </si>
  <si>
    <t>марка АС, 70 мм2</t>
  </si>
  <si>
    <t>Провод голый                    АС-70</t>
  </si>
  <si>
    <t>23.61.20.900.023.00.0796.000000000000</t>
  </si>
  <si>
    <t>марка ВЛ 10 кВ, железобетонная, промежуточная</t>
  </si>
  <si>
    <t>Опоры железобетонные  На сульфатостойком цементе.СВ 105-5</t>
  </si>
  <si>
    <t>22.23.14.500.003.00.0839.000000000000</t>
  </si>
  <si>
    <t>Кабель-канал</t>
  </si>
  <si>
    <t>Крышка короба прямого     КрГ-150</t>
  </si>
  <si>
    <t>Секция короба прямого     Кр-150</t>
  </si>
  <si>
    <t>Подка кабельная     П150</t>
  </si>
  <si>
    <t>27.12.31.900.004.03.0796.000000000000</t>
  </si>
  <si>
    <t>для управления в системах автоматики</t>
  </si>
  <si>
    <t xml:space="preserve">Ящик управления освещением ЯУО-9602-3474 IP-51 In=25A </t>
  </si>
  <si>
    <t>28.13.31.000.047.01.0796.000000000000</t>
  </si>
  <si>
    <t>Шкаф управления</t>
  </si>
  <si>
    <t>для насоса, многоступенчатому скважинному</t>
  </si>
  <si>
    <t xml:space="preserve">Шкаф управления нереверсивныю эл.двигателем.       Я 5130-377 4 УХЛ4. Типа РУС М предел регулирования тока 18-25А  In=31,5 А.                                       </t>
  </si>
  <si>
    <t>23.19.25.000.000.00.0796.000000000008</t>
  </si>
  <si>
    <t>стеклянный, марка ПСД 70Е, подвесной, двукрылый, механическая разрушающая сила изолятора 70 кН, ГОСТ 6490 - 93</t>
  </si>
  <si>
    <t>Изолятор  подвесной       ПСД-70Е</t>
  </si>
  <si>
    <t>25.99.29.190.004.00.0796.000000000013</t>
  </si>
  <si>
    <t>тип НКК</t>
  </si>
  <si>
    <t>Зажим натяжной клиновой НКК-1-1Б</t>
  </si>
  <si>
    <t>Зажим болтовой        НБ 2-6 ГОСТ 2731-82</t>
  </si>
  <si>
    <t>25.99.29.490.024.00.0796.000000000000</t>
  </si>
  <si>
    <t>тип СК, металлическая</t>
  </si>
  <si>
    <t>Скоба           СК 7-1А ( СК 7-16) ГОСТ 2425-78</t>
  </si>
  <si>
    <t>25.99.29.490.026.00.0796.000000000000</t>
  </si>
  <si>
    <t>Серьга</t>
  </si>
  <si>
    <t>тип СР, металическая</t>
  </si>
  <si>
    <t>Серьга   СРС 7-16  ГОСТ 2425-78</t>
  </si>
  <si>
    <t>25.99.29.490.014.00.0796.000000000000</t>
  </si>
  <si>
    <t>Ушко</t>
  </si>
  <si>
    <t>тип У1, металлическое</t>
  </si>
  <si>
    <t>Ушко  однолапчатое             У 1-7-16 ГОСТ 2727-77</t>
  </si>
  <si>
    <t>Светильник</t>
  </si>
  <si>
    <t>светодиодный, для уличного освещения, Номинальное напряжение 220В (+/-20%)</t>
  </si>
  <si>
    <t>Светильники взрывозащищенный светодиодный наружной установки         DL-0-40 IP-67 Напряжение  85-265в  АС. Световой поток 4000Lm</t>
  </si>
  <si>
    <t>27.40.25.300.001.01.0796.000000000000</t>
  </si>
  <si>
    <t>общего освещения, подвесной</t>
  </si>
  <si>
    <t>Светильники взрывозащищенный         ВЗГ-200</t>
  </si>
  <si>
    <t>27.40.15.990.001.00.0796.000000000172</t>
  </si>
  <si>
    <t>Лампа люминесцентная</t>
  </si>
  <si>
    <t>тип цоколя Е-27, мощность 32 Вт</t>
  </si>
  <si>
    <t>Лампа  энергосберегающие                      E-27  32 вт   220v</t>
  </si>
  <si>
    <t>27.40.15.990.001.00.0796.000000000183</t>
  </si>
  <si>
    <t>тип цоколя Е-27, мощность 30 Вт</t>
  </si>
  <si>
    <t>Лампа  энергосберегающие            E-27  30 вт   220v</t>
  </si>
  <si>
    <r>
      <rPr>
        <sz val="10"/>
        <rFont val="Times New Roman"/>
        <family val="1"/>
        <charset val="204"/>
      </rPr>
      <t xml:space="preserve">Лампа  энергосберегающие  </t>
    </r>
    <r>
      <rPr>
        <b/>
        <sz val="10"/>
        <rFont val="Times New Roman"/>
        <family val="1"/>
        <charset val="204"/>
      </rPr>
      <t xml:space="preserve"> </t>
    </r>
    <r>
      <rPr>
        <sz val="10"/>
        <rFont val="Times New Roman"/>
        <family val="1"/>
        <charset val="204"/>
      </rPr>
      <t xml:space="preserve">      E-27  28 вт   220v</t>
    </r>
  </si>
  <si>
    <t>27.33.11.900.000.00.0796.000000000012</t>
  </si>
  <si>
    <t>пакетный, ПВ 2-16 А</t>
  </si>
  <si>
    <t>Пакетный выключатель гер исп откр уст.         ГОСТ 7398-88Е  ПВ 2-16 М1 16А 1ф</t>
  </si>
  <si>
    <t>27.33.13.520.001.00.0796.000000000000</t>
  </si>
  <si>
    <t>штепсельная, в разборном корпусе, с заземлением</t>
  </si>
  <si>
    <t>Вилки штепсельные 1ф 10-16а</t>
  </si>
  <si>
    <t>27.40.42.500.007.01.0796.000000000006</t>
  </si>
  <si>
    <t>люминесцентной лампы , мощность 36 Вт</t>
  </si>
  <si>
    <t xml:space="preserve">Стартер     ГОСТ 8799-75  СК-80С      220В                                                                                   </t>
  </si>
  <si>
    <t>13.99.19.900.006.00.0796.000000000000</t>
  </si>
  <si>
    <t>поливинилхлоридная, липкая, ГОСТ 16214-86</t>
  </si>
  <si>
    <t>Лента изоляционная (красная, синяя) ПХВ</t>
  </si>
  <si>
    <t>13.99.19.900.007.00.0796.000000000000</t>
  </si>
  <si>
    <t>Изолента</t>
  </si>
  <si>
    <t>хлопчатобумажная, односторонняя, ГОСТ 2162-97</t>
  </si>
  <si>
    <t>Лента изоляционная Х/Б</t>
  </si>
  <si>
    <t>24.20.13.900.001.01.0006.000000000010</t>
  </si>
  <si>
    <t>металлический, оцинкованный, герметичный, диаметр 15 мм</t>
  </si>
  <si>
    <t>Металлорукав           ф 15 мм (в пластик. оплетке)</t>
  </si>
  <si>
    <t>24.20.13.900.001.01.0006.000000000012</t>
  </si>
  <si>
    <t>металлический, оцинкованный, негерметичный, диаметр 18 мм</t>
  </si>
  <si>
    <t>Металлорукав из стальной нержавеющей ленты с х/б уплотнен             РЗ-ЦП-Х-18   ф 18 мм</t>
  </si>
  <si>
    <t>Металлорукав в ПВХ изоляции         РЗ-Ц-Х-18   ф 18 мм</t>
  </si>
  <si>
    <t>24.20.13.900.001.01.0006.000000000016</t>
  </si>
  <si>
    <t>металлический, оцинкованный, герметичный, диаметр 20 мм</t>
  </si>
  <si>
    <t>Металлорукав     ф 20 мм (в пластик. оплетке)</t>
  </si>
  <si>
    <t>24.20.13.900.001.01.0006.000000000002</t>
  </si>
  <si>
    <t>металлический, оцинкованный, негерметичный, диаметр 25 мм</t>
  </si>
  <si>
    <t>Металлорукав           Ф  25 мм (в пластик.оплетке)</t>
  </si>
  <si>
    <t>24.20.13.900.001.01.0006.000000000015</t>
  </si>
  <si>
    <t>металлический, оцинкованный, герметичный, диаметр 32 мм</t>
  </si>
  <si>
    <t>Металлорукав          ф 30 мм (в пластик.оплетке)</t>
  </si>
  <si>
    <t>22.21.21.530.001.00.0796.000000000003</t>
  </si>
  <si>
    <t>термоусаживающаяся, самозатухающий материал, из полиэтилена, толстостенная, с подклеивающим слоем</t>
  </si>
  <si>
    <t>Трубка термоусаживающая                     ТУТ  6/3 мм 6/3</t>
  </si>
  <si>
    <t>Трубка термоусаживающая                     ТУТ  8/4 мм 8/4</t>
  </si>
  <si>
    <t xml:space="preserve">Трубка термоусаживающая     ТУТ  12/6 мм  12/6               </t>
  </si>
  <si>
    <t xml:space="preserve">Трубка термоусаживающая     ТУТ  16/8 мм 16/8               </t>
  </si>
  <si>
    <t xml:space="preserve">Трубка термоусаживающая   ТУТ  20/8 мм  20/8                 </t>
  </si>
  <si>
    <t xml:space="preserve">Трубка термоусаживающая     ТУТ  28/11 мм  28/11         </t>
  </si>
  <si>
    <t xml:space="preserve">Трубка термоусаживающая       ТУТ  40/20мм 40/20             </t>
  </si>
  <si>
    <t xml:space="preserve">Трубка термоусаживающая      ТУТ  50/20 мм  50/20               </t>
  </si>
  <si>
    <t xml:space="preserve">Трубка термоусаживающая      ТУТ  60/30 мм  60/30              </t>
  </si>
  <si>
    <t>13.96.14.000.004.01.0166.000000000000</t>
  </si>
  <si>
    <t>Текстолит</t>
  </si>
  <si>
    <t>листовой, слоистый, на основе хлопчатобумажной ткани, пропитанный термореактивным связующим</t>
  </si>
  <si>
    <t>Текстолит                    толщ.40 мм</t>
  </si>
  <si>
    <t>27.12.24.300.002.00.0796.000000000000</t>
  </si>
  <si>
    <t>Реле миниатюрное</t>
  </si>
  <si>
    <t>тип RM84, напряжение 24 В, сила тока 8 A</t>
  </si>
  <si>
    <t>Реле        RМ-84-2012-35-1024 с колодкой GZT-80          220в 8А</t>
  </si>
  <si>
    <t>25.21.13.000.020.01.0796.000000000002</t>
  </si>
  <si>
    <t>Датчик-реле</t>
  </si>
  <si>
    <t>для газовых котлов, для измерения температуры</t>
  </si>
  <si>
    <t>Реле      RМ-84-2012-35-5220 с колодкой GZT-80          220в 8А</t>
  </si>
  <si>
    <t>26.51.51.700.031.00.0796.000000000000</t>
  </si>
  <si>
    <t>Измеритель-регулятор технологический</t>
  </si>
  <si>
    <t>измеряемый диапазон 50...+200°С</t>
  </si>
  <si>
    <t>Измиритель регулятор          ТРМ12А-Щ2-ТС-Р</t>
  </si>
  <si>
    <t>26.51.51.700.031.00.0796.000000000001</t>
  </si>
  <si>
    <t>измеряемый диапазон 100...+500°С</t>
  </si>
  <si>
    <t>Измиритель регулятор         ТРМ12А-Щ2-АТ-Р</t>
  </si>
  <si>
    <t>26.51.51.700.031.00.0796.000000000002</t>
  </si>
  <si>
    <t>измеряемый диапазон 0…600°С</t>
  </si>
  <si>
    <t>Измиритель регулятор          ТРМ1А-Щ2-АТ-Р</t>
  </si>
  <si>
    <t>27.12.24.300.000.05.0796.000000000000</t>
  </si>
  <si>
    <t>электромагнитное, для применения в схемах релейной защиты и автоматики энергетических систем, номинальное напряжение 220 В</t>
  </si>
  <si>
    <t>Промышленный миниатюрный  реле            R4-2014-23-5230-WTL  220в  50/60 Hz</t>
  </si>
  <si>
    <t>25.21.13.000.020.01.0796.000000000000</t>
  </si>
  <si>
    <t>для газовых котлов, минимального и максимального давления</t>
  </si>
  <si>
    <t>Датчик реле давления МР-5  6А  220в</t>
  </si>
  <si>
    <t>26.51.43.590.013.00.0796.000000000003</t>
  </si>
  <si>
    <t>Амперметр</t>
  </si>
  <si>
    <t>класс точности 1,5 А, ГОСТ 8711-93</t>
  </si>
  <si>
    <t>амперметр постоянного тока, марка М42300, размер 80х80х100см, диапазон измерения 0-15000А</t>
  </si>
  <si>
    <t>26.51.43.590.013.00.0796.000000000004</t>
  </si>
  <si>
    <t>класс точности 1 А, ГОСТ 8711-93</t>
  </si>
  <si>
    <t>амперметр переменного тока, марка Э42704, размер 72х72х100см, диапазон измерения 0-50А</t>
  </si>
  <si>
    <t>26.51.43.590.013.00.0796.000000000005</t>
  </si>
  <si>
    <t>класс точности 0,5 А, ГОСТ 8711-93</t>
  </si>
  <si>
    <t>амперметр , марка ЩК-96-500А-220ВУ</t>
  </si>
  <si>
    <t>26.51.43.300.003.00.0796.000000000009</t>
  </si>
  <si>
    <t>Вольтметр</t>
  </si>
  <si>
    <t>электронный, цифровой, универсальный</t>
  </si>
  <si>
    <t>вольтметр постоянного тока, марка М42300, размер 80х80х100см, диапазон измерения 0-100В</t>
  </si>
  <si>
    <t>26.51.43.300.003.00.0796.000000000004</t>
  </si>
  <si>
    <t>электронный, аналоговый, универсальный</t>
  </si>
  <si>
    <t>Вольтметр постоянного тока         Марка ЩК -96  660в   220 ВУ</t>
  </si>
  <si>
    <t>27.90.52.790.001.00.0796.000000000189</t>
  </si>
  <si>
    <t>тип СВВ65, электрический, номинальная емкость 35 мкФ</t>
  </si>
  <si>
    <t>Конденсатор круглый ф 50-60 мм           конденсатор СВВ-10 переменного напряж.      450В, 10мкф</t>
  </si>
  <si>
    <t>27.90.52.790.001.00.0796.000000000185</t>
  </si>
  <si>
    <t>тип СВВ65, электрический, номинальная емкость 55 мкФ</t>
  </si>
  <si>
    <t>Конденсатор круглый ф 50-60 мм.        конденсатор СD-60 450В, 200мкф</t>
  </si>
  <si>
    <t>Конденсатор круглый ф 50-60 мм         конденсатор СВВ-60 450В, 30мкф</t>
  </si>
  <si>
    <t>27.90.60.300.001.00.0796.000000000179</t>
  </si>
  <si>
    <t>Резистор</t>
  </si>
  <si>
    <t>постоянный, тип МЛТ-0,25-47 КОМ, металлопленочный, номинальное сопротивление 47 кОм</t>
  </si>
  <si>
    <t>Резистор постоянного сопротивления         МЛТ-0,25   200 кОм</t>
  </si>
  <si>
    <t>27.90.60.300.001.00.0796.000000000166</t>
  </si>
  <si>
    <t>постоянный, тип МЛТ-0,25-62 ОМ, металлопленочный, номинальное сопротивление 62 Ом</t>
  </si>
  <si>
    <t>Резистор постоянного сопротивления              МЛТ-0,25   430 Ом</t>
  </si>
  <si>
    <t>27.90.60.300.001.00.0796.000000000178</t>
  </si>
  <si>
    <t>постоянный, тип МЛТ-0,25-10 КОМ, металлопленочный, номинальное сопротивление 10 кОм</t>
  </si>
  <si>
    <t>Резистор постоянного сопротивления        МЛТ-0,25    5,1    кОм</t>
  </si>
  <si>
    <t>26.51.70.990.025.00.0796.000000000000</t>
  </si>
  <si>
    <t>Терморегулятор</t>
  </si>
  <si>
    <t>для измерения, регистрации температуры теплоносителей и различных сред</t>
  </si>
  <si>
    <t>Терморегулятор NC4S-14R, Autonics   терморегулятор NC4S-14R, Autonics</t>
  </si>
  <si>
    <t>25.94.13.900.001.00.0704.000000000005</t>
  </si>
  <si>
    <t>для различных электромонтажных работ, в наборе 13 предметов</t>
  </si>
  <si>
    <t>Набор электрика .      В алюминивом кейсе состоящим из 14 предметов</t>
  </si>
  <si>
    <t>Набор электромонтажника.          В ударопрочном кейсе состоящим из 82 предмета</t>
  </si>
  <si>
    <t>Привод заслонки</t>
  </si>
  <si>
    <t xml:space="preserve">Привод воздушной заслонки газовой горелки </t>
  </si>
  <si>
    <t>26.51.51.300.000.00.0796.000000000072</t>
  </si>
  <si>
    <t>Термометр</t>
  </si>
  <si>
    <t>биметаллический, класс точности 1 5, диаметр корпуса не более 100 мм</t>
  </si>
  <si>
    <t xml:space="preserve">Термометр биметалический общетехнический .БТ-52.211 (0-100) М20х1,5 IР-43 ф корпуса 100мм. </t>
  </si>
  <si>
    <t>26.51.52.700.002.00.0796.000000000112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</si>
  <si>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150 мм, класс точности 1,5, диапазон показаний 0-40, ГОСТ 2405-88</t>
  </si>
  <si>
    <t>Манометр показывающий   ф 160мм.                        МП4-УУ2  40кгс/см2. 1,5Р.IР-53-ЦСМ Пас. с вентильным блоком В-12Д</t>
  </si>
  <si>
    <t>26.51.52.750.000.00.0796.000000000014</t>
  </si>
  <si>
    <t>электроконтактный, диаметр корпуса 160 мм, класс точности 1,5</t>
  </si>
  <si>
    <t>Манометр электронный взрывозащищенный          ЭКМ 1005-Exd-ДИ-ИМ6М-4,0па-D-1V-t2570-42КБ17-М20-12Р-Т1Ф-БР-360П-ГП с вентильным блоком В-12Д</t>
  </si>
  <si>
    <t xml:space="preserve">Шкаф  защитный  утепленный стеклопластиковый          Ризур.Бокс -С-Т 7  с окошком и комплектующими деталями согласно паспорта и маркировки </t>
  </si>
  <si>
    <t>Шкаф питания и управления  (ШПУ)          Шкаф 400х500х250 в комплекте с оборудованием согласно схеме</t>
  </si>
  <si>
    <t>Шкаф телемеханики 400*500*250 мм  с передней дверью. Металический с замком</t>
  </si>
  <si>
    <t>Шкаф сигнализатор уровня 300*400*220 мм Поставляется в собранном виде согласно спецификации проекта.</t>
  </si>
  <si>
    <t>25.30.12.300.003.00.0796.000000000000</t>
  </si>
  <si>
    <t>Клапан электромагнитный</t>
  </si>
  <si>
    <t>для водогрейного аппарата</t>
  </si>
  <si>
    <t>Клапан электромагнитный    ВР1/2H-4  У2  220в</t>
  </si>
  <si>
    <t>Клапан электромагнитный           ВФ 3/4H-4  У2  220в</t>
  </si>
  <si>
    <t>27.11.43.300.001.00.0796.000000000009</t>
  </si>
  <si>
    <t>Подстанция трансформаторная комплектная</t>
  </si>
  <si>
    <t>с сухим трансформатором, мощность 100 кВ А, ГОСТ 14695-97</t>
  </si>
  <si>
    <t>Комплексная трансформаторная подстанция КТПН-6/0,4кВ 100кВа в комплекте с трансформатором, с разъеденителем РЛНД-10 400А и с приводом разъеденителя ПРНЗ-10У1</t>
  </si>
  <si>
    <t>27.33.11.100.001.00.0796.000000000009</t>
  </si>
  <si>
    <t>Разъединитель</t>
  </si>
  <si>
    <t>марка РЛНД-10/400</t>
  </si>
  <si>
    <t>Разъеденитель РЛНД-10 400А и с приводом разъеденителя ПРНЗ-10У1</t>
  </si>
  <si>
    <t>27.90.31.900.014.01.0796.000000000000</t>
  </si>
  <si>
    <t>диодный</t>
  </si>
  <si>
    <t>Блок диодно-резисторный  БДРМ-10-2-22-УХЛ1 ТУ 36663-003-73892839-2006</t>
  </si>
  <si>
    <t>27.12.40.900.019.00.0796.000000000000</t>
  </si>
  <si>
    <t>Пост кнопочный</t>
  </si>
  <si>
    <t>для дистанционного управления подъемно-транспортными механизмами различной сложности</t>
  </si>
  <si>
    <t>Пост управления кнопочный         ПВК 35-У1 IP-65. 380в, 50Гц. In=10А. Количество контактов: 2-замыкающий+1-размыкающий</t>
  </si>
  <si>
    <t>22.21.21.500.001.02.0006.000000000002</t>
  </si>
  <si>
    <t>гофрированная, гибкая двойная, с протяжкой стального троса, из полиэтилена низкого давления, электромонтажная</t>
  </si>
  <si>
    <t>Труба  двухстенная  ПНД/ПВД  ф 50/40мм черная  с зондом для кабелей.</t>
  </si>
  <si>
    <t>27.33.13.900.008.00.0796.000000000000</t>
  </si>
  <si>
    <t>кабельная, разветвительная, тип МР, для кабелей содержащихся под избыточным воздушным давлением</t>
  </si>
  <si>
    <t>Концевые муфты внутренней установки            POLT-12D/3XI-H4         Raychem</t>
  </si>
  <si>
    <t>Концевые муфты наружной установки          POLT-12D/3XО-H4         Raychem</t>
  </si>
  <si>
    <t>25.73.30.650.003.00.0796.000000000003</t>
  </si>
  <si>
    <t>Инструмент</t>
  </si>
  <si>
    <t>для монтажа многопарных модулей</t>
  </si>
  <si>
    <t>Арматура для непаянного присоединения заземляющего провода для кабелей с медным ленточным экраном с броней            ЕАКТ-1675-СЕЕ01   Raychem</t>
  </si>
  <si>
    <t>27.11.43.500.001.00.0796.000000000007</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</si>
  <si>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</si>
  <si>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</si>
  <si>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</si>
  <si>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Шкаф ввода высокого напряжение КСО с ограничителем перенапряжения         ШВВ2</t>
  </si>
  <si>
    <t>27.11.41.300.001.00.0796.000000000014</t>
  </si>
  <si>
    <t>Трансформатор силовой</t>
  </si>
  <si>
    <t>масляный, мощность 160 кВА, первичное напряжение 10 кВ, ГОСТ 11677-85</t>
  </si>
  <si>
    <t>Трансформатор сухой с литой изоляцией напряжением 6/0,4кВ МОЩНОСТЬЮ 1600кВА</t>
  </si>
  <si>
    <t>27.12.32.900.000.00.0839.000000000001</t>
  </si>
  <si>
    <t>Устройство распределительное</t>
  </si>
  <si>
    <t>комплектное, номинальное напряжение 6 кВ, тип стационарный</t>
  </si>
  <si>
    <t>Распределительное устройство напряжением 0,4кВ укомплектовано шкафами НКУ МС 1600</t>
  </si>
  <si>
    <t xml:space="preserve">Аварийная дизельная электростанция ДЭС с дизель- генератором Р110-3 мощностью 110кВА </t>
  </si>
  <si>
    <t>Ящик управления наружным освещением с ключем выбора режима работы</t>
  </si>
  <si>
    <t xml:space="preserve">Прожекторная мачта на базе железобетонной стойки типа СВ 164 . С  выполненным монтажом кабельной разводки, с узлами крепления и защиты 2 прожекторов ЕF40 400SM на отметке 14,1 м. </t>
  </si>
  <si>
    <t>Прожекторная мачта на базе железобетонной стойки типа СВ 164 . С  выполненным монтажом кабельной разводки, с узлами крепления и защиты 4 прожекторов ЕF40 400SM на отметке 14,1 м.</t>
  </si>
  <si>
    <t>Прожекторная мачта на базе железобетонной стойки типа СВ 164 . С выполненным монтажом кабельной разводки, с узлами крепления и защиты 2 прожекторов ЕF40 400SM на отметке 14,1 м</t>
  </si>
  <si>
    <t>27.32.13.300.001.00.0008.000000000027</t>
  </si>
  <si>
    <t>марка ВБбШвнг, 4*185 мм2</t>
  </si>
  <si>
    <t xml:space="preserve">Кабель силовой медный брон         ВБбШвнг-1    4*185 мм2     </t>
  </si>
  <si>
    <t xml:space="preserve">Кабель силовой медный брон         ВБбШвнг-1   4*120 мм2     </t>
  </si>
  <si>
    <t>27.32.13.300.001.00.0008.000000000025</t>
  </si>
  <si>
    <t>марка ВБбШвнг, 4*70 мм2</t>
  </si>
  <si>
    <t xml:space="preserve">Кабель силовой медный брон   ВБбШвнг-1   4*70  мм2       </t>
  </si>
  <si>
    <t>27.32.13.300.001.00.0008.000000000024</t>
  </si>
  <si>
    <t>марка ВБбШвнг, 4*35 мм2</t>
  </si>
  <si>
    <t>Кабель силовой медный брон        ВБбШвнг-1   4*35 мм2</t>
  </si>
  <si>
    <t xml:space="preserve">Кабель силовой медный брон   ВБбШвнг-1   4*16 мм2   </t>
  </si>
  <si>
    <t xml:space="preserve">Кабель силовой медный брон           ВБбШвнг-1   4*10 мм2 </t>
  </si>
  <si>
    <t>Кабель силовой медный брон          ВБбШвнг-1   4*4   мм2</t>
  </si>
  <si>
    <t>27.32.13.300.001.00.0008.000000000022</t>
  </si>
  <si>
    <t>марка ВБбШвнг, 5*6 мм2</t>
  </si>
  <si>
    <t>Кабель силовой медный брон         ВБбШвнг-1   5*6  мм2</t>
  </si>
  <si>
    <t xml:space="preserve">Кабель силовой медный                    ВВГ нг-1    4*6 мм2 </t>
  </si>
  <si>
    <t xml:space="preserve">Кабель силовой медный          ВВГ нг-1    5*16 мм2 </t>
  </si>
  <si>
    <t xml:space="preserve"> Кабель силовой медный  ВВГ нг-1    5*10мм2 </t>
  </si>
  <si>
    <t xml:space="preserve">Кабель силовой медный           ВВГ нг-1    5*2,5мм2 </t>
  </si>
  <si>
    <t xml:space="preserve">Кабель силовой медный         ВВГ нг-1    4*2,5мм2 </t>
  </si>
  <si>
    <t xml:space="preserve">Кабель силовой медный         ВВГ нг-1    3*4мм2 </t>
  </si>
  <si>
    <t>27.32.13.700.000.00.0008.000000000258</t>
  </si>
  <si>
    <t>марка ВВГнг, 3*2,5 мм2</t>
  </si>
  <si>
    <t xml:space="preserve">Кабель силовой медный  ВВГ нг-1    3*2,5мм2 </t>
  </si>
  <si>
    <t>27.32.13.300.001.00.0008.000000000045</t>
  </si>
  <si>
    <t>марка ВВГнг, 3*1,5 мм2, ГОСТ 31996-2012</t>
  </si>
  <si>
    <t xml:space="preserve">Кабель силовой медный     ВВГ нг-1    3*1,5мм2 </t>
  </si>
  <si>
    <t>27.32.13.300.001.00.0008.000000000047</t>
  </si>
  <si>
    <t>марка ВВГнг, 2*2,5 мм2, ГОСТ 31996-2012</t>
  </si>
  <si>
    <t xml:space="preserve">Кабель силовой медный                        ВВГ нг-1    2*2,5мм2 </t>
  </si>
  <si>
    <t>27.32.13.700.000.00.0006.000000000376</t>
  </si>
  <si>
    <t>марка КВВГнг, 5*1,5 мм2, ГОСТ 31996-2012</t>
  </si>
  <si>
    <t>Кабель контр. Медный        КВВГнг   5*1,5мм2</t>
  </si>
  <si>
    <t>27.32.13.700.000.00.0008.000000000246</t>
  </si>
  <si>
    <t>марка ВВГ, 1*10 мм2</t>
  </si>
  <si>
    <t xml:space="preserve"> Кабель медн для заземления  зелено-желтого цвета         ВВГ-1*10</t>
  </si>
  <si>
    <t>25.99.29.190.009.00.0796.000000000004</t>
  </si>
  <si>
    <t>сочлененного прямого фиксатора, тип КС</t>
  </si>
  <si>
    <t>Стойка кабельная       К1153цУТ1,5 L=1200</t>
  </si>
  <si>
    <t>Стойка кабельная      К1152цУТ1,5 L=800</t>
  </si>
  <si>
    <t xml:space="preserve"> Стойка кабельная      К1151цУТ1,5 L=600</t>
  </si>
  <si>
    <t>Стойка кабельная       К1150цУТ1,5 L=400</t>
  </si>
  <si>
    <t>Стойка кабельная       К200   L=200 мм</t>
  </si>
  <si>
    <t>Полка кабельная         К1163цУТ1,5 L=445</t>
  </si>
  <si>
    <t>Полка кабельная      К 1161 ц УТ 1,5  L=445 мм</t>
  </si>
  <si>
    <t>27.33.13.900.004.00.0796.000000000000</t>
  </si>
  <si>
    <t>Короб перфорированный                  КП-400  L=2м (толщ мет от 1-1,5 мм)  31879-070</t>
  </si>
  <si>
    <t>25.11.23.622.000.00.0796.000000000000</t>
  </si>
  <si>
    <t>Крышка лотка</t>
  </si>
  <si>
    <t>для кабельной эстакады</t>
  </si>
  <si>
    <t>Крышка прямой секции КР-400  L=2м      31879-410</t>
  </si>
  <si>
    <t>Крышка прямой секции КР-50  L=2м      31879-350</t>
  </si>
  <si>
    <t>Короб перфорированный                  КП-100 L=2м  (толщ мет от 1-1,5 мм)        31879-030</t>
  </si>
  <si>
    <t>Крышка прямой секции КР-100 L=2м   31879-370</t>
  </si>
  <si>
    <t xml:space="preserve"> Короб перфорированный                  КП-200  L=2м  (толщ мет от 1-1,5 мм)     31879-030</t>
  </si>
  <si>
    <t>Крышка прямой секции КР-200 L=2м     31879-370</t>
  </si>
  <si>
    <t xml:space="preserve"> Секция прямая  (толщ мет от 1-1,5 мм)  НЛ40-П1.87У1  L=2м</t>
  </si>
  <si>
    <t>Крышка прямой секции  КНЛ-40</t>
  </si>
  <si>
    <t xml:space="preserve">  Угловая секция       УНЛ-40</t>
  </si>
  <si>
    <t>Секция прямая (толщ мет от 1-1,5 мм)          НЛ20-П1.87У1  L=2м</t>
  </si>
  <si>
    <t>Крышка прямой секции    КНЛ-20</t>
  </si>
  <si>
    <t>Угловая секция          УНЛ-20</t>
  </si>
  <si>
    <t>Скоба соединительная          СК-400  31879-097</t>
  </si>
  <si>
    <t>Скоба соединительная                     СК-50   31879-091</t>
  </si>
  <si>
    <t>Скоба соединительная         СК-100  31879-093</t>
  </si>
  <si>
    <t>Скоба соединительная             СК-200        31879-093</t>
  </si>
  <si>
    <t>25.99.29.490.024.00.0796.000000000005</t>
  </si>
  <si>
    <t>тип КС, металлическая</t>
  </si>
  <si>
    <t>Скоба крепления стойки          К1157цУТ1,5</t>
  </si>
  <si>
    <t>Скоба крепления крышки                  СКр  31879-100</t>
  </si>
  <si>
    <t>25.11.23.600.008.01.0796.000000000000</t>
  </si>
  <si>
    <t>Соединитель</t>
  </si>
  <si>
    <t>из оцинкованной стали</t>
  </si>
  <si>
    <t>Шарнирный соединитель          НЛ-СШУТ 1,5</t>
  </si>
  <si>
    <t>25.11.23.900.003.00.0796.000000000000</t>
  </si>
  <si>
    <t>Планка прижимная</t>
  </si>
  <si>
    <t>Прижим                      НЛ-ПРУТ 1,5</t>
  </si>
  <si>
    <t>Прижим короба             ПК    31879-760</t>
  </si>
  <si>
    <t>Полка  кабельная               К 1162 ц  УТ 1,5 L=430 мм                       ТУ 36-2486-82 (вес 0,52 кг)</t>
  </si>
  <si>
    <t>Угловая секция          НЛ-У40 ТУ 36-2486-82                             (вес 5,1 кг)</t>
  </si>
  <si>
    <t>Крышка угловой секцииУНЛ-40 ТУ 36-2486-82                             (вес 7,1 кг)</t>
  </si>
  <si>
    <t>Тройниковая секция       НЛ-СТ 40 ТУ 36-2486-82                             (вес 12,5 кг)</t>
  </si>
  <si>
    <t>Соединитель переходной         НЛ-СПУ3  ТУ 36-2486-82                             (вес 0,81 кг)</t>
  </si>
  <si>
    <t>Шарнирный соединитель НЛ-СШУ3  ТУ 36-2486-82      (вес 0,27 кг)</t>
  </si>
  <si>
    <t>Прижим    НЛ-ПРУ3 ТУ 36-2486-82 (вес 0,34 кг)</t>
  </si>
  <si>
    <t>25.99.29.190.055.00.0796.000000000002</t>
  </si>
  <si>
    <t>Держатель</t>
  </si>
  <si>
    <t>тип КС-026</t>
  </si>
  <si>
    <t>Держатель                  НЛ-ДУ3 ТУ 36-2486-82 (вес 0,2 кг)</t>
  </si>
  <si>
    <t>Короб тройниковой секции         ТК-50</t>
  </si>
  <si>
    <t>Крышка короба тройниковой секции          КРТ-50</t>
  </si>
  <si>
    <t>Короб тройниковой секции    ТК-100</t>
  </si>
  <si>
    <t>Крышка короба тройниковой секции              КРТ-100</t>
  </si>
  <si>
    <t>Короб угловой секции        УК-50</t>
  </si>
  <si>
    <t>Крышка короба угловой секции   КРУ-50</t>
  </si>
  <si>
    <t>Короб угловой секции        УК-100</t>
  </si>
  <si>
    <t>Крышка короба угловой секции          КРУ-100</t>
  </si>
  <si>
    <t xml:space="preserve"> Шкаф распределительный 3аШР с металлическим корпусом типа ЩРН-36 навесной. С габаритными размерами 520*310*120 (В*Ш*Г), со степенью защиты IP54, в комплекте DIN-рейка, шина заземления. Аппаратный состав смотри в опросном листе.</t>
  </si>
  <si>
    <t>28.13.32.000.100.01.0839.000000000000</t>
  </si>
  <si>
    <t>Шкаф управления вентиляцией 3аШУВ, . С  набором блоков управления БМ5130, с независимым расцепителем на вводе, кнопками управления на двери, напольного исполнения, IP54    Аппаратный состав смотри в опросном листе.</t>
  </si>
  <si>
    <t>Шкаф распределительный 3аЩР-СВ с металлическим корпусом типа ЩРН-48 навесной.С  габаритными размерами 610*300*120 (В*Ш*Г), со степенью защиты IP54, в комплекте DIN-рейка, шина заземления. Аппаратный состав смотри в опросном листе.</t>
  </si>
  <si>
    <t>26.11.22.370.001.00.0796.000000000000</t>
  </si>
  <si>
    <t>Фотореле</t>
  </si>
  <si>
    <t>электроосветительный прибор</t>
  </si>
  <si>
    <t>Кнопочный пост         ПКЕ222-2 У2 с кнопками "Пуск", "Стоп"</t>
  </si>
  <si>
    <t>27.12.22.900.001.00.0796.000000000030</t>
  </si>
  <si>
    <t>автоматический, тип А, двухполюсный, с магнитным размыкателем</t>
  </si>
  <si>
    <t xml:space="preserve"> Выключатель поворотный          А16-008  6А  УХЛ2, IP44</t>
  </si>
  <si>
    <t>27.33.13.900.003.00.0796.000000000010</t>
  </si>
  <si>
    <t>взрывозащищенная, КТА-20 - тройниковая, алюминиевая</t>
  </si>
  <si>
    <t>Коробка соединительная взрывозащищенная          У614А  У2  на 10 клемм, IP54</t>
  </si>
  <si>
    <t>26.40.31.300.000.00.0796.000000000000</t>
  </si>
  <si>
    <t>Излучатель</t>
  </si>
  <si>
    <t>ИК (инфракрасный), для распределения инфракрасных сигналов, высокой мощности</t>
  </si>
  <si>
    <t>27.51.15.300.000.00.0796.000000000002</t>
  </si>
  <si>
    <t>обычный, потолочный</t>
  </si>
  <si>
    <t>Вытяжной осевой вентилятор .             ВО-12-303-4  L=2500м3/час   Р=90 Па с эл.двигателем 4АА63А4  N=0,25 кВт   n=1350  об в мин и с решеткой из оцинкованной стали</t>
  </si>
  <si>
    <t>28.13.32.000.123.07.0796.000000000000</t>
  </si>
  <si>
    <t>вентиляционный, обратный</t>
  </si>
  <si>
    <t>Клапан лепестковй стальной.        Разм  400х400 с 1.494-33   КЛ.00.000-00</t>
  </si>
  <si>
    <t>Шкаф распределительный навесной.      ПР 11-3124 У1 U= 380в с  в/автоматом  In=400А  отх авт In=63А  12 шт разм 1200*750*200 ( BxШнГ) IP54</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</si>
  <si>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</si>
  <si>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</si>
  <si>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Модульное устройство с вводным устройством.Номинальный ток 32 А 230в с двума автоматич выключ 16А 230в  с УЗО  30мА, с двумя розетками с заземляющим контактом 16А 230в  IP-54</t>
  </si>
  <si>
    <t>27.12.23.700.002.00.0796.000000000029</t>
  </si>
  <si>
    <t>позиционный, кулачковый, серия ПКП</t>
  </si>
  <si>
    <t xml:space="preserve">Переключатель открытой установки на два направления одноклавишный.       Пылевлагозащищенный 10А 230в IP 65. </t>
  </si>
  <si>
    <t>27.33.13.900.003.00.0796.000000000000</t>
  </si>
  <si>
    <t>протяжная, КЗНС-16 - клеммная</t>
  </si>
  <si>
    <t xml:space="preserve">Клемная коробка открытой установки.       КЗНС О8  IP-65  с 3 вводами   I=16А                 U=380 в </t>
  </si>
  <si>
    <t>27.12.31.900.005.02.0796.000000000000</t>
  </si>
  <si>
    <t>Ящик</t>
  </si>
  <si>
    <t>с понижающим трансформатором, серия ЯТП, мощность 250 Вт</t>
  </si>
  <si>
    <t>27.40.22.900.000.01.0796.000000000000</t>
  </si>
  <si>
    <t>люминесцентный, пылевлагозащищенный</t>
  </si>
  <si>
    <t>Подвесной светильник НВА-250           Подвесной светильник НВА-250  с натриевой лампой высокого давления, Uном.=220В, мощность 250Вт, IP23</t>
  </si>
  <si>
    <t>27.40.15.990.003.00.0796.000000000003</t>
  </si>
  <si>
    <t>Лампа металлогалогенная</t>
  </si>
  <si>
    <t>мощность 250 Вт</t>
  </si>
  <si>
    <t>Лампа натриевая высокого давления.        ДНаТ Uном.=220В, мощн. 250Вт Е-40</t>
  </si>
  <si>
    <t>27.40.15.990.003.00.0796.000000000002</t>
  </si>
  <si>
    <t>мощность 150 Вт</t>
  </si>
  <si>
    <t>Прожектор  с натриевой лампой высокого давления.  Прожектор UMS-150 с натриевой лампой высокого давления,Uном.=220В, мощность 150Вт, IP65</t>
  </si>
  <si>
    <t>Лампа натриевая высокого давления.       Лампа натриевая высокого давления,  ДНаТ 150 Uном.=220В, мощн. 150Вт Е-40</t>
  </si>
  <si>
    <t>27.40.22.900.000.04.0796.000000000000</t>
  </si>
  <si>
    <t>комбинированного освещения, настенный</t>
  </si>
  <si>
    <t>Светильник эвакуационного освещения с аккумуляторной батареей и с лампой 11 Вт (2G7) в комплекте</t>
  </si>
  <si>
    <t>27.40.24.000.001.00.0839.000000000000</t>
  </si>
  <si>
    <t>Указатель</t>
  </si>
  <si>
    <t>для обозначения мест эвакуации, световой</t>
  </si>
  <si>
    <t xml:space="preserve">Пиктограмма эвакуационно-указательный </t>
  </si>
  <si>
    <t xml:space="preserve">Светильник с люминисцентными лампами для крепления под навесом.         LZ  2*58   IP 65  U -220в </t>
  </si>
  <si>
    <t>27.40.15.990.001.00.0796.000000000158</t>
  </si>
  <si>
    <t>тип цоколя G13, мощность 58 Вт</t>
  </si>
  <si>
    <t>Лампа люминсцентная цоколь G13Т8  U nom=220в  мощность 58 вт</t>
  </si>
  <si>
    <t>27.40.21.000.000.02.0796.000000000000</t>
  </si>
  <si>
    <t>переносной, длина 12 м</t>
  </si>
  <si>
    <t>Светильник переносной типа ЛСУ   РВО-42  с выключателем на шнуре L-12м тип цоколя Е27</t>
  </si>
  <si>
    <t>24.10.66.900.000.00.0168.000000000007</t>
  </si>
  <si>
    <t>диаметр 16 мм, горячекатаный, стальной, ГОСТ 2590-2006</t>
  </si>
  <si>
    <t>Сталь круглая СТ 20          ф 16 мм2  L-3 м ГОСТ 2590-89</t>
  </si>
  <si>
    <t>24.10.31.100.002.00.0168.000000000001</t>
  </si>
  <si>
    <t>стальная, размер 25*4, ГОСТ 4405-75</t>
  </si>
  <si>
    <t>Сталь полосовая  25х4  мм2            ГОСТ 103-76</t>
  </si>
  <si>
    <t>специального назначения, металлопластиковая, диаметр 110 мм</t>
  </si>
  <si>
    <t xml:space="preserve">Труба пластиковая двухстенная  из ПНД/ПВД        ф 110/93,8 мм  </t>
  </si>
  <si>
    <t>22.21.21.500.001.05.0006.000000000011</t>
  </si>
  <si>
    <t>специального назначения, металлопластиковая, диаметр 90 мм</t>
  </si>
  <si>
    <t xml:space="preserve">Труба пластиковая двухстенная  из ПНД/ПВД          ф 90/76 мм  </t>
  </si>
  <si>
    <t>22.21.21.500.001.05.0006.000000000009</t>
  </si>
  <si>
    <t>специального назначения, металлопластиковая, диаметр 63 мм</t>
  </si>
  <si>
    <t xml:space="preserve">руба пластиковая двухстенная  из ПНД/ПВД            ф 50/39,5 мм  </t>
  </si>
  <si>
    <t>22.21.21.500.001.05.0006.000000000002</t>
  </si>
  <si>
    <t>специального назначения, металлопластиковая, диаметр 16 мм</t>
  </si>
  <si>
    <t>Труба пластиковая двухстенная  из ПНД/ПВД          ф 16 мм  ТУ 3464-005--18669258-2004</t>
  </si>
  <si>
    <t>22.21.29.900.005.00.0006.000000000007</t>
  </si>
  <si>
    <t>для кабеля техническая, полиэтиленовая ПЭ 63, SDR 26, диаметр 40 мм, толщина 2 мм, безнапорная</t>
  </si>
  <si>
    <t xml:space="preserve">Труба полиэтиленовая          ф 40 мм  </t>
  </si>
  <si>
    <t>Труба стальная водогазопроводная          Ф 32 *2,8 мм  ГОСТ 3262-75</t>
  </si>
  <si>
    <t>Труба стальная водогазопроводная         Ф 25 *2,8 мм  ГОСТ 3262-75</t>
  </si>
  <si>
    <t>24.44.22.200.000.01.0796.000000000000</t>
  </si>
  <si>
    <t>из медных сплавов, ГОСТ 4134-75</t>
  </si>
  <si>
    <t>Стойка для установки клемной коробки           Профиль зетовый К239 У2</t>
  </si>
  <si>
    <t>Распред щит типа Ritail для обогрева .        Шкаф обогрева разм 800х600х250 мм Заказать по опросному листу в собранном виде.</t>
  </si>
  <si>
    <t>23.61.20.900.027.00.0796.000000000000</t>
  </si>
  <si>
    <t>марка СК 22, центрифугированная, коническая</t>
  </si>
  <si>
    <t>Прожекторная мачта освещения серия 3.407.9-172.        Типа ПМЖ-22,8 на железобетонной опоре СК22,1 с молниеприемником</t>
  </si>
  <si>
    <t>27.12.22.900.001.00.0796.000000000042</t>
  </si>
  <si>
    <t>автоматический, тип А, трехполюсный, с магнитным размыкателем</t>
  </si>
  <si>
    <t xml:space="preserve">Автоматический выключатель типа  NT-10 Р1  .        Стационарного исполнения 3-х полюсной с разм 301х276х196 (BxIxГ) </t>
  </si>
  <si>
    <t>Кабель силовой медный бронир.          ВБбШв  4*150 мм2  ГОСТ 16442-80</t>
  </si>
  <si>
    <t>Кабель силовой медный бронир.         ВБбШв  4*120 мм2 ГОСТ 16442-80</t>
  </si>
  <si>
    <t>Кабель силовой медный бронир.        ВБбШв  4*4 мм2 ГОСТ 16442-80</t>
  </si>
  <si>
    <t>Кабель силовой медный бронир.           ВБбШв  5*10 мм2 ГОСТ 16442-80</t>
  </si>
  <si>
    <t>Кабель силовой медный бронир.         ВБбШв  5*6 мм2 ГОСТ 16442-80</t>
  </si>
  <si>
    <t>27.32.13.700.000.00.0008.000000000194</t>
  </si>
  <si>
    <t>марка ВБбШв, 5*4 мм2</t>
  </si>
  <si>
    <t>Кабель силовой медный бронир.          ВБбШв  5*4 мм2 ГОСТ 16442-80</t>
  </si>
  <si>
    <t>Кабель силовой медный бронир.          ВБбШв  5*2,5 мм2 ГОСТ 16442-80</t>
  </si>
  <si>
    <t>27.32.13.700.000.00.0018.000000000019</t>
  </si>
  <si>
    <t>марка ВБбШв, 3*16 мм2</t>
  </si>
  <si>
    <t>Кабель силовой медный бронир.          ВБбШв  3*16 мм2 ГОСТ 16442-80</t>
  </si>
  <si>
    <t>Кабель силовой медный бронир.            ВБбШв  3*2,5 мм2 ГОСТ 16442-80</t>
  </si>
  <si>
    <t>Кабель силовой медный                   ВВГнг 3*2,5 мм2 ГОСТ 16442-80</t>
  </si>
  <si>
    <t>Кабель контрольн медный бронир.            КВБбШ нг 10*2,5 мм2 ГОСТ 1508-78</t>
  </si>
  <si>
    <t>Кабель контрольн медный бронир.        КВБбШ нг 5*2,5 мм2 ГОСТ 1508-78</t>
  </si>
  <si>
    <t>Кабель контрольный медный гибкий         МКЭШвнг 2*2*1,0 мм2</t>
  </si>
  <si>
    <t>Кабель контрольный медный гибкий         МКЭШвнг 4*2*1,0 мм2</t>
  </si>
  <si>
    <t>Кабель контрольный медный гибкий         МКЭШвнг 10*2*1,0 мм2</t>
  </si>
  <si>
    <t>Кабель контрольный медный гибкий                МКЭШвнг 7*2*1,0 мм2</t>
  </si>
  <si>
    <t>Кабель контрольный медный гибкий         МКЭШвнг 1*2*1,0 мм2</t>
  </si>
  <si>
    <t>26.30.30.900.116.00.0006.000000000000</t>
  </si>
  <si>
    <t>телекоммуникационный (поточный), медный</t>
  </si>
  <si>
    <t>27.32.13.500.001.04.0006.000000000000</t>
  </si>
  <si>
    <t>коммутационный, FTP</t>
  </si>
  <si>
    <t>Кабель Ethernet витая пара экранированная 4 пары Кат 5е        FTP/5е</t>
  </si>
  <si>
    <t>26.51.70.150.000.00.0796.000000000000</t>
  </si>
  <si>
    <t>электронный</t>
  </si>
  <si>
    <t>Электронный термостат с датчиком температуры Pt-100                 Типа RAYSTAT-EX-04 производитель фирмы Raychem</t>
  </si>
  <si>
    <t>27.51.29.000.001.00.0006.000000000001</t>
  </si>
  <si>
    <t>Термокабель</t>
  </si>
  <si>
    <t>саморегулирующийся, греющий, удельная мощность 25 Вт</t>
  </si>
  <si>
    <t>Саморегулирующий греющий кабель          15 QTVR2-CT производитель фирмы Raychem</t>
  </si>
  <si>
    <t>Саморегулирующий греющий кабель          10 ВТV2-CT производитель фирмы Raychem</t>
  </si>
  <si>
    <t>Саморегулирующий греющий кабель         8 ВТV2-CT производитель фирмы Raychem</t>
  </si>
  <si>
    <t>27.33.13.900.001.00.0796.000000000000</t>
  </si>
  <si>
    <t>Набор соединительный</t>
  </si>
  <si>
    <t>для соединения греющего кабеля</t>
  </si>
  <si>
    <t>Набор  с соединительной коробкой  JBM-100-EP производитель фирмы Raychem</t>
  </si>
  <si>
    <t>Концевая заделка       Е-100-Е производитель фирмы Raychem</t>
  </si>
  <si>
    <t>22.29.29.900.068.00.0796.000000000009</t>
  </si>
  <si>
    <t>Ввод кабельный</t>
  </si>
  <si>
    <t>герметичный, пластиковый, диаметр 18-24 мм, резьба метрическая PG 29 мм</t>
  </si>
  <si>
    <t>Сальник М25  для ввода силового бронир  кабеля ф 12-21 мм         GL-38-M25-МЕТАЛ производитель фирмы Raychem</t>
  </si>
  <si>
    <t>Сальник М20  для ввода силового кабеля ф 5-13 мм        GL-44-M20- КП производитель фирмы Raychem</t>
  </si>
  <si>
    <t>24.10.42.000.000.00.0796.000000000000</t>
  </si>
  <si>
    <t>стальная, для хомутов</t>
  </si>
  <si>
    <t>Крепежный хомут      PSE-540 производитель фирмы Raychem</t>
  </si>
  <si>
    <t>22.19.73.100.002.00.0736.000000000001</t>
  </si>
  <si>
    <t>из защитного покрытия, самоклеящаяся, ширина 50 мм, длина 50 м</t>
  </si>
  <si>
    <t>Крепежная лента                 GT-66 производитель фирмы Raychem</t>
  </si>
  <si>
    <t>22.29.29.900.075.00.0796.000000000000</t>
  </si>
  <si>
    <t>Табличка</t>
  </si>
  <si>
    <t>информационная, пластиковая</t>
  </si>
  <si>
    <t>Предупредительная надпись        LAB-ETL-R "Внимание Обогрев"  производитель фирмы Raychem</t>
  </si>
  <si>
    <t>22.21.30.100.000.00.0006.000000000000</t>
  </si>
  <si>
    <t>оградительная, сигнальная, полиэтилен</t>
  </si>
  <si>
    <t>Сигнальная лента       ЛСЭ  0,6/250 У1</t>
  </si>
  <si>
    <t>26.30.30.900.011.00.0796.000000000000</t>
  </si>
  <si>
    <t>Кросс-шкаф оптический</t>
  </si>
  <si>
    <t>плотность высокая, диаметр 10 мм, ввод и кросс-коммутация до 40 оптических кабелей</t>
  </si>
  <si>
    <t>Оптический кросс на 4 порта        ШКОН-МК-4-SC-SM</t>
  </si>
  <si>
    <t>25.99.29.490.076.00.0796.000000000000</t>
  </si>
  <si>
    <t>Проводник</t>
  </si>
  <si>
    <t>заземляющий, тип П-1</t>
  </si>
  <si>
    <t>Проводник заземляющий         П-1 УХЛ3  ТУ36-1276-85</t>
  </si>
  <si>
    <t>25.99.29.490.076.00.0796.000000000001</t>
  </si>
  <si>
    <t>заземляющий, тип П-2</t>
  </si>
  <si>
    <t>Проводник заземляющий                 П-750  УХЛ3  ТУ36-1276-85</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</si>
  <si>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</si>
  <si>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</si>
  <si>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</si>
  <si>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</si>
  <si>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</si>
  <si>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</si>
  <si>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</si>
  <si>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</si>
  <si>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</si>
  <si>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</si>
  <si>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</si>
  <si>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</si>
  <si>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</si>
  <si>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</si>
  <si>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</si>
  <si>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</si>
  <si>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</si>
  <si>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</si>
  <si>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</si>
  <si>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</si>
  <si>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</si>
  <si>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</si>
  <si>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</si>
  <si>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</si>
  <si>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</si>
  <si>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</si>
  <si>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</si>
  <si>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</si>
  <si>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</si>
  <si>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</si>
  <si>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</si>
  <si>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</si>
  <si>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</si>
  <si>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</si>
  <si>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</si>
  <si>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</si>
  <si>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</si>
  <si>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</si>
  <si>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</si>
  <si>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</si>
  <si>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</si>
  <si>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</si>
  <si>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</si>
  <si>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</si>
  <si>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</si>
  <si>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</si>
  <si>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</si>
  <si>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</si>
  <si>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</si>
  <si>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</si>
  <si>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</si>
  <si>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</si>
  <si>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</si>
  <si>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</si>
  <si>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</si>
  <si>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</si>
  <si>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</si>
  <si>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</si>
  <si>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</si>
  <si>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</si>
  <si>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</si>
  <si>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</si>
  <si>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</si>
  <si>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</si>
  <si>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</si>
  <si>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</si>
  <si>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</si>
  <si>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</si>
  <si>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</si>
  <si>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</si>
  <si>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</si>
  <si>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</si>
  <si>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</si>
  <si>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</si>
  <si>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</si>
  <si>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</si>
  <si>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</si>
  <si>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</si>
  <si>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</si>
  <si>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</si>
  <si>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</si>
  <si>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</si>
  <si>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</si>
  <si>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</si>
  <si>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</si>
  <si>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</si>
  <si>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</si>
  <si>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</si>
  <si>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</si>
  <si>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</si>
  <si>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</si>
  <si>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</si>
  <si>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</si>
  <si>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</si>
  <si>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</si>
  <si>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</si>
  <si>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</si>
  <si>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</si>
  <si>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</si>
  <si>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</si>
  <si>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</si>
  <si>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</si>
  <si>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</si>
  <si>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</si>
  <si>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</si>
  <si>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</si>
  <si>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</si>
  <si>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</si>
  <si>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</si>
  <si>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</si>
  <si>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</si>
  <si>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</si>
  <si>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</si>
  <si>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</si>
  <si>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</si>
  <si>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</si>
  <si>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</si>
  <si>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</si>
  <si>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</si>
  <si>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</si>
  <si>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</si>
  <si>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</si>
  <si>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</si>
  <si>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</si>
  <si>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</si>
  <si>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</si>
  <si>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</si>
  <si>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</si>
  <si>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</si>
  <si>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</si>
  <si>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</si>
  <si>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</si>
  <si>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</si>
  <si>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</si>
  <si>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</si>
  <si>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</si>
  <si>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</si>
  <si>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</si>
  <si>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</si>
  <si>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</si>
  <si>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</si>
  <si>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</si>
  <si>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</si>
  <si>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</si>
  <si>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</si>
  <si>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</si>
  <si>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</si>
  <si>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</si>
  <si>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</si>
  <si>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</si>
  <si>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</si>
  <si>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</si>
  <si>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</si>
  <si>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</si>
  <si>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</si>
  <si>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</si>
  <si>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</si>
  <si>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</si>
  <si>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</si>
  <si>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</si>
  <si>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</si>
  <si>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</si>
  <si>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</si>
  <si>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</si>
  <si>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</si>
  <si>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</si>
  <si>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</si>
  <si>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</si>
  <si>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</si>
  <si>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</si>
  <si>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</si>
  <si>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</si>
  <si>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</si>
  <si>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</si>
  <si>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</si>
  <si>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</si>
  <si>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</si>
  <si>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</si>
  <si>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</si>
  <si>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</si>
  <si>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</si>
  <si>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 xml:space="preserve">Щит освещения с корпусом типа ЩРН-54 с прозрачной дверцей навесной. </t>
  </si>
  <si>
    <t>Фотореле с выносным датчиком DIN-1 (ФР)  2-100Лк  25А (3000Вт)</t>
  </si>
  <si>
    <t xml:space="preserve">Газовый инфракрасный излучатель .        Мощность 32,2 кВт AR  35  SAV.                          </t>
  </si>
  <si>
    <t xml:space="preserve">Щит освещения в металическом корпусе типа ЩРН-12-У2.         </t>
  </si>
  <si>
    <t xml:space="preserve">Шкаф распределительный 7ШР   в металическом корпусе типа ЩРН-12-У2.        </t>
  </si>
  <si>
    <t xml:space="preserve">Шкаф распределительный 21 оШР   в металическом корпусе типа ЩРН-6-У2.          </t>
  </si>
  <si>
    <t>Ящик с понижающим трансформатором навесного исполнения.       ЯТП-0,25  с тремя автоматич выключ  ВА 61F29-1К 6,3A</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</si>
  <si>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</si>
  <si>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</si>
  <si>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</si>
  <si>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</si>
  <si>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</si>
  <si>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</si>
  <si>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</si>
  <si>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</si>
  <si>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</si>
  <si>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</si>
  <si>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</si>
  <si>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</si>
  <si>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</si>
  <si>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</si>
  <si>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</si>
  <si>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</si>
  <si>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</si>
  <si>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</si>
  <si>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</si>
  <si>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</si>
  <si>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</si>
  <si>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</si>
  <si>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</si>
  <si>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</si>
  <si>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</si>
  <si>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</si>
  <si>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</si>
  <si>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</si>
  <si>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</si>
  <si>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</si>
  <si>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</si>
  <si>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</si>
  <si>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</si>
  <si>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</si>
  <si>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</si>
  <si>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</si>
  <si>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</si>
  <si>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</si>
  <si>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</si>
  <si>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</si>
  <si>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</si>
  <si>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</si>
  <si>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</si>
  <si>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</si>
  <si>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</si>
  <si>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</si>
  <si>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</si>
  <si>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</si>
  <si>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</si>
  <si>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</si>
  <si>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</si>
  <si>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</si>
  <si>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2479 Т</t>
  </si>
  <si>
    <t>2480 Т</t>
  </si>
  <si>
    <t>2481 Т</t>
  </si>
  <si>
    <t>2482 Т</t>
  </si>
  <si>
    <t>2483 Т</t>
  </si>
  <si>
    <t>2484 Т</t>
  </si>
  <si>
    <t>2485 Т</t>
  </si>
  <si>
    <t>2486 Т</t>
  </si>
  <si>
    <t>2487 Т</t>
  </si>
  <si>
    <t>2488 Т</t>
  </si>
  <si>
    <t>2489 Т</t>
  </si>
  <si>
    <t>2490 Т</t>
  </si>
  <si>
    <t>2491 Т</t>
  </si>
  <si>
    <t>2492 Т</t>
  </si>
  <si>
    <t>2493 Т</t>
  </si>
  <si>
    <t>2494 Т</t>
  </si>
  <si>
    <t>2495 Т</t>
  </si>
  <si>
    <t>2496 Т</t>
  </si>
  <si>
    <t>2497 Т</t>
  </si>
  <si>
    <t>2498 Т</t>
  </si>
  <si>
    <t>2499 Т</t>
  </si>
  <si>
    <t>2500 Т</t>
  </si>
  <si>
    <t>2501 Т</t>
  </si>
  <si>
    <t>2502 Т</t>
  </si>
  <si>
    <t>2503 Т</t>
  </si>
  <si>
    <t>2504 Т</t>
  </si>
  <si>
    <t>2505 Т</t>
  </si>
  <si>
    <t>2506 Т</t>
  </si>
  <si>
    <t>147 У</t>
  </si>
  <si>
    <t>69.20.10.000.002.00.0777.000000000000</t>
  </si>
  <si>
    <t>Услуги по проведению аудита финансовой отчетности</t>
  </si>
  <si>
    <t>23-2 Р</t>
  </si>
  <si>
    <t>24-2 Р</t>
  </si>
  <si>
    <t>№ 45     от "16" февраля 2016г.</t>
  </si>
  <si>
    <t>1-1 Т</t>
  </si>
  <si>
    <t>2-1 Т</t>
  </si>
  <si>
    <t>3-1 Т</t>
  </si>
  <si>
    <t>Тип кисти: малярная плоская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50  мм Особенность рабочей части стальной бандаж          ГОСТ 10597-87</t>
  </si>
  <si>
    <t>4-1 Т</t>
  </si>
  <si>
    <t>Тип кисти: малярная плоская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100-140   мм            Особенность рабочей части стальной бандаж          ГОСТ 10597-87</t>
  </si>
  <si>
    <t>5-1 Т</t>
  </si>
  <si>
    <t>6-1 Т</t>
  </si>
  <si>
    <t>7-1 Т</t>
  </si>
  <si>
    <t>25.73.30.930.007.00.0796.000000000007</t>
  </si>
  <si>
    <t>металлический, ширина 100 мм</t>
  </si>
  <si>
    <t>8-1 Т</t>
  </si>
  <si>
    <t>9-1 Т</t>
  </si>
  <si>
    <t>25.73.30.930.007.00.0796.000000000014</t>
  </si>
  <si>
    <t>металлический, ширина 450 мм</t>
  </si>
  <si>
    <t>10-1 Т</t>
  </si>
  <si>
    <t>12-1 Т</t>
  </si>
  <si>
    <t>13-1 Т</t>
  </si>
  <si>
    <t>14-1 Т</t>
  </si>
  <si>
    <t>3,5,6,11</t>
  </si>
  <si>
    <t>23-1 Т</t>
  </si>
  <si>
    <t>26.51.33.900.005.01.0796.000000000004</t>
  </si>
  <si>
    <t>из нержавеющей стали, шкала номинальной длины 10 м, ГОСТ 7502-98</t>
  </si>
  <si>
    <t>Рулетка 10м</t>
  </si>
  <si>
    <t>24-1 Т</t>
  </si>
  <si>
    <t>26.51.33.900.005.01.0796.000000000005</t>
  </si>
  <si>
    <t>из нержавеющей стали, шкала номинальной длины 20 м, ГОСТ 7502-98</t>
  </si>
  <si>
    <t>Рулетка 20м</t>
  </si>
  <si>
    <t>25-1 Т</t>
  </si>
  <si>
    <t>Рулетка 50м</t>
  </si>
  <si>
    <t>26-1 Т</t>
  </si>
  <si>
    <t>43-1 Т</t>
  </si>
  <si>
    <t>3,4,5,6</t>
  </si>
  <si>
    <t>53-1 Т</t>
  </si>
  <si>
    <t>28.24.11.510.000.00.0796.000000000000</t>
  </si>
  <si>
    <t>Аппарат углошлифовальный</t>
  </si>
  <si>
    <t>Углошлифовальная машина ф180 мм 1,8квт</t>
  </si>
  <si>
    <t>54-1 Т</t>
  </si>
  <si>
    <t>25.94.13.900.001.00.0704.000000000019</t>
  </si>
  <si>
    <t>для кабельщика, в наборе не более 25 предметов</t>
  </si>
  <si>
    <t>Набор кабельщика спайщика</t>
  </si>
  <si>
    <t>58-1 Т</t>
  </si>
  <si>
    <t>15.12.12.900.000.11.0796.000000000002</t>
  </si>
  <si>
    <t>для рабочего инструмента, из текстильных материалов</t>
  </si>
  <si>
    <t>Удлинитель ШУ-50 50м</t>
  </si>
  <si>
    <t>Ножницы-кусачки для пластиковых труб Ø15÷50мм, в форме пистолета</t>
  </si>
  <si>
    <t xml:space="preserve">Гвоздодер </t>
  </si>
  <si>
    <t>Перфоратор TE2-М в ударопрочном пластиковом чемодане с набором буров ТЕ-СХ М1 и патроном ТЕ-С</t>
  </si>
  <si>
    <t xml:space="preserve">Аккумуляторный шруповерт </t>
  </si>
  <si>
    <t>Перфоратор ТЕ7-С+DRS-M в комплекте с патроном ТЕ-С, системой пылеудаления ТЕDRS-M</t>
  </si>
  <si>
    <t>Комбинированный перфоратор ТЕ60-АТС AVR с электронной муфтой АТС и антивибрационной системой AVR</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</si>
  <si>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t>
  </si>
  <si>
    <t xml:space="preserve">Дистанционный лазерный измеритель </t>
  </si>
  <si>
    <t>25.73.40.900.037.00.0796.000000000016</t>
  </si>
  <si>
    <t>биметаллическая, диаметр 40 мм</t>
  </si>
  <si>
    <t>25.73.40.900.037.00.0796.000000000020</t>
  </si>
  <si>
    <t>биметаллическая, диаметр 51 мм</t>
  </si>
  <si>
    <t>25.73.40.900.037.00.0796.000000000026</t>
  </si>
  <si>
    <t>биметаллическая, диаметр 73 мм</t>
  </si>
  <si>
    <t>метр</t>
  </si>
  <si>
    <t>79-1 Т</t>
  </si>
  <si>
    <t>80-1 Т</t>
  </si>
  <si>
    <t>февраль-март, май-июнь</t>
  </si>
  <si>
    <t>81-1 Т</t>
  </si>
  <si>
    <t>8,11,12,15,22</t>
  </si>
  <si>
    <t>82-1 Т</t>
  </si>
  <si>
    <t>82-2 Т</t>
  </si>
  <si>
    <t>февраль, май</t>
  </si>
  <si>
    <t>83-1 Т</t>
  </si>
  <si>
    <t>84-1 Т</t>
  </si>
  <si>
    <t>84-2 Т</t>
  </si>
  <si>
    <t>85-1 Т</t>
  </si>
  <si>
    <t>86-1 Т</t>
  </si>
  <si>
    <t>86-2 Т</t>
  </si>
  <si>
    <t>87-1 Т</t>
  </si>
  <si>
    <t>87-2 Т</t>
  </si>
  <si>
    <t>88-1 Т</t>
  </si>
  <si>
    <t>89-1 Т</t>
  </si>
  <si>
    <t>90-1 Т</t>
  </si>
  <si>
    <t>91-1 Т</t>
  </si>
  <si>
    <t>92-1 Т</t>
  </si>
  <si>
    <t>93-1 Т</t>
  </si>
  <si>
    <t>94-1 Т</t>
  </si>
  <si>
    <t>95-1 Т</t>
  </si>
  <si>
    <t>96-1 Т</t>
  </si>
  <si>
    <t>97-1 Т</t>
  </si>
  <si>
    <t>98-1 Т</t>
  </si>
  <si>
    <t>99-1 Т</t>
  </si>
  <si>
    <t>100-1 Т</t>
  </si>
  <si>
    <t>101-1 Т</t>
  </si>
  <si>
    <t>102-1 Т</t>
  </si>
  <si>
    <t>103-1 Т</t>
  </si>
  <si>
    <t>104-1 Т</t>
  </si>
  <si>
    <t>105-1 Т</t>
  </si>
  <si>
    <t>108-1 Т</t>
  </si>
  <si>
    <t>109-1 Т</t>
  </si>
  <si>
    <t>110-1 Т</t>
  </si>
  <si>
    <t>111-1 Т</t>
  </si>
  <si>
    <t>112-1 Т</t>
  </si>
  <si>
    <t>113-1 Т</t>
  </si>
  <si>
    <t>114-1 Т</t>
  </si>
  <si>
    <t>118-1 Т</t>
  </si>
  <si>
    <t>7,11,18,19,20,21</t>
  </si>
  <si>
    <t>120-1 Т</t>
  </si>
  <si>
    <t>121-1 Т</t>
  </si>
  <si>
    <t>Труба стальная бесшовная  Ø114х12мм, ГОСТ 8732-79</t>
  </si>
  <si>
    <t>124-1 Т</t>
  </si>
  <si>
    <t>125-1 Т</t>
  </si>
  <si>
    <t>126-1 Т</t>
  </si>
  <si>
    <t>127-1 Т</t>
  </si>
  <si>
    <t>128-1 Т</t>
  </si>
  <si>
    <t>129-1 Т</t>
  </si>
  <si>
    <t>130-1 Т</t>
  </si>
  <si>
    <t>134-1 Т</t>
  </si>
  <si>
    <t>135-1 Т</t>
  </si>
  <si>
    <t>136-1 Т</t>
  </si>
  <si>
    <t>137-1 Т</t>
  </si>
  <si>
    <t>138-1 Т</t>
  </si>
  <si>
    <t>141-1 Т</t>
  </si>
  <si>
    <t>150-1 Т</t>
  </si>
  <si>
    <t>153-1 Т</t>
  </si>
  <si>
    <t>154-1 Т</t>
  </si>
  <si>
    <t>156-1 Т</t>
  </si>
  <si>
    <t>158-1 Т</t>
  </si>
  <si>
    <t>159-1 Т</t>
  </si>
  <si>
    <t>160-1 Т</t>
  </si>
  <si>
    <t>162-1 Т</t>
  </si>
  <si>
    <t>163-1 Т</t>
  </si>
  <si>
    <t>167-1 Т</t>
  </si>
  <si>
    <t>28.14.20.000.018.00.0796.000000000016</t>
  </si>
  <si>
    <t>с выступом, проходной, условное давление - 16 кгс/см2, условный диаметр от 10-1600 мм, ГОСТ 12821-80</t>
  </si>
  <si>
    <t>173-1 Т</t>
  </si>
  <si>
    <t>176-1 Т</t>
  </si>
  <si>
    <t>176-2 Т</t>
  </si>
  <si>
    <t>февраль-март, июль-август</t>
  </si>
  <si>
    <t>177-1 Т</t>
  </si>
  <si>
    <t>180-1 Т</t>
  </si>
  <si>
    <t>в течение 60 календарных дней по зааявкам</t>
  </si>
  <si>
    <t>8,11,14,15,18,20,21,22</t>
  </si>
  <si>
    <t>181-1 Т</t>
  </si>
  <si>
    <t>184-1 Т</t>
  </si>
  <si>
    <t>184-2 Т</t>
  </si>
  <si>
    <t>февраль-март, июнь-июль</t>
  </si>
  <si>
    <t>8,14,15,18,20,21,22</t>
  </si>
  <si>
    <t>186-1 Т</t>
  </si>
  <si>
    <t>187-1 Т</t>
  </si>
  <si>
    <t>188-1 Т</t>
  </si>
  <si>
    <t>192-1 Т</t>
  </si>
  <si>
    <t>193-1 Т</t>
  </si>
  <si>
    <t>196-1 Т</t>
  </si>
  <si>
    <t>199-1 Т</t>
  </si>
  <si>
    <t>200-1 Т</t>
  </si>
  <si>
    <t>202-1 Т</t>
  </si>
  <si>
    <t>203-1 Т</t>
  </si>
  <si>
    <t>205-1 Т</t>
  </si>
  <si>
    <t>209-1 Т</t>
  </si>
  <si>
    <t>213-1 Т</t>
  </si>
  <si>
    <t>216-1 Т</t>
  </si>
  <si>
    <t>с момента подачи заявки в течение 20 календарных дней</t>
  </si>
  <si>
    <t>216-2 Т</t>
  </si>
  <si>
    <t>283-1 Т</t>
  </si>
  <si>
    <t>288-1 Т</t>
  </si>
  <si>
    <t>288-2 Т</t>
  </si>
  <si>
    <t>292-1 Т</t>
  </si>
  <si>
    <t>294-1 Т</t>
  </si>
  <si>
    <t>295-1 Т</t>
  </si>
  <si>
    <t>25.94.12.300.000.00.0166.000000000015</t>
  </si>
  <si>
    <t>плоская, М27, ГОСТ 11371-78</t>
  </si>
  <si>
    <t>296-1 Т</t>
  </si>
  <si>
    <t>299-1 Т</t>
  </si>
  <si>
    <t>301-1 Т</t>
  </si>
  <si>
    <t>303-2 Т</t>
  </si>
  <si>
    <t>305-1 Т</t>
  </si>
  <si>
    <t>310-1 Т</t>
  </si>
  <si>
    <t>311-1 Т</t>
  </si>
  <si>
    <t>312-1 Т</t>
  </si>
  <si>
    <t>313-1 Т</t>
  </si>
  <si>
    <t>314-1 Т</t>
  </si>
  <si>
    <t>315-1 Т</t>
  </si>
  <si>
    <t>316-1 Т</t>
  </si>
  <si>
    <t>317-1 Т</t>
  </si>
  <si>
    <t>320-1 Т</t>
  </si>
  <si>
    <t>322-1 Т</t>
  </si>
  <si>
    <t>324-2 Т</t>
  </si>
  <si>
    <t>325-2 Т</t>
  </si>
  <si>
    <t>326-1 Т</t>
  </si>
  <si>
    <t>327-1 Т</t>
  </si>
  <si>
    <t>328-2 Т</t>
  </si>
  <si>
    <t>330-1 Т</t>
  </si>
  <si>
    <t>332-1 Т</t>
  </si>
  <si>
    <t>333-1 Т</t>
  </si>
  <si>
    <t>334-1 Т</t>
  </si>
  <si>
    <t>336-1 Т</t>
  </si>
  <si>
    <t>337-1 Т</t>
  </si>
  <si>
    <t>346-1 Т</t>
  </si>
  <si>
    <t>361-1 Т</t>
  </si>
  <si>
    <t>365-1 Т</t>
  </si>
  <si>
    <t>366-1 Т</t>
  </si>
  <si>
    <t>367-1 Т</t>
  </si>
  <si>
    <t>370-1 Т</t>
  </si>
  <si>
    <t>373-1 Т</t>
  </si>
  <si>
    <t>374-1 Т</t>
  </si>
  <si>
    <t>7,8,11,14,15,18,20,21,22</t>
  </si>
  <si>
    <t>376-1 Т</t>
  </si>
  <si>
    <t>8,11,14,15,20,21,22</t>
  </si>
  <si>
    <t>378-1 Т</t>
  </si>
  <si>
    <t>378-2 Т</t>
  </si>
  <si>
    <t>379-1 Т</t>
  </si>
  <si>
    <t>380-1 Т</t>
  </si>
  <si>
    <t>381-2 Т</t>
  </si>
  <si>
    <t>381-3 Т</t>
  </si>
  <si>
    <t>февраль-март, апрель-май</t>
  </si>
  <si>
    <t>382-2 Т</t>
  </si>
  <si>
    <t>383-1 Т</t>
  </si>
  <si>
    <t xml:space="preserve">Грунтовка битумно-полимерная ГТ-760ИН </t>
  </si>
  <si>
    <t>385-1 Т</t>
  </si>
  <si>
    <t>388-2 Т</t>
  </si>
  <si>
    <t>январь-февраль, апрель-май</t>
  </si>
  <si>
    <t>389-2 Т</t>
  </si>
  <si>
    <t>390-1 Т</t>
  </si>
  <si>
    <t>390-2 Т</t>
  </si>
  <si>
    <t>391-2 Т</t>
  </si>
  <si>
    <t>393-1 Т</t>
  </si>
  <si>
    <t>393-2 Т</t>
  </si>
  <si>
    <t>397-2 Т</t>
  </si>
  <si>
    <t>398-1 Т</t>
  </si>
  <si>
    <t>400-1 Т</t>
  </si>
  <si>
    <t>406-1 Т</t>
  </si>
  <si>
    <t>412-2 Т</t>
  </si>
  <si>
    <t>Полоса стальная 40х4мм</t>
  </si>
  <si>
    <t>январь-февраль, март-апрель</t>
  </si>
  <si>
    <t>414-1 Т</t>
  </si>
  <si>
    <t>415-1 Т</t>
  </si>
  <si>
    <t>416-1 Т</t>
  </si>
  <si>
    <t>417-1 Т</t>
  </si>
  <si>
    <t>8,11,18,20,21</t>
  </si>
  <si>
    <t>418-2 Т</t>
  </si>
  <si>
    <t>419-1 Т</t>
  </si>
  <si>
    <t>419-2 Т</t>
  </si>
  <si>
    <t>420-1 Т</t>
  </si>
  <si>
    <t>421-2 Т</t>
  </si>
  <si>
    <t>январь-февраль, май-июнь</t>
  </si>
  <si>
    <t>422-1 Т</t>
  </si>
  <si>
    <t>423-1 Т</t>
  </si>
  <si>
    <t>425-1 Т</t>
  </si>
  <si>
    <t>426-2 Т</t>
  </si>
  <si>
    <t>427-2 Т</t>
  </si>
  <si>
    <t>428-1 Т</t>
  </si>
  <si>
    <t>429-1 Т</t>
  </si>
  <si>
    <t>432-2 Т</t>
  </si>
  <si>
    <t>433-1 Т</t>
  </si>
  <si>
    <t>433-2 Т</t>
  </si>
  <si>
    <t>434-1 Т</t>
  </si>
  <si>
    <t>435-1 Т</t>
  </si>
  <si>
    <t>437-1 Т</t>
  </si>
  <si>
    <t>438-1 Т</t>
  </si>
  <si>
    <t>439-2 Т</t>
  </si>
  <si>
    <t>441-1 Т</t>
  </si>
  <si>
    <t>442-2 Т</t>
  </si>
  <si>
    <t>444-2 Т</t>
  </si>
  <si>
    <t>448-1 Т</t>
  </si>
  <si>
    <t>451-1 Т</t>
  </si>
  <si>
    <t>460-1 Т</t>
  </si>
  <si>
    <t>461-1 Т</t>
  </si>
  <si>
    <t>11,18,220,21</t>
  </si>
  <si>
    <t>468-1 Т</t>
  </si>
  <si>
    <t>469-1 Т</t>
  </si>
  <si>
    <t>470-1 Т</t>
  </si>
  <si>
    <t>471-1 Т</t>
  </si>
  <si>
    <t>12,13,18,20,21</t>
  </si>
  <si>
    <t>472-1 Т</t>
  </si>
  <si>
    <t>474-1 Т</t>
  </si>
  <si>
    <t>476-1 Т</t>
  </si>
  <si>
    <t>478-1 Т</t>
  </si>
  <si>
    <t>480-1 Т</t>
  </si>
  <si>
    <t>481-1 Т</t>
  </si>
  <si>
    <t>482-1 Т</t>
  </si>
  <si>
    <t>483-1 Т</t>
  </si>
  <si>
    <t>484-1 Т</t>
  </si>
  <si>
    <t>486-1 Т</t>
  </si>
  <si>
    <t>487-1 Т</t>
  </si>
  <si>
    <t>488-1 Т</t>
  </si>
  <si>
    <t>489-1 Т</t>
  </si>
  <si>
    <t>490-1 Т</t>
  </si>
  <si>
    <t>491-1 Т</t>
  </si>
  <si>
    <t>492-1 Т</t>
  </si>
  <si>
    <t>11,12,18,20,21</t>
  </si>
  <si>
    <t>495 -1Т</t>
  </si>
  <si>
    <t>496-1 Т</t>
  </si>
  <si>
    <t>497-1 Т</t>
  </si>
  <si>
    <t>январь, март-апрель</t>
  </si>
  <si>
    <t>498-1 Т</t>
  </si>
  <si>
    <t>499-1 Т</t>
  </si>
  <si>
    <t>12,13</t>
  </si>
  <si>
    <t>500-1 Т</t>
  </si>
  <si>
    <t>500-2 Т</t>
  </si>
  <si>
    <t>501-1 Т</t>
  </si>
  <si>
    <t>502-1 Т</t>
  </si>
  <si>
    <t>503-1 Т</t>
  </si>
  <si>
    <t>507-1 Т</t>
  </si>
  <si>
    <t>546-1 Т</t>
  </si>
  <si>
    <t>548-1 Т</t>
  </si>
  <si>
    <t>550-1 Т</t>
  </si>
  <si>
    <t>12 месяцев с даты подписания договора</t>
  </si>
  <si>
    <t>22.21.29.700.000.02.0796.000000000043</t>
  </si>
  <si>
    <t>пластиковый из полипропилена, переходной, размер 200*150/90º</t>
  </si>
  <si>
    <r>
      <t>Контейнер (тара, тележ-ка ) для стружки</t>
    </r>
    <r>
      <rPr>
        <b/>
        <sz val="11"/>
        <rFont val="Times New Roman"/>
        <family val="1"/>
        <charset val="204"/>
      </rPr>
      <t xml:space="preserve"> </t>
    </r>
    <r>
      <rPr>
        <sz val="11"/>
        <rFont val="Times New Roman"/>
        <family val="1"/>
        <charset val="204"/>
      </rPr>
      <t>Тележка-бункер опрокидывающаяся ТВО-1</t>
    </r>
  </si>
  <si>
    <r>
      <t>Воздухосборник объемом V=6,3 м</t>
    </r>
    <r>
      <rPr>
        <vertAlign val="superscript"/>
        <sz val="11"/>
        <rFont val="Times New Roman"/>
        <family val="1"/>
        <charset val="204"/>
      </rPr>
      <t>3,</t>
    </r>
    <r>
      <rPr>
        <vertAlign val="superscript"/>
        <sz val="10"/>
        <rFont val="Times New Roman"/>
        <family val="1"/>
        <charset val="204"/>
      </rPr>
      <t xml:space="preserve"> Р-8 атм</t>
    </r>
    <r>
      <rPr>
        <vertAlign val="superscript"/>
        <sz val="11"/>
        <rFont val="Times New Roman"/>
        <family val="1"/>
        <charset val="204"/>
      </rPr>
      <t xml:space="preserve">., </t>
    </r>
    <r>
      <rPr>
        <vertAlign val="superscript"/>
        <sz val="10"/>
        <rFont val="Times New Roman"/>
        <family val="1"/>
        <charset val="204"/>
      </rPr>
      <t xml:space="preserve">Сталь 09Г2С </t>
    </r>
  </si>
  <si>
    <t>24.10.31.900.000.01.0168.000000000160</t>
  </si>
  <si>
    <t>16.10.39.000.000.00.0113.000000000002</t>
  </si>
  <si>
    <t>28.13.14.900.000.00.0839.000000000000</t>
  </si>
  <si>
    <t>канализационная, мощность 90 кВт, напор максимальный 40 м, подача макс имальная 20 м3/ч</t>
  </si>
  <si>
    <t>27.20.11.990.001.00.0796.000000000000</t>
  </si>
  <si>
    <t>22.21.21.500.001.05.0006.000000000012</t>
  </si>
  <si>
    <t>горячедеформированная, стальная, бесшовная, наружный диаметр 159 мм, толщина стенки 12 мм, ГОСТ 8732-78</t>
  </si>
  <si>
    <t>1098-1 Т</t>
  </si>
  <si>
    <t>стальной, бесшовный, диаметр 108*4 мм, ГОСТ 17375-2001</t>
  </si>
  <si>
    <t>Комплект для прокладки кабеля (кабельный канал, крепежные материалы)</t>
  </si>
  <si>
    <t>с сухим трансформатором, мощность 1600 кВ А, ГОСТ 14695-97</t>
  </si>
  <si>
    <t>для прокладки кабельно-проводниковой продукции, перфорированный</t>
  </si>
  <si>
    <t>24.10.31.900.000.01.0168.000000000216</t>
  </si>
  <si>
    <t>стальной, марка ст 08-пс, толщина 1 мм, оцинкованный, ГОСТ 14918-80</t>
  </si>
  <si>
    <t>24.10.31.900.000.01.0168.000000000217</t>
  </si>
  <si>
    <t>стальной, марка Ст. 08-пс, толщина 0,8 мм, оцинкованный, ГОСТ 14918-80</t>
  </si>
  <si>
    <t>27.32.13.300.001.00.0008.000000000063</t>
  </si>
  <si>
    <t>марка ВВГнг-1, 4*6 мм2</t>
  </si>
  <si>
    <t>27.32.13.300.001.00.0008.000000000065</t>
  </si>
  <si>
    <t>марка ВВГнг-1, 5*2,5 мм2</t>
  </si>
  <si>
    <t>Кабель контрольный  медный        КВВГ 5х1,0</t>
  </si>
  <si>
    <t>27.32.13.300.001.00.0008.000000000064</t>
  </si>
  <si>
    <t>марка ВВГнг-1, 5*10 мм2</t>
  </si>
  <si>
    <t>27.32.13.300.001.00.0008.000000000066</t>
  </si>
  <si>
    <t>марка ВВГнг-1, 4*2,5 мм2</t>
  </si>
  <si>
    <t>27.32.13.300.001.00.0008.000000000067</t>
  </si>
  <si>
    <t>марка ВВГнг-1, 3*4 мм2</t>
  </si>
  <si>
    <t>2507 Т</t>
  </si>
  <si>
    <t>27.32.14.000.000.00.0008.000000000126</t>
  </si>
  <si>
    <t>марка СБГ 3*35-6</t>
  </si>
  <si>
    <t>для систем вентиляции, регулируемый</t>
  </si>
  <si>
    <t>для плазменной горелки (плазмотрона)</t>
  </si>
  <si>
    <t>11,12,18,19,20,21</t>
  </si>
  <si>
    <t>Услуги по опломбированию приборов учета  энергии</t>
  </si>
  <si>
    <t>27.40.15.990.001.00.0796.000000000185</t>
  </si>
  <si>
    <t>тип цоколя Е-27, мощность 28 Вт</t>
  </si>
  <si>
    <t>25.21.12.900.001.00.0839.000000000000</t>
  </si>
  <si>
    <t>Котельная блок-модульная</t>
  </si>
  <si>
    <t>тип БМК, мощность 0,5 МВт, на жидком и газообразном топливе</t>
  </si>
  <si>
    <t>Кабель силовой трехжильный бронированный  с изоляцией из сшитого полиэтилена в полиэтиленовой оболочке         ПвБПг 3*95/16   6-10 кВ</t>
  </si>
  <si>
    <t>25.21.12.900.001.00.0839.000000000003</t>
  </si>
  <si>
    <t>тип БМК, мощность 1,5 МВт, на жидком и газообразном топливе</t>
  </si>
  <si>
    <t>Блочно-модульная котельная (в коиплект входит 2 водогрейных котла) Теплопроводность одного котла -не менее 1,24 МВт.</t>
  </si>
  <si>
    <t>Блочно-модульная котельная (в коиплект входит 2 водогрейных котла) Теплопроводность одного котла -не менее 0,466 МВт.</t>
  </si>
  <si>
    <t>в течение 15 календарных дней со дня подписания акта приемки РВС под покраску</t>
  </si>
  <si>
    <t>в течение 25 календарных дней со дня подписания акта приемки РВС под покраску</t>
  </si>
  <si>
    <t>28.99.39.800.004.00.0796.000000000000</t>
  </si>
  <si>
    <t>Устройство для размыва донных отложений</t>
  </si>
  <si>
    <t>для резервуаров</t>
  </si>
  <si>
    <t>31-1 Т</t>
  </si>
  <si>
    <t>Правило длиной до30м, для штукатурных и малярных работ (выравнивание горизонтальных и вертикальных плоскостей).ГОСТ 28012-89</t>
  </si>
  <si>
    <t>25.99.29.490.024.00.0796.000000000006</t>
  </si>
  <si>
    <t>тип А, металлическая</t>
  </si>
  <si>
    <t>Пластина</t>
  </si>
  <si>
    <t>тип МБС, размер 16*800*500 мм, ГОСТ 7338-90</t>
  </si>
  <si>
    <t>22.19.20.700.010.00.0055.000000000224</t>
  </si>
  <si>
    <t>28.13.32.000.180.00.0796.000000000000</t>
  </si>
  <si>
    <t>системы антиасинга, для газперекачивающего агрегата (ГПА)</t>
  </si>
  <si>
    <t>27.32.13.700.000.00.0008.000000000906</t>
  </si>
  <si>
    <t>марка ВВГнг-1, 5*16 мм2</t>
  </si>
  <si>
    <t>27.32.13.300.001.00.0008.000000000068</t>
  </si>
  <si>
    <t>марка ВБбШвнг, 4*16 мм2</t>
  </si>
  <si>
    <t xml:space="preserve">Краскораспылитель окрасочного аппарата </t>
  </si>
  <si>
    <t>Рукава высокого давления окрасочного аппарата</t>
  </si>
  <si>
    <t xml:space="preserve">Картридж (фильтр) окрасочного аппарата </t>
  </si>
  <si>
    <t>Кабель  Волоконно-оптический</t>
  </si>
  <si>
    <t xml:space="preserve">Валик малярный, для окраски водно-клеевыми и масляными составами.                                                                                             </t>
  </si>
  <si>
    <t xml:space="preserve">Размер рабочей части: 50-75мм  работы со всеми видами лакокрасочных материалов. Натуральная светлая щетина Цвет щетины: светлая Материал ручки: дерево    ГОСТ 10597-87 </t>
  </si>
  <si>
    <t xml:space="preserve">Лопата штыковая, из прочной стали предназначенная для выкопки и перекопки мягких грунтов, выравнивания траншей, приготовления почвенных и строительных смесей.               </t>
  </si>
  <si>
    <t xml:space="preserve">Лопата совковая из прочной стали для уборочных работ любого типа.                                           </t>
  </si>
  <si>
    <t xml:space="preserve">Проволока КЦП1 </t>
  </si>
  <si>
    <t>25.94.11.310.003.00.0166.000000000002</t>
  </si>
  <si>
    <t>Болт с гайкой и шайбой</t>
  </si>
  <si>
    <t>резьба М12*35 мм, стальной</t>
  </si>
  <si>
    <t>25.94.11.310.003.00.0166.000000000001</t>
  </si>
  <si>
    <t>резьба М8*30 мм, стальной</t>
  </si>
  <si>
    <t>25.94.11.310.003.00.0166.000000000003</t>
  </si>
  <si>
    <t>резьба М6*45 мм, стальной</t>
  </si>
  <si>
    <t>25.94.11.310.003.00.0166.000000000004</t>
  </si>
  <si>
    <t>резьба М6*30 мм, стальной</t>
  </si>
  <si>
    <t>24.42.24.590.000.02.0168.000000000003</t>
  </si>
  <si>
    <t>алюминиевый, марка АД1Н, толщина 0,5 мм, ГОСТ 21631-76</t>
  </si>
  <si>
    <t>25.94.13.900.007.00.0166.000000000014</t>
  </si>
  <si>
    <t>с потайной головкой, самонарезающий, диаметр 3,5 мм, длина 9 мм</t>
  </si>
  <si>
    <t>25.94.13.900.007.00.0166.000000000007</t>
  </si>
  <si>
    <t>с потайной головкой, самонарезающий, диаметр 3,5 мм, длина 25 мм</t>
  </si>
  <si>
    <t>25.94.13.900.007.00.0796.000000000006</t>
  </si>
  <si>
    <t>с шестигранной головкой, стальной, размер 4,8*80 мм</t>
  </si>
  <si>
    <t>25.94.13.900.007.00.0796.000000000081</t>
  </si>
  <si>
    <t>с шестигранной головкой, стальной, размер 6,3*70 мм</t>
  </si>
  <si>
    <t>25.94.13.900.007.00.0796.000000000082</t>
  </si>
  <si>
    <t>с шестигранной головкой, стальной, размер 4,8*28 мм</t>
  </si>
  <si>
    <t>22.21.29.700.010.00.0796.000000000000</t>
  </si>
  <si>
    <t>из полипропилена</t>
  </si>
  <si>
    <t>27.32.13.700.000.00.0008.000000000907</t>
  </si>
  <si>
    <t>марка ВБбШв, 5*6 мм2</t>
  </si>
  <si>
    <t>Молоток сварщика, длина не более 240 мм</t>
  </si>
  <si>
    <t>Пила дисковая 360х50х2,5х72 для деревообрабат. станка</t>
  </si>
  <si>
    <t>Ножи  строгальные 610х40х3 мм, для деревообрабат. станка</t>
  </si>
  <si>
    <t>28.14.13.900.024.00.0796.000000000006</t>
  </si>
  <si>
    <t>Хлопушка</t>
  </si>
  <si>
    <t>для нефтехимической отрасли, из стали, условный проход 250 мм, ХП-250-В УХЛ</t>
  </si>
  <si>
    <t>27.32.13.700.000.00.0008.000000000909</t>
  </si>
  <si>
    <t>марка ВБбШв, 5*10 мм2</t>
  </si>
  <si>
    <t>27.32.13.700.000.00.0008.000000000908</t>
  </si>
  <si>
    <t>марка ВБбШв, 4*120 мм2</t>
  </si>
  <si>
    <t>25.29.11.320.000.00.0796.000000000001</t>
  </si>
  <si>
    <t>для хранения воды, стальной, цилиндрический, вертикальный, объем 2000 м3</t>
  </si>
  <si>
    <t>25.29.11.320.000.00.0796.000000000000</t>
  </si>
  <si>
    <t>для хранения воды, стальной, цилиндрический, вертикальный, объем 5000 м3</t>
  </si>
  <si>
    <t xml:space="preserve">Анодный заземлитель комплектно-блочного исполнения.           </t>
  </si>
  <si>
    <t>27.90.32.000.057.00.0796.000000000000</t>
  </si>
  <si>
    <t>22.19.30.500.002.01.0006.000000000001</t>
  </si>
  <si>
    <t>618-1 Т</t>
  </si>
  <si>
    <t>Задвижка электроприводная Ду600 ру2,5МПа 30с964нж в комплекте</t>
  </si>
  <si>
    <t>авансовый платеж 0%, 90 % оплата в течение 30 календарных дней со дня подписания акта приемки, 10% после оказания всех сопутствующих работ на основании подписанных сторонами актов-приемки передач</t>
  </si>
  <si>
    <t>8,14,15,18,19,20,21,22</t>
  </si>
  <si>
    <t>№ 68     от "09" марта 2016г.</t>
  </si>
  <si>
    <t>6,11,20,21</t>
  </si>
  <si>
    <t xml:space="preserve">Сигнализатор уровня перелива    4-20 мА   L=1800 мм  </t>
  </si>
  <si>
    <t xml:space="preserve">Сигнализатор уровня перелива    4-20 мА  L=250 мм  </t>
  </si>
  <si>
    <t>Коробка зажимов повышенной надежности из нержавеющей стали KЭПН-ВЭЛ-5.1-1,5 на 24 клеммы</t>
  </si>
  <si>
    <t>Коробка зажимов повышенной надежности из нержавеющей стали KЭПН-ВЭЛ-5.1-1,5 на 12 клемм</t>
  </si>
  <si>
    <t>Двухкомпонентная, отверждаемая полиамидным аддуктом.</t>
  </si>
  <si>
    <t>Двухкомпонентная, отверждаемая полиамидным аддуктом эпоксидная краска.</t>
  </si>
  <si>
    <t>март-апрель, июль-август</t>
  </si>
  <si>
    <t>Изолирующее фланцевое соединение ИФС Ду200 Ру1,6МПа</t>
  </si>
  <si>
    <t>Изолирующее фланцевое соединение ИФС Ду50 Ру1,6МПа</t>
  </si>
  <si>
    <t>582-2 Т</t>
  </si>
  <si>
    <t>583-2 Т</t>
  </si>
  <si>
    <t>592-2 Т</t>
  </si>
  <si>
    <t>Профили стальные листовые гнутые с трапециадальными гофрами Н60-845-0,8</t>
  </si>
  <si>
    <t>586-2 Т</t>
  </si>
  <si>
    <t>585-2 Т</t>
  </si>
  <si>
    <t>керамический иолятор для  инверторного сварочного аппарата CUT-100</t>
  </si>
  <si>
    <t xml:space="preserve">Выполнение землеустроительных и земельно-кадастровых работ  по предоставлению права на земельный участок для строительства и эксплуатации газопровода высокого давления в селе Бейнеу </t>
  </si>
  <si>
    <t>30 календарных дней с момента подписания договора</t>
  </si>
  <si>
    <t xml:space="preserve">Выполнение землеустроительных и земельно-кадастровых работ  по предоставлению права на земельный участок для строительства и эксплуатации газопровода низкого давления в селе Бейнеу </t>
  </si>
  <si>
    <t>Выполнение землеустроительных и земельно-кадастровых работ  по предоставлению права на земельный участок для строительства и эксплуатации подземного газопровода высокого давления Таучик-Жынгылды</t>
  </si>
  <si>
    <t>37 Р</t>
  </si>
  <si>
    <t>38 Р</t>
  </si>
  <si>
    <t>148 У</t>
  </si>
  <si>
    <t>149 У</t>
  </si>
  <si>
    <t>150 У</t>
  </si>
  <si>
    <t>151 У</t>
  </si>
  <si>
    <t>152 У</t>
  </si>
  <si>
    <t>153 У</t>
  </si>
  <si>
    <t>154 У</t>
  </si>
  <si>
    <t>155 У</t>
  </si>
  <si>
    <t>156 У</t>
  </si>
  <si>
    <t>74.90.20.000.068.00.0777.000000000000</t>
  </si>
  <si>
    <t>Услуги по подтверждению/верификации/согласованию документации</t>
  </si>
  <si>
    <t xml:space="preserve"> Услуги по подтверждению и согласованию документации в местных исполнительных и компетентных органах и организациях по объекту "Строительства газопровода высокого давления в селе Бейнеу  </t>
  </si>
  <si>
    <t xml:space="preserve"> Услуги по подтверждению и согласованию документации в местных исполнительных и компетентных органах и организациях по объекту "Строительства  газопровода низкого давления в селе Бейнеу  </t>
  </si>
  <si>
    <t xml:space="preserve"> Услуги по подтверждению и согласованию документации в местных исполнительных и компетентных органах и организациях по  объекту "Строительства подземного  газопровода высокого давления в Таучик-Жынгылды"</t>
  </si>
  <si>
    <t>Услуги по оформлению, получению технической, правоустанавливающей разрешительной и иной документации (оформление, переоформление, подготовка, регистрация, перерегистрация) в местных исполнительных и компетентных органах  по объекту "Строительство газопровода высокого давления в селе Бейнеу"</t>
  </si>
  <si>
    <t>Услуги по оформлению, получению технической, правоустанавливающей разрешительной и иной документации (оформление, переоформление, подготовка, регистрация, перерегистрация) в местных исполнительных и компетентных органах  по объекту (строительство газопровода низкого давления в селе Бейнеу)</t>
  </si>
  <si>
    <t>Услуги по оформлению, получению технической, правоустанавливающей разрешительной и иной документации (оформление, переоформление, подготовка, регистрация, перерегистрация) в местных исполнительных и компетентных органах  по объекту (строительство подземного газопровода высокого давления Таучик-Жынгылды)</t>
  </si>
  <si>
    <t>82.19.13.000.001.00.0777.000000000001</t>
  </si>
  <si>
    <t>Услуги по оформлению контрактов/правоустанавливающих и обязующих документов/договоров/соглашений и аналогичных документов</t>
  </si>
  <si>
    <t xml:space="preserve">Услуги по оформлению правоустанавливающих и обязующих документов договора аренды земли  по объекту "Строительство газопровода высокого давления в селе Бейнеу" </t>
  </si>
  <si>
    <t xml:space="preserve">Услуги по оформлению правоустанавливающих и обязующих документов договора аренды земли по объекту "Строительство газопровода низкого давления в селе Бейнеу" </t>
  </si>
  <si>
    <t>Услуги по оформлению правоустанавливающих и обязующих документов договора аренды земли по объекту "Строительство подземного газопровода высокого давления Таучик-Жынгылды</t>
  </si>
  <si>
    <t>7,11,19,20,21</t>
  </si>
  <si>
    <t>7,11</t>
  </si>
  <si>
    <t>90-1 У</t>
  </si>
  <si>
    <t>91-1 У</t>
  </si>
  <si>
    <t>1806-1 Т</t>
  </si>
  <si>
    <t>Грунтовка двухкомпонентная, отверждаемая полиамидным аддуктом эпоксидная краска.</t>
  </si>
  <si>
    <t>Металлочерепица с комплектующими , ГОСТ 52146-2003</t>
  </si>
  <si>
    <r>
      <t>11,18,20,21</t>
    </r>
    <r>
      <rPr>
        <sz val="10"/>
        <color rgb="FFFF0000"/>
        <rFont val="Times New Roman"/>
        <family val="1"/>
        <charset val="204"/>
      </rPr>
      <t>,22</t>
    </r>
  </si>
  <si>
    <t>2089-1 Т</t>
  </si>
  <si>
    <t>1877-1 Т</t>
  </si>
  <si>
    <t>7,19,20,21</t>
  </si>
  <si>
    <t>1875-1 Т</t>
  </si>
  <si>
    <t>1865-1 Т</t>
  </si>
  <si>
    <t>1864-1 Т</t>
  </si>
  <si>
    <t>1858-1 Т</t>
  </si>
  <si>
    <t>12-2 Т</t>
  </si>
  <si>
    <t>13-2 Т</t>
  </si>
  <si>
    <t>7,8,14,15,22</t>
  </si>
  <si>
    <t>14-2 Т</t>
  </si>
  <si>
    <t>2233-1 Т</t>
  </si>
  <si>
    <t>11,12,19,20,21</t>
  </si>
  <si>
    <t>162-2 Т</t>
  </si>
  <si>
    <t>163-2 Т</t>
  </si>
  <si>
    <t>март-апрель, июнь</t>
  </si>
  <si>
    <t>1520-2 Т</t>
  </si>
  <si>
    <t>1521-2 Т</t>
  </si>
  <si>
    <t>1522-2 Т</t>
  </si>
  <si>
    <t>2508 Т</t>
  </si>
  <si>
    <t>2509 Т</t>
  </si>
  <si>
    <t>2510 Т</t>
  </si>
  <si>
    <t>2511 Т</t>
  </si>
  <si>
    <t>2512 Т</t>
  </si>
  <si>
    <t>2513 Т</t>
  </si>
  <si>
    <t>2514 Т</t>
  </si>
  <si>
    <t>2515 Т</t>
  </si>
  <si>
    <t>2516 Т</t>
  </si>
  <si>
    <t>199-2 Т</t>
  </si>
  <si>
    <t>28.14.13.350.001.00.0796.000000000205</t>
  </si>
  <si>
    <t>стальная, клиновая, тип присоединения к трубопроводу - фланцевое, литая, с выдвижным шпинделем, (маховик, редуктор), номинальное давление 40 Мпа, номинальный диаметр 150 мм</t>
  </si>
  <si>
    <t>25.12.10.300.000.00.0796.000000000000</t>
  </si>
  <si>
    <t>стальная</t>
  </si>
  <si>
    <t xml:space="preserve">Плита ПУО-18-15 </t>
  </si>
  <si>
    <t>Изолирующее фланцевое соединение ИФС Ду80 Ру16МПа</t>
  </si>
  <si>
    <t>Полоса стальная 25х4мм</t>
  </si>
  <si>
    <t>Панели трехслойные кровельные толщиной 150 мм</t>
  </si>
  <si>
    <t>Панели трехслойные стеновые   толщиной 100 мм</t>
  </si>
  <si>
    <t>Тройник стальной ст.20 ф219х6мм</t>
  </si>
  <si>
    <t>Тройник стальной ст.20 переходный   ф219х6 – 159х4,5</t>
  </si>
  <si>
    <t>2517 Т</t>
  </si>
  <si>
    <t>2518 Т</t>
  </si>
  <si>
    <t>2519 Т</t>
  </si>
  <si>
    <t>2520 Т</t>
  </si>
  <si>
    <t>2521 Т</t>
  </si>
  <si>
    <t>2522 Т</t>
  </si>
  <si>
    <t>24.33.30.900.006.00.0055.000000000001</t>
  </si>
  <si>
    <t>Сэндвич-панель</t>
  </si>
  <si>
    <t>кровельная  , трехслойная, с наполнителем из минеральной ваты, со скрытым креплением SECRET FIX</t>
  </si>
  <si>
    <t>24.33.30.900.006.02.0055.000000000000</t>
  </si>
  <si>
    <t>стеновая, трехслойная, с наполнителем из минеральной ваты, со скрытым креплением SECRET FIX</t>
  </si>
  <si>
    <t>28.14.13.350.001.00.0796.000000000147</t>
  </si>
  <si>
    <t>стальная, клиновая, тип присоединения к трубопроводу - фланцевое, литая, с выдвижным шпинделем, редуктор, номинальное давление 16 Мпа, номинальный диаметр 300 мм</t>
  </si>
  <si>
    <t>Уголок стальной 25х25х3</t>
  </si>
  <si>
    <t>24.33.11.100.000.00.0168.000000000001</t>
  </si>
  <si>
    <t>стальной, равнополочный, номер 2,5, ширина полок 25*25 мм, ГОСТ 8509-93</t>
  </si>
  <si>
    <t>27.32.13.300.001.00.0008.000000000069</t>
  </si>
  <si>
    <t>марка КВБбШнг, 10*2,5 мм2</t>
  </si>
  <si>
    <t>27.32.13.300.001.00.0008.000000000070</t>
  </si>
  <si>
    <t>марка КВБбШвнг, 5*2,5 мм2</t>
  </si>
  <si>
    <t>27.32.13.700.000.00.0008.000000000919</t>
  </si>
  <si>
    <t>марка МКЭШВнг, 2*2*1,0 мм2</t>
  </si>
  <si>
    <t>27.33.13.600.003.00.0796.000000000000</t>
  </si>
  <si>
    <t>Заземлитель</t>
  </si>
  <si>
    <t>анодный, железокремнистый, блочный</t>
  </si>
  <si>
    <t>25.11.23.500.001.00.0796.000000000001</t>
  </si>
  <si>
    <t>Стенка</t>
  </si>
  <si>
    <t>резервуара, стальная, марка Ст. 09Г2С, внутрений диаметр стенки 20,92 м, высота стенки 14,9 м, ГОСТ 31385-2008</t>
  </si>
  <si>
    <t>27.32.13.700.000.00.0008.000000000911</t>
  </si>
  <si>
    <t>марка МКЭШВнг, 4*2*1,0 мм2</t>
  </si>
  <si>
    <t>27.32.13.700.000.00.0008.000000000912</t>
  </si>
  <si>
    <t>марка МКЭШВнг, 10*2*1,0 мм2</t>
  </si>
  <si>
    <t>27.32.13.700.000.00.0008.000000000913</t>
  </si>
  <si>
    <t>марка МКЭШВнг, 7*2*1,0 мм2</t>
  </si>
  <si>
    <t>27.32.13.700.000.00.0008.000000000914</t>
  </si>
  <si>
    <t>марка МКЭШВнг, 1*2*1,0 мм2</t>
  </si>
  <si>
    <t>27.32.13.700.000.00.0008.000000000916</t>
  </si>
  <si>
    <t>марка ВБбШв, 3*2,5 мм2</t>
  </si>
  <si>
    <t>27.32.13.700.000.00.0008.000000000915</t>
  </si>
  <si>
    <t>марка ВБбШв, 5*2,5 мм2</t>
  </si>
  <si>
    <t>27.32.13.700.000.00.0008.000000000917</t>
  </si>
  <si>
    <t>марка ВБбШв, 1*35 мм2, ГОСТ 31996-2012</t>
  </si>
  <si>
    <t>27.32.13.700.000.00.0008.000000000918</t>
  </si>
  <si>
    <t>марка ВБбШв, 1*50 мм2, ГОСТ 31996-2012</t>
  </si>
  <si>
    <t>27.32.13.700.000.00.0008.000000000183</t>
  </si>
  <si>
    <t>марка ВБбШв, 4*150 мм2</t>
  </si>
  <si>
    <t>1290-2 Т</t>
  </si>
  <si>
    <t>1291-2 Т</t>
  </si>
  <si>
    <t>2523 Т</t>
  </si>
  <si>
    <t>2524 Т</t>
  </si>
  <si>
    <t>2525 Т</t>
  </si>
  <si>
    <t>2526 Т</t>
  </si>
  <si>
    <t>2527 Т</t>
  </si>
  <si>
    <t>2528 Т</t>
  </si>
  <si>
    <t>2529 Т</t>
  </si>
  <si>
    <t>2530 Т</t>
  </si>
  <si>
    <t>2531 Т</t>
  </si>
  <si>
    <t>2532 Т</t>
  </si>
  <si>
    <t>2533 Т</t>
  </si>
  <si>
    <t>2534 Т</t>
  </si>
  <si>
    <t>2535 Т</t>
  </si>
  <si>
    <t>2536 Т</t>
  </si>
  <si>
    <t>2537 Т</t>
  </si>
  <si>
    <t>2538 Т</t>
  </si>
  <si>
    <t>2539 Т</t>
  </si>
  <si>
    <t>28.11.42.300.025.00.0839.000000000000</t>
  </si>
  <si>
    <t>Поршневая группа</t>
  </si>
  <si>
    <t>для дизельного двигателя, для спецтехники, мощность не более 240 л.с., в комплекте гильзы, поршни, поршневые кольца, уплотнители колец</t>
  </si>
  <si>
    <t>к  экскаватору  WZ 30-25 : Поршневая группа  YC4B90-T20  WZ30-25</t>
  </si>
  <si>
    <t>к  экскаватору  WZ 30-25 : Топливный насос высокого давления YC4B90-T10 (B7600-11110018-493)</t>
  </si>
  <si>
    <t>28.30.93.990.068.00.0796.000000000000</t>
  </si>
  <si>
    <t>для трактора, со шкивом</t>
  </si>
  <si>
    <t>к  экскаватору  WZ 30-25 : Воздушный компрессор WZ30-25, D30-3509100</t>
  </si>
  <si>
    <t>к  экскаватору  WZ 30-25 : Вкладшыш коренной, Вкладшыш коренной</t>
  </si>
  <si>
    <t xml:space="preserve">к  экскаватору  WZ 30-25 : Вкладыш шатунный, YC4B90-T10 (4110001026034 430-1004022C-H) </t>
  </si>
  <si>
    <t>29.32.30.990.058.05.0839.000000000000</t>
  </si>
  <si>
    <t>для двигателя внутреннего сгорания, для грузового автомобиля</t>
  </si>
  <si>
    <t>к  экскаватору  WZ 30-25 : Набор прокладок двигателя, YC4B90-T10 (B8800-9000100)</t>
  </si>
  <si>
    <t>28.30.93.990.078.01.0796.000000000000</t>
  </si>
  <si>
    <t>карданная, для тракторной техники</t>
  </si>
  <si>
    <t>к  экскаватору  WZ 30-25 : Крестовина карданного вала WZ30-25 35х98, WZ30.4.3</t>
  </si>
  <si>
    <t>28.92.61.300.098.00.0796.000000000000</t>
  </si>
  <si>
    <t>для экскаватора</t>
  </si>
  <si>
    <t>к  экскаватору  WZ 30-25 :Насос гидравлики WZ30-25,GBGj2050/1010XF</t>
  </si>
  <si>
    <t>29.32.30.250.029.00.0796.000000000002</t>
  </si>
  <si>
    <t>Гидрозамок</t>
  </si>
  <si>
    <t>Запасные части к автокрану XGMG QY50K (50тн пр-во КНР) двиг марки WD615.46 : Гидрозамок "XGMG QY50K"</t>
  </si>
  <si>
    <t>28.11.41.300.012.00.0796.000000000002</t>
  </si>
  <si>
    <t>КС-55732  (пр-во ОАО "Челябинец"  на шасси "КамАЗ-65115-А4" ДВС Cummins 6ISBe): Вал коленчатый, 6ISBе3974538/4934862 (ДВС 6ISBе 4300)</t>
  </si>
  <si>
    <t>КС-55732  (пр-во ОАО "Челябинец"  на шасси "КамАЗ-65115-А4" ДВС Cummins 6ISBe): Поршневая группа, Cummins 6ISBe моторокомплект. В комплект входят: гильза, поршень, кольца поршневые, палец поршневой</t>
  </si>
  <si>
    <t>28.11.42.300.001.00.0796.000000000003</t>
  </si>
  <si>
    <t>Группа гильзо-поршневая</t>
  </si>
  <si>
    <t>для дизельного двигателя, для специального и специализированного автомобиля</t>
  </si>
  <si>
    <t>КС-55732  (пр-во ОАО "Челябинец"  на шасси "КамАЗ-65115-А4" ДВС Cummins 6ISBe): Поршневая группа РО(стандарт), В комплект входят: кольца поршневые, поршень, палец поршневой, кольца стопорные - 2 шт</t>
  </si>
  <si>
    <t>КС-55732  (пр-во ОАО "Челябинец"  на шасси "КамАЗ-65115-А4" ДВС Cummins 6ISBe):Кольца поршневые РО,  Cummins ISBE (поршенькомплект) 4955169, 4955251, 3971297</t>
  </si>
  <si>
    <t>КС-55732  (пр-во ОАО "Челябинец"  на шасси "КамАЗ-65115-А4" ДВС Cummins 6ISBe): Вкладыши коренные,   ДВС 6ISBе 4300 (стандарт)</t>
  </si>
  <si>
    <t>КС-55732  (пр-во ОАО "Челябинец"  на шасси "КамАЗ-65115-А4" ДВС Cummins 6ISBe): Вкладыши шатунные,  ДВС 6ISBе 4300 (STD 4893693/3969562)</t>
  </si>
  <si>
    <t>КС-55732  (пр-во ОАО "Челябинец"  на шасси "КамАЗ-65115-А4" ДВС Cummins 6ISBe): Прокладка головки блока, 4932210 (6ISBE 210-30 /  ISDe 200-30)  (V=6.7 [D=109мм])</t>
  </si>
  <si>
    <t>КС-55732  (пр-во ОАО "Челябинец"  на шасси "КамАЗ-65115-А4" ДВС Cummins 6ISBe): Комплект прокладок ДВС Cummins 6ISBe 4300</t>
  </si>
  <si>
    <t>36-1 Р</t>
  </si>
  <si>
    <t>37-1 Р</t>
  </si>
  <si>
    <t>38-1 Р</t>
  </si>
  <si>
    <t>148-1 У</t>
  </si>
  <si>
    <t>149-1 У</t>
  </si>
  <si>
    <t>150-1 У</t>
  </si>
  <si>
    <t>151-1 У</t>
  </si>
  <si>
    <t>152-1 У</t>
  </si>
  <si>
    <t>153-1 У</t>
  </si>
  <si>
    <t>154-1 У</t>
  </si>
  <si>
    <t>155-1 У</t>
  </si>
  <si>
    <t>156-1 У</t>
  </si>
  <si>
    <t>176-3 Т</t>
  </si>
  <si>
    <t>РК, Мангистауская область,м/р Каражанбас</t>
  </si>
  <si>
    <t>1929-1 Т</t>
  </si>
  <si>
    <t>1930-1 Т</t>
  </si>
  <si>
    <t>1931-1 Т</t>
  </si>
  <si>
    <t>4-1 Р</t>
  </si>
  <si>
    <t>РК, Мангистауская область, производственная база поставщика</t>
  </si>
  <si>
    <t>23.61.20.900.007.00.0796.000000000398</t>
  </si>
  <si>
    <t>железобетонный, покрытия, марка П</t>
  </si>
  <si>
    <t>23.14.12.100.001.01.0113.000000000017</t>
  </si>
  <si>
    <t>теплоизоляционная, из стекловолокна, марка П-15, размер1250*600*80, ГОСТ 10499-95</t>
  </si>
  <si>
    <t>Плита теплоизоляционная ISOVER -OL-E</t>
  </si>
  <si>
    <t>19-2 Р</t>
  </si>
  <si>
    <t>РК, Мангистауская область</t>
  </si>
  <si>
    <t>12,20,21</t>
  </si>
  <si>
    <t>39 Р</t>
  </si>
  <si>
    <t>РК Мангистауская обл.  м/р Каражанбас</t>
  </si>
  <si>
    <t>25.61.12.900.000.00.0999.000000000000</t>
  </si>
  <si>
    <t>Работы по нанесению покрытий неметаллических</t>
  </si>
  <si>
    <t>Обработка железобетонной поверхности жидкой резиной</t>
  </si>
  <si>
    <t>Измерение состояния покрытия вновь вводимого строительного участка пос. Бейнеу</t>
  </si>
  <si>
    <t>74.90.13.000.001.00.0777.000000000000</t>
  </si>
  <si>
    <t>Услуги по проведению гидрохимического мониторинга</t>
  </si>
  <si>
    <t>27.12.31.930.001.00.0796.000000000000</t>
  </si>
  <si>
    <t>Блок управления</t>
  </si>
  <si>
    <t>для электродвигателя, марка БМ 5430</t>
  </si>
  <si>
    <t xml:space="preserve">Блок управления реверсивным электродвигателем БМ5430-3074 </t>
  </si>
  <si>
    <t>в течение 30 календарных дней по заявкам</t>
  </si>
  <si>
    <t>Пена монтажная, емкость 750мл</t>
  </si>
  <si>
    <t>157 У</t>
  </si>
  <si>
    <t>1510-3 Т</t>
  </si>
  <si>
    <t>370-2 Т</t>
  </si>
  <si>
    <t>РК, Мангистауская область, м/р Каламкас   ТОО "ОСС"</t>
  </si>
  <si>
    <t>8,12,14,15,22</t>
  </si>
  <si>
    <t>2405-1 Т</t>
  </si>
  <si>
    <t>Короб перфорированный                  КП-50  L=2м (толщ мет от 1-1,5 мм)  31879-070</t>
  </si>
  <si>
    <t>2392-1 Т</t>
  </si>
  <si>
    <t>618-2 Т</t>
  </si>
  <si>
    <t>2245-1 Т</t>
  </si>
  <si>
    <t>2246-1 Т</t>
  </si>
  <si>
    <t>2247-1 Т</t>
  </si>
  <si>
    <t>2248-1 Т</t>
  </si>
  <si>
    <t>2249-1 Т</t>
  </si>
  <si>
    <t>622-1 Т</t>
  </si>
  <si>
    <t>623-1 Т</t>
  </si>
  <si>
    <t>624-1 Т</t>
  </si>
  <si>
    <t>Радарный уровномер Optiwave73000 С  вид взрывозащиты ATEX II G/D  1/2,2  Eexd aIIC T3…6.</t>
  </si>
  <si>
    <t xml:space="preserve">Электромагнитный расходомер Optiflux 2300  F  Рабочий диапазон  5…217м3/ч  </t>
  </si>
  <si>
    <t>630-1 Т</t>
  </si>
  <si>
    <t xml:space="preserve"> Счетчик воды крыльчатый .Многоструйный сухоход с магнитной муфтой и механическим счетным устройством, рабочий диапазон 0,2….20м3/час </t>
  </si>
  <si>
    <t>631-1 Т</t>
  </si>
  <si>
    <t>632-1 Т</t>
  </si>
  <si>
    <t>633-1 Т</t>
  </si>
  <si>
    <t>634-1 Т</t>
  </si>
  <si>
    <t>635-1 Т</t>
  </si>
  <si>
    <t>636-1 Т</t>
  </si>
  <si>
    <t>637-1 Т</t>
  </si>
  <si>
    <t>638-1 Т</t>
  </si>
  <si>
    <t>639-1 Т</t>
  </si>
  <si>
    <t>640-1 Т</t>
  </si>
  <si>
    <t>641-1 Т</t>
  </si>
  <si>
    <t>642-1 Т</t>
  </si>
  <si>
    <t>643-1 Т</t>
  </si>
  <si>
    <t>645-1 Т</t>
  </si>
  <si>
    <t>646-1 Т</t>
  </si>
  <si>
    <t>647-1 Т</t>
  </si>
  <si>
    <t>2540 Т</t>
  </si>
  <si>
    <t>Стойка СВ 164-12</t>
  </si>
  <si>
    <t>2348-1 Т</t>
  </si>
  <si>
    <t>РК, Мангистауская область, г.Актау, п.Куйрык</t>
  </si>
  <si>
    <t>2080-1 Т</t>
  </si>
  <si>
    <t>2080-2 Т</t>
  </si>
  <si>
    <t>8,11,14,15,19,20,21,22</t>
  </si>
  <si>
    <t>385-2 Т</t>
  </si>
  <si>
    <t>1937-1 Т</t>
  </si>
  <si>
    <t>1934-1 Т</t>
  </si>
  <si>
    <t>416-2 Т</t>
  </si>
  <si>
    <t>1935-1 Т</t>
  </si>
  <si>
    <t>1936-1 Т</t>
  </si>
  <si>
    <t>1971-1 Т</t>
  </si>
  <si>
    <t>1972-1 Т</t>
  </si>
  <si>
    <t>1973-1 Т</t>
  </si>
  <si>
    <t>1974-1 Т</t>
  </si>
  <si>
    <t>602-2 Т</t>
  </si>
  <si>
    <t>603-2 Т</t>
  </si>
  <si>
    <t>604-2 Т</t>
  </si>
  <si>
    <t>605-2 Т</t>
  </si>
  <si>
    <t>570-1 Т</t>
  </si>
  <si>
    <t>2541 Т</t>
  </si>
  <si>
    <t>2542 Т</t>
  </si>
  <si>
    <t>2543 Т</t>
  </si>
  <si>
    <t>2544 Т</t>
  </si>
  <si>
    <t>Кабель силовой медный ВБбШвнг  1х35 ГОСТ 31996-2012</t>
  </si>
  <si>
    <t>Кабель силовой медный ВБбШвнг  2х35  ГОСТ 31996-2012</t>
  </si>
  <si>
    <t>2545 Т</t>
  </si>
  <si>
    <t>24.20.21.100.000.00.0168.000000000182</t>
  </si>
  <si>
    <t>электросварная, стальная, наружный диаметр 720 мм, толщина стенки 12 мм, прямошовная</t>
  </si>
  <si>
    <t>Труба стальная электросварная  Ø720х12мм</t>
  </si>
  <si>
    <t>№120     от "04" апреля 2016г.</t>
  </si>
  <si>
    <t>1506-3 Т</t>
  </si>
  <si>
    <t>1500-3 Т</t>
  </si>
  <si>
    <t>1501-3 Т</t>
  </si>
  <si>
    <t>1509-3 Т</t>
  </si>
  <si>
    <t>1929-2 Т</t>
  </si>
  <si>
    <t>1930-2 Т</t>
  </si>
  <si>
    <t>1931-2 Т</t>
  </si>
  <si>
    <t>Задвижка электроприводная Ду150 Ру4,0МПа 30с941нж</t>
  </si>
  <si>
    <t>Дверь стальная  утепленная двухстворчатая</t>
  </si>
  <si>
    <t>209-2 Т</t>
  </si>
  <si>
    <t>209-3 Т</t>
  </si>
  <si>
    <t>апрель-май, июнь-июль</t>
  </si>
  <si>
    <t>7,8,11,14,15,19,20,21,22</t>
  </si>
  <si>
    <t>2546 Т</t>
  </si>
  <si>
    <t>22.19.73.100.000.00.0006.000000000067</t>
  </si>
  <si>
    <t>гибкая из вспененного каучука, толщина стенки 13 мм, диаметр 114 мм, ГОСТ 16381-77</t>
  </si>
  <si>
    <t>Теплоизоляция гибкая трубчатая К-Fleх ф114 толщ.13мм</t>
  </si>
  <si>
    <t>2547 Т</t>
  </si>
  <si>
    <t xml:space="preserve">Самоклеющаяся лента из защитного покрытия К-Flex,цвет алюминий, длина 50м, тип АА130 ALU, ширина 50мм </t>
  </si>
  <si>
    <t>736</t>
  </si>
  <si>
    <t>20.52.10.900.005.00.0112.000000000002</t>
  </si>
  <si>
    <t>из раствора хлоропренового каучука и добавок</t>
  </si>
  <si>
    <t>Клей К-Flex, тип К414,Однокомпонентный контактный клей,  на основе полихлоропренового каучука.</t>
  </si>
  <si>
    <t>Литр</t>
  </si>
  <si>
    <t>2494-1 Т</t>
  </si>
  <si>
    <t>27.32.13.300.001.00.0008.000000000073</t>
  </si>
  <si>
    <t>марка ВБбШвнг, 1*35 мм2, ГОСТ 31996-2012</t>
  </si>
  <si>
    <t>27.32.13.300.001.00.0008.000000000074</t>
  </si>
  <si>
    <t>марка ВБбШвнг, 2*3,5 мм2, ГОСТ 31996-2012</t>
  </si>
  <si>
    <t>2347-1 Т</t>
  </si>
  <si>
    <t>2346-1 Т</t>
  </si>
  <si>
    <t>606-2 Т</t>
  </si>
  <si>
    <t>1978-1 Т</t>
  </si>
  <si>
    <t>1983-1 Т</t>
  </si>
  <si>
    <t>1976-1 Т</t>
  </si>
  <si>
    <t>1977-1 Т</t>
  </si>
  <si>
    <t>1981-1 Т</t>
  </si>
  <si>
    <t>1982-1 Т</t>
  </si>
  <si>
    <t>1979-1 Т</t>
  </si>
  <si>
    <t>1980-1 Т</t>
  </si>
  <si>
    <t>1984-1 Т</t>
  </si>
  <si>
    <t>1699-1 Т</t>
  </si>
  <si>
    <t>1700-1 Т</t>
  </si>
  <si>
    <t>1701-1 Т</t>
  </si>
  <si>
    <t>1702-1 Т</t>
  </si>
  <si>
    <t>1703-1 Т</t>
  </si>
  <si>
    <t>1704-1 Т</t>
  </si>
  <si>
    <t>1705-1 Т</t>
  </si>
  <si>
    <t>1706-1 Т</t>
  </si>
  <si>
    <t>1707-1 Т</t>
  </si>
  <si>
    <t>1708-1 Т</t>
  </si>
  <si>
    <t>1709-1 Т</t>
  </si>
  <si>
    <t>1710-1 Т</t>
  </si>
  <si>
    <t>81-1 У</t>
  </si>
  <si>
    <t>20,21,22</t>
  </si>
  <si>
    <t>1496-3 Т</t>
  </si>
  <si>
    <t>581-3 Т</t>
  </si>
  <si>
    <t>583-3 Т</t>
  </si>
  <si>
    <t>584-3 Т</t>
  </si>
  <si>
    <t>585-3 Т</t>
  </si>
  <si>
    <t>586-3 Т</t>
  </si>
  <si>
    <t>2345-1 Т</t>
  </si>
  <si>
    <t>24.20.40.100.010.01.0796.000000000006</t>
  </si>
  <si>
    <t>стальной, изолирующий, условное давление 16 МПа, условный диаметр 80 мм, ГОСТ 25660-83</t>
  </si>
  <si>
    <t>548-2 Т</t>
  </si>
  <si>
    <t>421-3 Т</t>
  </si>
  <si>
    <t>118-2 Т</t>
  </si>
  <si>
    <t>120-2 Т</t>
  </si>
  <si>
    <t>121-2 Т</t>
  </si>
  <si>
    <t>124-2 Т</t>
  </si>
  <si>
    <t>125-2 Т</t>
  </si>
  <si>
    <t>126-2 Т</t>
  </si>
  <si>
    <t>127-2 Т</t>
  </si>
  <si>
    <t>128-2 Т</t>
  </si>
  <si>
    <t>129-2 Т</t>
  </si>
  <si>
    <t>130-2 Т</t>
  </si>
  <si>
    <t>1786-1 Т</t>
  </si>
  <si>
    <t>1787-1 Т</t>
  </si>
  <si>
    <t>1788-1 Т</t>
  </si>
  <si>
    <t>1789-1 Т</t>
  </si>
  <si>
    <t>1790-1 Т</t>
  </si>
  <si>
    <t>1791-1 Т</t>
  </si>
  <si>
    <t>1792-1 Т</t>
  </si>
  <si>
    <t>1793-1 Т</t>
  </si>
  <si>
    <t>1794-1 Т</t>
  </si>
  <si>
    <t>1795-1 Т</t>
  </si>
  <si>
    <t>1796-1 Т</t>
  </si>
  <si>
    <t>1797-1 Т</t>
  </si>
  <si>
    <t>1798-1 Т</t>
  </si>
  <si>
    <t>1799-1 Т</t>
  </si>
  <si>
    <t>1800-1 Т</t>
  </si>
  <si>
    <t>1801-1 Т</t>
  </si>
  <si>
    <t>1802-1 Т</t>
  </si>
  <si>
    <t>1803-1 Т</t>
  </si>
  <si>
    <t>1804-1 Т</t>
  </si>
  <si>
    <t>1805-1 Т</t>
  </si>
  <si>
    <t>1806-2 Т</t>
  </si>
  <si>
    <t>1807-1 Т</t>
  </si>
  <si>
    <t>1808-1 Т</t>
  </si>
  <si>
    <t>1809-1 Т</t>
  </si>
  <si>
    <t>1810-1 Т</t>
  </si>
  <si>
    <t>1811-1 Т</t>
  </si>
  <si>
    <t>1812-1 Т</t>
  </si>
  <si>
    <t>1813-1 Т</t>
  </si>
  <si>
    <t>1814-1 Т</t>
  </si>
  <si>
    <t>1815-1 Т</t>
  </si>
  <si>
    <t>1816-1 Т</t>
  </si>
  <si>
    <t>1817-1 Т</t>
  </si>
  <si>
    <t>1818-1 Т</t>
  </si>
  <si>
    <t>1819-1 Т</t>
  </si>
  <si>
    <t>1820-1 Т</t>
  </si>
  <si>
    <t>1821-1 Т</t>
  </si>
  <si>
    <t>1822-1 Т</t>
  </si>
  <si>
    <t>1823-1 Т</t>
  </si>
  <si>
    <t>1824-1 Т</t>
  </si>
  <si>
    <t>1825-1 Т</t>
  </si>
  <si>
    <t>1826-1 Т</t>
  </si>
  <si>
    <t>134-2 Т</t>
  </si>
  <si>
    <t>135-2 Т</t>
  </si>
  <si>
    <t>136-2 Т</t>
  </si>
  <si>
    <t>137-2 Т</t>
  </si>
  <si>
    <t>138-2 Т</t>
  </si>
  <si>
    <t>Глубинный анодный заземлитель.Феросилидный состоящий из 8-ми блоков. Глубина установки  до 16 м</t>
  </si>
  <si>
    <t>1838-1 Т</t>
  </si>
  <si>
    <t>1832-1 Т</t>
  </si>
  <si>
    <t>154-2 Т</t>
  </si>
  <si>
    <t>1831-1 Т</t>
  </si>
  <si>
    <t>1834-1 Т</t>
  </si>
  <si>
    <t>2088-1 Т</t>
  </si>
  <si>
    <t>1826-2 Т</t>
  </si>
  <si>
    <t>11,14,15,19,20,21,22</t>
  </si>
  <si>
    <t>1786-2 Т</t>
  </si>
  <si>
    <t>1975-1 Т</t>
  </si>
  <si>
    <t>1900-1 Т</t>
  </si>
  <si>
    <t>1898-1 Т</t>
  </si>
  <si>
    <t>1901-1 Т</t>
  </si>
  <si>
    <t>1970-1 Т</t>
  </si>
  <si>
    <t>1899-1 Т</t>
  </si>
  <si>
    <t>2102-1 Т</t>
  </si>
  <si>
    <t>2101-1 Т</t>
  </si>
  <si>
    <t>2103-1 Т</t>
  </si>
  <si>
    <t>2104-1 Т</t>
  </si>
  <si>
    <t>27.32.13.300.001.00.0008.000000000076</t>
  </si>
  <si>
    <t>марка ВБбШвнг, 4*120 мм2, ГОСТ 31996-2012</t>
  </si>
  <si>
    <t>27.32.13.300.001.00.0008.000000000075</t>
  </si>
  <si>
    <t>марка ВБбШвнг, 4*4 мм2, ГОСТ 31996-2012</t>
  </si>
  <si>
    <t>497-2 Т</t>
  </si>
  <si>
    <t>2522-1 Т</t>
  </si>
  <si>
    <t>136-3 Т</t>
  </si>
  <si>
    <t>2548 Т</t>
  </si>
  <si>
    <t>2549 Т</t>
  </si>
  <si>
    <t>24.20.13.900.000.01.0168.000000000029</t>
  </si>
  <si>
    <t>электросварная, прямошовная, стальная, наружный диаметр 108 мм, толщина стенки 5 мм</t>
  </si>
  <si>
    <t>Труба стальная электросварная прямошовная Ø108х5мм</t>
  </si>
  <si>
    <t>1824-2 Т</t>
  </si>
  <si>
    <t>24.20.13.900.000.01.0168.000000000026</t>
  </si>
  <si>
    <t>электросварная, прямошовная, стальная СТ 10, наружный диаметр 89 мм, толщина стенки 5 мм</t>
  </si>
  <si>
    <t>Труба стальная электросварная прямошовная Ø89х5мм</t>
  </si>
  <si>
    <t>2191-1 Т</t>
  </si>
  <si>
    <t>2550 Т</t>
  </si>
  <si>
    <t>125-3 Т</t>
  </si>
  <si>
    <t>2551 Т</t>
  </si>
  <si>
    <t>2552 Т</t>
  </si>
  <si>
    <t>2553 Т</t>
  </si>
  <si>
    <t>2554 Т</t>
  </si>
  <si>
    <t>393-3 Т</t>
  </si>
  <si>
    <t>421-4 Т</t>
  </si>
  <si>
    <t>419-3 Т</t>
  </si>
  <si>
    <t>397-3 Т</t>
  </si>
  <si>
    <t>448-2 Т</t>
  </si>
  <si>
    <t>177-2 Т</t>
  </si>
  <si>
    <t>Фланец стальной 1-150-10</t>
  </si>
  <si>
    <t>Фланец стальной 1-100-10</t>
  </si>
  <si>
    <t>Фланец стальной 1-65-10</t>
  </si>
  <si>
    <t>Фланец стальной 1-50-16</t>
  </si>
  <si>
    <t>Фланец стальной 1-50-10</t>
  </si>
  <si>
    <t>2555 Т</t>
  </si>
  <si>
    <t>2556 Т</t>
  </si>
  <si>
    <t>2557 Т</t>
  </si>
  <si>
    <t>7,11,12,18,20,21</t>
  </si>
  <si>
    <t>118-3 Т</t>
  </si>
  <si>
    <t>28.14.20.000.018.00.0796.000000000011</t>
  </si>
  <si>
    <t>с выступом, проходной, условное давление - 10 кгс/см2, условный диаметр от 10-1600 мм, ГОСТ 12821-80</t>
  </si>
  <si>
    <t>28.14.20.000.018.00.0796.000000000015</t>
  </si>
  <si>
    <t>с соединительным выступом, проходной, условное давление - 16 кгс/см2, условный диаметр от 10-1600 мм, ГОСТ 12821-80</t>
  </si>
  <si>
    <t>209-4 Т</t>
  </si>
  <si>
    <t>вентиль муфтовый латунный Ду32, Ру16 , 11Б27п1, ГОСТ 21345-78</t>
  </si>
  <si>
    <t>472-2 Т</t>
  </si>
  <si>
    <t>11,12,13,19,20,21</t>
  </si>
  <si>
    <t>474-2 Т</t>
  </si>
  <si>
    <t>476-2 Т</t>
  </si>
  <si>
    <t>478-2 Т</t>
  </si>
  <si>
    <t>480-2 Т</t>
  </si>
  <si>
    <t>481-2 Т</t>
  </si>
  <si>
    <t>482-2 Т</t>
  </si>
  <si>
    <t>483-2 Т</t>
  </si>
  <si>
    <t>484-2 Т</t>
  </si>
  <si>
    <t>486-2 Т</t>
  </si>
  <si>
    <t>487-2 Т</t>
  </si>
  <si>
    <t>488-2 Т</t>
  </si>
  <si>
    <t>489-2 Т</t>
  </si>
  <si>
    <t>490-2 Т</t>
  </si>
  <si>
    <t>491-2 Т</t>
  </si>
  <si>
    <t>492-2 Т</t>
  </si>
  <si>
    <t>2558 Т</t>
  </si>
  <si>
    <t>2559 Т</t>
  </si>
  <si>
    <t>2560 Т</t>
  </si>
  <si>
    <t>2561 Т</t>
  </si>
  <si>
    <t>2562 Т</t>
  </si>
  <si>
    <t>2563 Т</t>
  </si>
  <si>
    <t>2564 Т</t>
  </si>
  <si>
    <t>2565 Т</t>
  </si>
  <si>
    <t>Кран шаровый фланцевый Ду32, Ру40,11с67п, в комплекте с ответными фланцами, шпильками, гайками, прокладками. ГОСТ 28343-89</t>
  </si>
  <si>
    <t>Кран шаровый фланцевый Ду32, Ру16,11с67п, в комплекте с ответными фланцами, шпильками, гайками, прокладками. ГОСТ 28343-89</t>
  </si>
  <si>
    <t>Кран шаровый фланцевый Ду15, Ру16,11с67п, в комплекте с ответными фланцами, шпильками, гайками, прокладками. ГОСТ 28343-89</t>
  </si>
  <si>
    <t>28.14.13.730.002.00.0796.000000000438</t>
  </si>
  <si>
    <t>шаровой, стальной, фланцевый, давление условное 1,6 Мпа, проход условный 32 мм</t>
  </si>
  <si>
    <t>Кран шаровый фланцевый Ду15, Ру40,11с67п, в комплекте с ответными фланцами, шпильками, гайками, прокладками. ГОСТ 28343-89</t>
  </si>
  <si>
    <t>1909-1 Т</t>
  </si>
  <si>
    <t>28.14.13.730.002.00.0796.000000000435</t>
  </si>
  <si>
    <t>шаровой, стальной, фланцевый, давление условное 1,6 Мпа, проход условный 15 мм</t>
  </si>
  <si>
    <t>28.14.13.730.002.00.0796.000000000263</t>
  </si>
  <si>
    <t>шаровой, стальной, фланцевый, условное давление 40 Мпа, условный проход 15 мм  , ГОСТ 21345-2005</t>
  </si>
  <si>
    <t>28.14.13.900.000.00.0796.000000000021</t>
  </si>
  <si>
    <t>шаровой, латунный, муфтовый, тип 11Б27П1, диаметр 32 мм</t>
  </si>
  <si>
    <t>28.14.13.730.002.00.0796.000000000395</t>
  </si>
  <si>
    <t>шаровой, стальной, фланцевый, для нефтепродуктов и других жидкостей, ручной, условное давление 4 Мпа, условный проход 32 мм</t>
  </si>
  <si>
    <t>1843-1 Т</t>
  </si>
  <si>
    <t>Отвод стальной Ø38х4,  90гр.</t>
  </si>
  <si>
    <t>Переход 108х4-76х4</t>
  </si>
  <si>
    <t>Переход 108х6-89х5 мм</t>
  </si>
  <si>
    <t>Переход К-89х6-57х4</t>
  </si>
  <si>
    <t>Переход К-89х5-57х4</t>
  </si>
  <si>
    <t>Переход К-76х3,5-57х3</t>
  </si>
  <si>
    <t>Переход К-57х4-38х3</t>
  </si>
  <si>
    <t>Тройник равнопроходной исп.2 ф89х5</t>
  </si>
  <si>
    <t>2566 Т</t>
  </si>
  <si>
    <t>2567 Т</t>
  </si>
  <si>
    <t>2568 Т</t>
  </si>
  <si>
    <t>2569 Т</t>
  </si>
  <si>
    <t>2570 Т</t>
  </si>
  <si>
    <t>2571 Т</t>
  </si>
  <si>
    <t>Кирпич силикатный одинарный марки М75</t>
  </si>
  <si>
    <t>Плитка нескользящая, размер 30х30см, светлая, ГОСТ 27180-2001</t>
  </si>
  <si>
    <t>2572 Т</t>
  </si>
  <si>
    <t>2573 Т</t>
  </si>
  <si>
    <t>2574 Т</t>
  </si>
  <si>
    <t>2575 Т</t>
  </si>
  <si>
    <t>2576 Т</t>
  </si>
  <si>
    <t>2577 Т</t>
  </si>
  <si>
    <t>2578 Т</t>
  </si>
  <si>
    <t>авансовый платеж - 00%, оставшаяся часть в течении 30  календарных дней с момента подписания акта приема -передачи товаров</t>
  </si>
  <si>
    <t>434-2 Т</t>
  </si>
  <si>
    <t>324-3 Т</t>
  </si>
  <si>
    <t>334-2 Т</t>
  </si>
  <si>
    <t>1910-1 Т</t>
  </si>
  <si>
    <t>444-3 Т</t>
  </si>
  <si>
    <t>Заглушка эллиптическая  57х4</t>
  </si>
  <si>
    <t>Профилированный лист оцинкованный стальной С15-800-0,6</t>
  </si>
  <si>
    <t>Плита из минеральной ваты П 75-1000.500.100</t>
  </si>
  <si>
    <t>Котел стальной водогрейный ,производительность - 400 кВт, Рраб-0,6 Мпа</t>
  </si>
  <si>
    <t xml:space="preserve">Горелка газовая </t>
  </si>
  <si>
    <t>2579 Т</t>
  </si>
  <si>
    <t>2580 Т</t>
  </si>
  <si>
    <t>2581 Т</t>
  </si>
  <si>
    <t>2582 Т</t>
  </si>
  <si>
    <t>2583 Т</t>
  </si>
  <si>
    <t>2584 Т</t>
  </si>
  <si>
    <t>Счетчик газа СГ-16 М (250)</t>
  </si>
  <si>
    <t>газорегуляторный пункт шкафной 400-01</t>
  </si>
  <si>
    <t>Сигнализатор загазованности СИКЗ-50</t>
  </si>
  <si>
    <t xml:space="preserve">Счетчик газа Ротационный Ду 50 Ру 16 </t>
  </si>
  <si>
    <t>Манометр технический 0-16 кгс/см3</t>
  </si>
  <si>
    <t xml:space="preserve">ГРПШ 03М-2У1 </t>
  </si>
  <si>
    <t>2585 Т</t>
  </si>
  <si>
    <t>2586 Т</t>
  </si>
  <si>
    <t>2587 Т</t>
  </si>
  <si>
    <t>2588 Т</t>
  </si>
  <si>
    <t>2589 Т</t>
  </si>
  <si>
    <t>2590 Т</t>
  </si>
  <si>
    <t>2591 Т</t>
  </si>
  <si>
    <t xml:space="preserve">Задвижка клиновая фланцевая с электроприводом ЗКЛЭ 40-16нж  </t>
  </si>
  <si>
    <t>Блок управления шкафного исполнения ШУУРГ-Т-0,75-250 с комплексом СГ</t>
  </si>
  <si>
    <t>клапан отсечной ВН2Н-6ПЕ (клапан эл.магнитный Ду50мм,Ру0,6МПа)</t>
  </si>
  <si>
    <t>автомат выключатель 3Р 25А-С, EFD-3-250</t>
  </si>
  <si>
    <t>модуль вводв-вывода дискретных сигналов ЕМ 223 6ES7223-1BL22-OXAO Siemens</t>
  </si>
  <si>
    <t>манометры с мемебранным разделителем среды 232.50-100+990.34 G1/2</t>
  </si>
  <si>
    <t>преобразователь электрического интерфейса RS-485 в оптический сигнал,мсногомодовое волокно,МОХА ТСF-142-М-ST</t>
  </si>
  <si>
    <t>вентиль игольчатый SOO4.870.220</t>
  </si>
  <si>
    <t>модуль  RS-485,для контролера Yokagama Centum ALR121</t>
  </si>
  <si>
    <t>2592 Т</t>
  </si>
  <si>
    <t>2593 Т</t>
  </si>
  <si>
    <t>2594 Т</t>
  </si>
  <si>
    <t>2595 Т</t>
  </si>
  <si>
    <t>2596 Т</t>
  </si>
  <si>
    <t>2597 Т</t>
  </si>
  <si>
    <t>2598 Т</t>
  </si>
  <si>
    <t>1811-2 Т</t>
  </si>
  <si>
    <t>23.14.12.100.001.01.0113.000000000001</t>
  </si>
  <si>
    <t>теплоизоляционная, из минеральной ваты, марка П-75, ГОСТ 9573-2012</t>
  </si>
  <si>
    <t>27.32.13.300.001.00.0008.000000000077</t>
  </si>
  <si>
    <t>марка ВБбШвнг, 4*10 мм2, ГОСТ 31996-2012</t>
  </si>
  <si>
    <t>23.32.11.150.000.01.0796.000000000003</t>
  </si>
  <si>
    <t>Кирпич</t>
  </si>
  <si>
    <t>керамический, марка М175, размер 250*120*65 мм, рядовой, одинарный (КО) полнотелый (По), ГОСТ 530-2012</t>
  </si>
  <si>
    <t>23.31.10.790.002.00.0055.000000000083</t>
  </si>
  <si>
    <t>керамогранитная, напольная, размер 300*300 мм</t>
  </si>
  <si>
    <t>24.10.21.112.000.00.0796.000000000007</t>
  </si>
  <si>
    <t>из углеродистой и низколегированной стали, эллиптическая, размер 57х5 мм, бесшовная приварная, ГОСТ 17379-2001</t>
  </si>
  <si>
    <t>26.51.52.700.002.00.0796.000000000037</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</si>
  <si>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0-16, ГОСТ 2405-88</t>
  </si>
  <si>
    <t>439-3 Т</t>
  </si>
  <si>
    <t>Арматурная сталь, класс А-I, Ø24мм</t>
  </si>
  <si>
    <t>1723-2 Т</t>
  </si>
  <si>
    <t>1724-2 Т</t>
  </si>
  <si>
    <t>1725-2 Т</t>
  </si>
  <si>
    <t>1726-2 Т</t>
  </si>
  <si>
    <t>1729-2 Т</t>
  </si>
  <si>
    <t>1730-2 Т</t>
  </si>
  <si>
    <t>25.21.12.300.000.00.0839.000000000005</t>
  </si>
  <si>
    <t>Котел отопительный</t>
  </si>
  <si>
    <t>Ква, мощность 400 кВт, на газообразном топливе, стальной</t>
  </si>
  <si>
    <t>26.51.63.300.001.01.0796.000000000003</t>
  </si>
  <si>
    <t>газовый, турбинный, СГ-16М-250</t>
  </si>
  <si>
    <t>26.51.63.300.001.01.0796.000000000021</t>
  </si>
  <si>
    <t>газовый, ротационный, тип RVG G65</t>
  </si>
  <si>
    <t>28.21.11.500.002.00.0796.000000000014</t>
  </si>
  <si>
    <t>газовая, двухступенчатая, мощность 260-430 кВт</t>
  </si>
  <si>
    <t>26.51.82.500.085.00.0796.000000000000</t>
  </si>
  <si>
    <t>Датчик-сигнализатор</t>
  </si>
  <si>
    <t>для сигнализатора горючих газов и паров</t>
  </si>
  <si>
    <t>26.20.40.000.202.00.0796.000000000003</t>
  </si>
  <si>
    <t>Модуль ввода</t>
  </si>
  <si>
    <t>для преобразования аналоговых сигналов, 8 канальный</t>
  </si>
  <si>
    <t>28.21.11.500.002.00.0796.000000000022</t>
  </si>
  <si>
    <t>газовая, модулируемая, мощность 360-540 кВт</t>
  </si>
  <si>
    <t>9-2 У</t>
  </si>
  <si>
    <t>Утилизация  сточных вод  с м/р Жетыбай</t>
  </si>
  <si>
    <t>6,12,20,21</t>
  </si>
  <si>
    <t>1807-2 Т</t>
  </si>
  <si>
    <t>71-2 У</t>
  </si>
  <si>
    <t>авансовый платеж- 70% в течение 30 рабочих дней, после получения счета на оплату, 30% после подписания Акта оказанных услуг</t>
  </si>
  <si>
    <t>в течение 12 месяцев с момента подписания договора</t>
  </si>
  <si>
    <t>11,14,15</t>
  </si>
  <si>
    <t>442-3 Т</t>
  </si>
  <si>
    <t>611-2 Т</t>
  </si>
  <si>
    <t>81-2 У</t>
  </si>
  <si>
    <t>15</t>
  </si>
  <si>
    <t>авансовый платеж- 30%, оставшаяся часть по факту в течение 30 календарных  дней с даты  подписания Акта оказанных услуг</t>
  </si>
  <si>
    <t>418-3 Т</t>
  </si>
  <si>
    <t>417-2 Т</t>
  </si>
  <si>
    <t>416-3 Т</t>
  </si>
  <si>
    <t>1913-1 Т</t>
  </si>
  <si>
    <t>1930-3 Т</t>
  </si>
  <si>
    <t>361-2 Т</t>
  </si>
  <si>
    <t>2599 Т</t>
  </si>
  <si>
    <t>2600 Т</t>
  </si>
  <si>
    <t>2601 Т</t>
  </si>
  <si>
    <t>2602 Т</t>
  </si>
  <si>
    <t>2603 Т</t>
  </si>
  <si>
    <t>2604 Т</t>
  </si>
  <si>
    <t>Профилированный лист оцинкованный стальной Н35-1000-0,7</t>
  </si>
  <si>
    <t>Рулонная, марка Ст08кп, толщина 0,8мм, ГОСТ 19904-90</t>
  </si>
  <si>
    <t xml:space="preserve">Алюминевые панели </t>
  </si>
  <si>
    <t>Фасадные панели</t>
  </si>
  <si>
    <t xml:space="preserve">Панели трехслойные стеновые   толщиной 200 мм </t>
  </si>
  <si>
    <t>Счетчик для воды крыльчатый ВСКМ-40</t>
  </si>
  <si>
    <t xml:space="preserve">Фильтр ФММ </t>
  </si>
  <si>
    <t>26.51.63.500.000.01.0796.000000000006</t>
  </si>
  <si>
    <t>водомер, крыльчатый, ВСКМ 16/40Ч, ГОСТ 6019-83</t>
  </si>
  <si>
    <t>2605 Т</t>
  </si>
  <si>
    <t>2606 Т</t>
  </si>
  <si>
    <t>Труба стальная водогазопроводная неоцинкованная Ø60х3,5мм (Ду50)</t>
  </si>
  <si>
    <t>2607 Т</t>
  </si>
  <si>
    <t>1735-1 Т</t>
  </si>
  <si>
    <t>11,14,15,22</t>
  </si>
  <si>
    <t>2608 Т</t>
  </si>
  <si>
    <t>Радиатор алюминиевый 500/100 Seven S 3 секционный</t>
  </si>
  <si>
    <t>Радиатор алюминиевый 500/100 Seven S 7 секционный</t>
  </si>
  <si>
    <t>Радиатор алюминиевый 500/100 Seven S 10 секционный</t>
  </si>
  <si>
    <t>2609 Т</t>
  </si>
  <si>
    <t>2610 Т</t>
  </si>
  <si>
    <t>2611 Т</t>
  </si>
  <si>
    <t>25.11.10.350.001.00.0055.000000000000</t>
  </si>
  <si>
    <t>Панель фасадная</t>
  </si>
  <si>
    <t>25.21.11.900.004.00.0796.000000000003</t>
  </si>
  <si>
    <t>расстояние между центрами ниппельных отверстий 400 мм, полная высота не более 500, глубина не более 100, номенклатурный шаг не более 0,15 кВт</t>
  </si>
  <si>
    <t>2612 Т</t>
  </si>
  <si>
    <t>2613 Т</t>
  </si>
  <si>
    <t>2614 Т</t>
  </si>
  <si>
    <t>2615 Т</t>
  </si>
  <si>
    <t>2616 Т</t>
  </si>
  <si>
    <t>2617 Т</t>
  </si>
  <si>
    <t>2618 Т</t>
  </si>
  <si>
    <t>2619 Т</t>
  </si>
  <si>
    <t>2620 Т</t>
  </si>
  <si>
    <t>2621 Т</t>
  </si>
  <si>
    <t>2622 Т</t>
  </si>
  <si>
    <t>Вентиль запорный фланцевый Ду 40, Ру 1,6 Мпа</t>
  </si>
  <si>
    <t>Вентиль запорный фланцевый Ду 32, Ру 1,6 Мпа</t>
  </si>
  <si>
    <t>Вентиль запорный фланцевый Ду 25, Ру 1,6 Мпа</t>
  </si>
  <si>
    <t>Вентиль запорный фланцевый Ду 15, Ру 1,6 Мпа</t>
  </si>
  <si>
    <t>стальной, запорный, условный диаметр 40 мм, условное давление 1,6 МПа</t>
  </si>
  <si>
    <t>28.14.13.900.002.00.0796.000000000015</t>
  </si>
  <si>
    <t>нержавеющий, фланцевый коррозионный, условный диаметр 32 мм, условное давление 1,6 МПа</t>
  </si>
  <si>
    <t>28.14.13.900.002.00.0796.000000000014</t>
  </si>
  <si>
    <t>нержавеющий, фланцевый коррозионный, условный диаметр 25 мм, условное давление 1,6 МПа</t>
  </si>
  <si>
    <t>28.14.13.900.002.00.0796.000000000023</t>
  </si>
  <si>
    <t>нержавеющий, фланцевый коррозионный, условный диаметр 15 мм, условное давление 1,6 МПа</t>
  </si>
  <si>
    <t>Решетка стальная РС-Г (425х425) с горизонтальными жалюзями</t>
  </si>
  <si>
    <t>2623 Т</t>
  </si>
  <si>
    <t>2624 Т</t>
  </si>
  <si>
    <t>2625 Т</t>
  </si>
  <si>
    <t>2626 Т</t>
  </si>
  <si>
    <t>Размер 200х200(h)</t>
  </si>
  <si>
    <t>Размер 250х300(h)</t>
  </si>
  <si>
    <t>Размер 250х250(h)</t>
  </si>
  <si>
    <t>Размер 300х300(h)</t>
  </si>
  <si>
    <t>503-2 Т</t>
  </si>
  <si>
    <t>Лоток ЛК 300.90.45-1</t>
  </si>
  <si>
    <t>Лоток ЛК 75.90.45-1</t>
  </si>
  <si>
    <t>Плита перекрытия ПТ 300.90.10-1,5</t>
  </si>
  <si>
    <t>Плита перекрытия ПТ 75.90.10-1,5</t>
  </si>
  <si>
    <t>Плита перекрытия ПТ 75.150.12-3</t>
  </si>
  <si>
    <t>Плита перекрытия ПТО 150.150.12-6</t>
  </si>
  <si>
    <t>2627 Т</t>
  </si>
  <si>
    <t>2628 Т</t>
  </si>
  <si>
    <t>2629 Т</t>
  </si>
  <si>
    <t>2630 Т</t>
  </si>
  <si>
    <t>2543-1 Т</t>
  </si>
  <si>
    <t>Комплектная однотрансформаторная подстанция 6/0,4кВ мощностью 1600кВА (по опросному листу)</t>
  </si>
  <si>
    <t>Кабель силовой медный ВВГз 1х10 мм</t>
  </si>
  <si>
    <t>Кабель силовой медный ВВГз 1х16 мм</t>
  </si>
  <si>
    <t>Кабель силовой медный ВВГз 2х16 мм</t>
  </si>
  <si>
    <t>Кабель силовой медный ВВГз 2х6,0 мм</t>
  </si>
  <si>
    <t>2631 Т</t>
  </si>
  <si>
    <t>2632 Т</t>
  </si>
  <si>
    <t>2633 Т</t>
  </si>
  <si>
    <t>2634 Т</t>
  </si>
  <si>
    <t>2635 Т</t>
  </si>
  <si>
    <t>2453-1 Т</t>
  </si>
  <si>
    <t>Светильники энергосберегающие  мощностью 160 Вт  АС-90-305В, 50Гц</t>
  </si>
  <si>
    <t>12-3 Т</t>
  </si>
  <si>
    <t>7,8,11,14,15,22</t>
  </si>
  <si>
    <t>13-3 Т</t>
  </si>
  <si>
    <t>14-3 Т</t>
  </si>
  <si>
    <t>27.51.27.000.000.00.0796.000000000024</t>
  </si>
  <si>
    <t>Печь микроволновая</t>
  </si>
  <si>
    <t>стальная, из биокерамической эмали, емкость не менее 22 л, без гриля</t>
  </si>
  <si>
    <t>печь микроволновая  из биокерамической эмали</t>
  </si>
  <si>
    <t xml:space="preserve">в течение 30 календарных дней </t>
  </si>
  <si>
    <t>27.32.13.700.000.00.0008.000000000204</t>
  </si>
  <si>
    <t>марка ВВГ, 1*16 мм2</t>
  </si>
  <si>
    <t>27.32.13.700.000.00.0008.000000000312</t>
  </si>
  <si>
    <t>марка ВВГ-П, 2*16 мм2</t>
  </si>
  <si>
    <t>27.32.13.700.000.00.0008.000000000209</t>
  </si>
  <si>
    <t>марка ВВГ, 2*6 мм2</t>
  </si>
  <si>
    <t>23.61.20.900.007.00.0796.000000000399</t>
  </si>
  <si>
    <t>железобетонные, плоская, марка ПТ,ПТП</t>
  </si>
  <si>
    <t>23.61.20.900.005.00.0796.000000000007</t>
  </si>
  <si>
    <t>марка ЛК, железобетонный</t>
  </si>
  <si>
    <t>25.99.29.500.001.00.0796.000000000000</t>
  </si>
  <si>
    <t>Решетка</t>
  </si>
  <si>
    <t>радиатора, алюминиевый, для охлаждения полупроводниковых элементов</t>
  </si>
  <si>
    <t>101-2 Т</t>
  </si>
  <si>
    <t>102-2 Т</t>
  </si>
  <si>
    <t>Строительство очистных сооружений с полями испарения на м/р Каражанбас (Нанесение полиуретанового слоя)</t>
  </si>
  <si>
    <t>40 Р</t>
  </si>
  <si>
    <t>41 Р</t>
  </si>
  <si>
    <t>42 Р</t>
  </si>
  <si>
    <t>43 Р</t>
  </si>
  <si>
    <t>41.00.30.000.000.00.0999.000000000000</t>
  </si>
  <si>
    <t>Работы по возведению (строительству) жилых зданий/сооружений</t>
  </si>
  <si>
    <t>41.00.40.000.006.00.0999.000000000000</t>
  </si>
  <si>
    <t>Работы по реконструкции нежилых зданий/сооружений/помещений</t>
  </si>
  <si>
    <t>33.12.19.200.001.00.0999.000000000000</t>
  </si>
  <si>
    <t>Работы по ремонту/модернизации оборудования для покраски/напыления/нанесения надписей и маркировки и аналогичного оборудования</t>
  </si>
  <si>
    <t>43.22.20.335.001.00.0999.000000000000</t>
  </si>
  <si>
    <t>Работы по газификации</t>
  </si>
  <si>
    <t>Работы оп обеспечению газификации здания (помещения, объекта)</t>
  </si>
  <si>
    <t>РК, Актюбинская область, Мугалжарский район м/р Алибекмола</t>
  </si>
  <si>
    <t>РК, Атырауская область г. Атырау</t>
  </si>
  <si>
    <t>РК, Атырауская область г. Кульсары</t>
  </si>
  <si>
    <t>РК, Актюбинская область, Мугалжарский район</t>
  </si>
  <si>
    <t>Газификация котельной ГНПС Алибекмола</t>
  </si>
  <si>
    <t xml:space="preserve">База БПО и ОАВП. Блочная кухня со столовой на 30 мест </t>
  </si>
  <si>
    <t>Ремонт здания 2-х этажного служебного корпуса НПС им. Т. Касымова</t>
  </si>
  <si>
    <t>26.20.16.970.003.00.0796.000000000000</t>
  </si>
  <si>
    <t>Преобразователь интерфейса</t>
  </si>
  <si>
    <t>RS232 в RS485</t>
  </si>
  <si>
    <t>26.51.52.700.002.00.0796.000000000343</t>
  </si>
  <si>
    <t>мембранный, диапазон измерения 0-100 кПа, дифференциальный, бесшкальный, с плоской упругой металлической мембраной</t>
  </si>
  <si>
    <t>28.14.13.900.002.00.0796.000000000049</t>
  </si>
  <si>
    <t>игольчатый, стальной, условное давление 40 Мпа, условный диаметр 6 мм</t>
  </si>
  <si>
    <t xml:space="preserve">газовая горелка URET URG 6AZ,  расход 26,6-92,7 м3/ч.  </t>
  </si>
  <si>
    <t>381-4 Т</t>
  </si>
  <si>
    <t>176-4 Т</t>
  </si>
  <si>
    <t>202-2 Т</t>
  </si>
  <si>
    <t>429-2 Т</t>
  </si>
  <si>
    <t>24.20.40.500.000.00.0796.000000000089</t>
  </si>
  <si>
    <t>стальной, бесшовный, диаметр 32*3 мм</t>
  </si>
  <si>
    <t>499-2 Т</t>
  </si>
  <si>
    <t>501-2 Т</t>
  </si>
  <si>
    <t>11-1 У</t>
  </si>
  <si>
    <t>с  01.04.2016г по  30.12.2016г</t>
  </si>
  <si>
    <t>28.14.13.350.001.00.0796.000000000425</t>
  </si>
  <si>
    <t>стальная, клиновая, тип присоединения к трубопроводу - фланцевое, литая, с выдвижным шпинделем, под электропривод (редуктор), давление - 1,6 Мпа, номинальный диаметр 40 мм</t>
  </si>
  <si>
    <t>23.61.11.500.001.00.0055.000000000010</t>
  </si>
  <si>
    <t>бетонная, фасадная для облицовки стен, однослойная, неармированная, рельефная, формованная, ГОСТ 6927-74</t>
  </si>
  <si>
    <t>2636 Т</t>
  </si>
  <si>
    <t>Труба стальная электросварная прямошовная 133х5 мм</t>
  </si>
  <si>
    <t>24.20.13.900.000.01.0166.000000000002</t>
  </si>
  <si>
    <t>электросварная, cтальная, толщина стенки 4 мм, прямошовная, наружный диметр 133 мм</t>
  </si>
  <si>
    <t>18-1 У</t>
  </si>
  <si>
    <t>19-1 У</t>
  </si>
  <si>
    <t>июнь</t>
  </si>
  <si>
    <t>2637 Т</t>
  </si>
  <si>
    <t>2638 Т</t>
  </si>
  <si>
    <t>2639 Т</t>
  </si>
  <si>
    <t>2640 Т</t>
  </si>
  <si>
    <t>Стойка контрольно-измерительная</t>
  </si>
  <si>
    <t>27.33.13.900.007.00.0796.000000000000</t>
  </si>
  <si>
    <t>Электрод сравнения</t>
  </si>
  <si>
    <t>медносульфатный, переходное электрическое сопротивление 0,1-15,0 кОм</t>
  </si>
  <si>
    <t>19.20.42.400.000.00.0168.000000000002</t>
  </si>
  <si>
    <t>Кокс</t>
  </si>
  <si>
    <t>нефтяной, марка КНГ, массовая доля общей влаги не более 3 %, зольность не более 0,5 %, ГОСТ 22898-78</t>
  </si>
  <si>
    <t>27.12.22.900.001.00.0796.000000000074</t>
  </si>
  <si>
    <t>автоматический, тип А, трехполюсный, с комбинированным размыкателем</t>
  </si>
  <si>
    <t>26.51.45.200.021.00.0839.000000000000</t>
  </si>
  <si>
    <t>Установка измерительная</t>
  </si>
  <si>
    <t>для диагностирования, ремонта и поверки средств измерительной техники</t>
  </si>
  <si>
    <t>Кокс молотый</t>
  </si>
  <si>
    <t>Медносульфатный электрод сравнения ЭНЕС-3М с кабелем ВВГ 1х6 мм 7 м</t>
  </si>
  <si>
    <t>28.29.12.300.001.02.0796.000000000000</t>
  </si>
  <si>
    <t>для резервуара, системы очистки воды</t>
  </si>
  <si>
    <t>№146     от "15" апреля 2016г.</t>
  </si>
  <si>
    <t>441-2 Т</t>
  </si>
  <si>
    <t>8,11,14,15,18,22</t>
  </si>
  <si>
    <t>2349-1 Т</t>
  </si>
  <si>
    <t>2345-2 Т</t>
  </si>
  <si>
    <t>84-1 У</t>
  </si>
  <si>
    <t>88-1 У</t>
  </si>
  <si>
    <t>РК,  Атырауская обл., г.Кулсары</t>
  </si>
  <si>
    <t>11,12,20,21</t>
  </si>
  <si>
    <t>1775-1 Т</t>
  </si>
  <si>
    <t>1923-1 Т</t>
  </si>
  <si>
    <t>1924-1 Т</t>
  </si>
  <si>
    <t>1922-1 Т</t>
  </si>
  <si>
    <t>1925-1 Т</t>
  </si>
  <si>
    <t>1927-1 Т</t>
  </si>
  <si>
    <t>1872-1 Т</t>
  </si>
  <si>
    <t>1945-1 Т</t>
  </si>
  <si>
    <t>157-1 У</t>
  </si>
  <si>
    <t>7,20,21,22</t>
  </si>
  <si>
    <t>Трубы стальные сварные для магистральных газонефтепроводов класса прочности К 42, D 630 мм, толщина стенки 8,0 мм ГОСТ 10705-80</t>
  </si>
  <si>
    <t>Труба полиэтиленовая для водоснабжения РЕ 100 SDR 11 - 180х16,4 питьевая ГОСТ 18599-2001</t>
  </si>
  <si>
    <t>Труба полиэтиленовая для подачи газообразного топлива РЕ 100 ГАЗ SDR 17,6 - 90х5,2 ГОСТ 18599-2001</t>
  </si>
  <si>
    <t>Труба полиэтиленовая для подачи газообразного топлива РЕ 100 ГАЗ SDR 17,6 - 110х6,3 ГОСТ 18599-2001</t>
  </si>
  <si>
    <t>Труба полиэтиленовая для подачи газообразного топлива РЕ 100 ГАЗ SDR 17,6 - 140х8 ГОСТ 18599-2001</t>
  </si>
  <si>
    <t>Труба полиэтиленовая для подачи газообразного топлива РЕ 100 ГАЗ SDR 17,6 - 200х11,4 ГОСТ 18599-2001</t>
  </si>
  <si>
    <t>Труба полиэтиленовая для подачи газообразного топлива РЕ 100 ГАЗ SDR 17,6 - 250х14,2 ГОСТ 18599-2001</t>
  </si>
  <si>
    <t>Труба полиэтиленовая для подачи газообразного топлива РЕ 100 ГАЗ SDR 17,6 - 400х22,7 ГОСТ 18599-2001</t>
  </si>
  <si>
    <t>Труба полиэтиленовая для подачи газообразного топлива РЕ 100 ГАЗ SDR 17 - 32х2 ГОСТ 18599-2001</t>
  </si>
  <si>
    <t>Труба полиэтиленовая для подачи газообразного топлива РЕ 100 ГАЗ SDR 17 - 63х3,8 ГОСТ 18599-2001</t>
  </si>
  <si>
    <t>Труба полиэтиленовая для подачи газообразного топлива РЕ 100 ГАЗ SDR 17 - 90х5,4 ГОСТ 18599-2001</t>
  </si>
  <si>
    <t>Труба полиэтиленовая для подачи газообразного топлива РЕ 100 ГАЗ SDR 17 - 110х6,6 ГОСТ 18599-2001</t>
  </si>
  <si>
    <t>Труба полиэтиленовая для подачи газообразного топлива РЕ 100 ГАЗ SDR 17 - 140х8,3 ГОСТ 18599-2001</t>
  </si>
  <si>
    <t>РК, Мангистауская область, Бейнеуский р-н, с. Боранкол</t>
  </si>
  <si>
    <t>Труба полиэтиленовая для подачи газообразного топлива РЕ 100 ГАЗ SDR 17 - 160х9,5 ГОСТ 18599-2001</t>
  </si>
  <si>
    <t>Труба полиэтиленовая для подачи газообразного топлива РЕ 100 ГАЗ SDR 17 - 180х10,7 ГОСТ 18599-2001</t>
  </si>
  <si>
    <t>Труба полиэтиленовая для подачи газообразного топлива РЕ 100 ГАЗ SDR 17 - 225х13,4 ГОСТ 18599-2001</t>
  </si>
  <si>
    <t>Труба полиэтиленовая для подачи газообразного топлива РЕ 100 ГАЗ SDR 17 - 250х14,8 ГОСТ 18599-2001</t>
  </si>
  <si>
    <t>Труба полиэтиленовая для подачи газообразного топлива РЕ 100 ГАЗ SDR 17 - 315х18,7 ГОСТ 18599-2001</t>
  </si>
  <si>
    <t>Труба полиэтиленовая для подачи газообразного топлива РЕ 100 ГАЗ SDR 17 - 355х21,1 ГОСТ 18599-2001</t>
  </si>
  <si>
    <t>Труба полиэтиленовая для подачи газообразного топлива РЕ 100 ГАЗ SDR 17 - 500х29,7 ГОСТ 18599-2001</t>
  </si>
  <si>
    <t>Труба полиэтиленовая для подачи газообразного топлива РЕ 100 ГАЗ SDR 11 - 32х3 ГОСТ 18599-2001</t>
  </si>
  <si>
    <t>Труба полиэтиленовая для подачи газообразного топлива РЕ 100 ГАЗ SDR 11 - 63х5,8 ГОСТ 18599-2001</t>
  </si>
  <si>
    <t>Труба полиэтиленовая для подачи газообразного топлива РЕ 100 ГАЗ SDR 11 - 90х8,2 ГОСТ 18599-2001</t>
  </si>
  <si>
    <t>Труба полиэтиленовая для подачи газообразного топлива РЕ 100 ГАЗ SDR 11 - 110х10,4 ГОСТ 18599-2001</t>
  </si>
  <si>
    <t>Труба полиэтиленовая для подачи газообразного топлива РЕ 100 ГАЗ SDR 11 - 160х14,6 ГОСТ 18599-2001</t>
  </si>
  <si>
    <t>Труба полиэтиленовая для подачи газообразного топлива РЕ 100 ГАЗ SDR 11 - 180х16,4 ГОСТ 18599-2001</t>
  </si>
  <si>
    <t>Труба полиэтиленовая для подачи газообразного топлива РЕ 100 ГАЗ SDR 11 - 200х18,2 ГОСТ 18599-2001</t>
  </si>
  <si>
    <t>Труба полиэтиленовая для подачи газообразного топлива РЕ 100 ГАЗ SDR 11 - 225х20,5 ГОСТ 18599-2001</t>
  </si>
  <si>
    <t>Труба полиэтиленовая для подачи газообразного топлива РЕ 100 ГАЗ SDR 11 - 250х22,7 ГОСТ 18599-2001</t>
  </si>
  <si>
    <t>Труба полиэтиленовая для подачи газообразного топлива РЕ 100 ГАЗ SDR 11 - 280х25,4 ГОСТ 18599-2001</t>
  </si>
  <si>
    <t>Труба полиэтиленовая для подачи газообразного топлива РЕ 100 ГАЗ SDR 11 - 315х28,6 ГОСТ 18599-2001</t>
  </si>
  <si>
    <t>Труба полиэтиленовая для подачи газообразного топлива РЕ 100 ГАЗ SDR 11 - 355х32,2 ГОСТ 18599-2001</t>
  </si>
  <si>
    <t>Труба полиэтиленовая для подачи газообразного топлива РЕ 100 ГАЗ SDR 11 - 400х36,3 ГОСТ 18599-2001</t>
  </si>
  <si>
    <t>Труба полиэтиленовая для подачи газообразного топлива РЕ 100 ГАЗ SDR 11 - 560х50,8 ГОСТ 18599-2001</t>
  </si>
  <si>
    <t>Переходник полиэтилен-сталь ПЭ100 SDR11 ГАЗ ду32/ду25</t>
  </si>
  <si>
    <t>Переход ПЭ/Ст d63</t>
  </si>
  <si>
    <t>Переход ПЭ/Ст d90</t>
  </si>
  <si>
    <t>Переход ПЭ/Ст d110</t>
  </si>
  <si>
    <t>Переходник ПЭ/СТ Ду160/159</t>
  </si>
  <si>
    <t>Переходник полиэтилен-сталь ПЭ100 SDR11 ГАЗ Ду200</t>
  </si>
  <si>
    <t>Переходник полиэтилен-сталь ПЭ100 SDR11 ГАЗ Ду225/219</t>
  </si>
  <si>
    <t>Переход ПЭ/СТ 100 SDR11 ГАЗ диам.200-219 мм</t>
  </si>
  <si>
    <t>Переходник полиэтилен-сталь ПЭ100 SDR11 ГАЗ Ду355</t>
  </si>
  <si>
    <t>Переход ПЭ/СТ 100 SDR11 ГАЗ диам.355/325 мм</t>
  </si>
  <si>
    <t>Переходник полиэтилен-сталь ПЭ100 SDR11 ГАЗ Ду315/325</t>
  </si>
  <si>
    <t>Переход ПЭ/СТ 100 SDR11 ГАЗ диам.110-108 мм</t>
  </si>
  <si>
    <t>Переход ПЭ 100 SDR17 ГАЗ диам.90х63 мм</t>
  </si>
  <si>
    <t>Переход ПЭ 100 SDR17 ГАЗ диам.110х63 мм</t>
  </si>
  <si>
    <t>Переход ПЭ 100 SDR17 ГАЗ диам.110х90 мм</t>
  </si>
  <si>
    <t>Переход ПЭ 100 SDR17 ГАЗ диам.160х90 мм</t>
  </si>
  <si>
    <t>Переход ПЭ 100 SDR17 ГАЗ диам.160х110 мм</t>
  </si>
  <si>
    <t>Переход ПЭ 100 SDR11 ГАЗ диам.160х110 мм</t>
  </si>
  <si>
    <t>Переход ПЭ 100 SDR17 ГАЗ диам.225х160 мм</t>
  </si>
  <si>
    <t>Переход ПЭ 100 SDR11 ГАЗ диам.225х219 мм</t>
  </si>
  <si>
    <t>Переход ПЭ 100 SDR11 ГАЗ диам.200х160 мм</t>
  </si>
  <si>
    <t>Переход ПЭ 100 SDR11 ГАЗ диам.250-160 мм</t>
  </si>
  <si>
    <t>Переход ПЭ 100 SDR11 ГАЗ диам.250-225 мм</t>
  </si>
  <si>
    <t>Переход ПЭ 100 SDR17 ГАЗ диам.315х225 мм</t>
  </si>
  <si>
    <t>Переход ПЭ 100 SDR11 ГАЗ диам.355-250 мм</t>
  </si>
  <si>
    <t>Переход ПЭ 100 SDR11 ГАЗ диам.355х315 мм</t>
  </si>
  <si>
    <t>Заглушка ПЭ 100 SDR11 ГАЗ диам.63 мм</t>
  </si>
  <si>
    <t>Заглушка ПЭ 100 SDR11 ГАЗ диам.90 мм</t>
  </si>
  <si>
    <t>Заглушка ПЭ 100 SDR11 ГАЗ диам.160 мм</t>
  </si>
  <si>
    <t>Заглушка ПЭ 100 SDR11 ГАЗ диам.110 мм</t>
  </si>
  <si>
    <t>Заглушка ПЭ 100 SDR11 ГАЗ диам.200 мм</t>
  </si>
  <si>
    <t>Заглушка ПЭ 100 SDR11 ГАЗ диам.225 мм</t>
  </si>
  <si>
    <t>Удлинитель ключа для шарового крана ПЭ 100 SDR11 ГАЗ диам.63 мм</t>
  </si>
  <si>
    <t>Удлинитель ключа для шарового крана ПЭ 100 SDR11 ГАЗ диам.90 мм</t>
  </si>
  <si>
    <t>Удлинитель ключа для шарового крана ПЭ 100 SDR11 ГАЗ диам.110 мм</t>
  </si>
  <si>
    <t>Удлинитель ключа для шарового крана ПЭ 100 SDR11 ГАЗ диам.160 мм</t>
  </si>
  <si>
    <t>Удлинитель ключа для шарового крана ПЭ 100 SDR11 ГАЗ диам.200 мм</t>
  </si>
  <si>
    <t>Удлинитель ключа для шарового крана ПЭ 100 SDR11 ГАЗ диам.225 мм</t>
  </si>
  <si>
    <t>Муфта ПЭ 100 SDR11 ГАЗ диам.63 мм</t>
  </si>
  <si>
    <t>Муфта ПЭ 100 SDR11 ГАЗ диам.90 мм</t>
  </si>
  <si>
    <t>Муфта ПЭ 100 SDR11 ГАЗ диам.200 мм</t>
  </si>
  <si>
    <t>Муфта ПЭ 100 SDR11 ГАЗ диам.110 мм</t>
  </si>
  <si>
    <t>Муфта ПЭ 100 SDR11 ГАЗ диам.160 мм</t>
  </si>
  <si>
    <t>Муфт ПЭ 100 SDR11 ГАЗ диам. 32</t>
  </si>
  <si>
    <t>Муфта ПЭ 100 SDR11 ГАЗ диам.225 мм</t>
  </si>
  <si>
    <t>Муфта ПЭ 100 SDR11 ГАЗ диам.250 мм</t>
  </si>
  <si>
    <t>Муфта ПЭ 100 SDR11 ГАЗ диам.315 мм</t>
  </si>
  <si>
    <t>Муфта ПЭ 100 SDR11 ГАЗ диам.355 мм</t>
  </si>
  <si>
    <t>Отвод 90 гр. ПЭ 100 SDR11 ГАЗ Ду 32 мм</t>
  </si>
  <si>
    <t>Отвод 30,22 гр. ПЭ 100 SDR11 ГАЗ диам.63 мм</t>
  </si>
  <si>
    <t>Отвод 45 гр. ПЭ 100 SDR11 ГАЗ диам.63 мм</t>
  </si>
  <si>
    <t>Отвод 60 гр. ПЭ 100 SDR11 ГАЗ диам.63 мм</t>
  </si>
  <si>
    <t>Отвод 90 гр. ПЭ 100 SDR11 ГАЗ диам.63 мм</t>
  </si>
  <si>
    <t>Отвод 90 гр. ПЭ 100 SDR11 ГАЗ диам. 63х3,8 мм</t>
  </si>
  <si>
    <t>Отвод 90 гр. ПЭ 100 SDR11 ГАЗ диам. 90 мм</t>
  </si>
  <si>
    <t>Отвод 90 гр. ПЭ 100 SDR11 ГАЗ диам.110 мм</t>
  </si>
  <si>
    <t>Отвод 90 гр. ПЭ 100 SDR11 ГАЗ диам.160 мм</t>
  </si>
  <si>
    <t>Отвод 11-22 гр. ПЭ 100 SDR11 ГАЗ диам.200 мм</t>
  </si>
  <si>
    <t>Отвод 30 гр. ПЭ 100 SDR11 ГАЗ диам.200 мм</t>
  </si>
  <si>
    <t>Отвод 60 гр. ПЭ 100 SDR11 ГАЗ диам.200 мм</t>
  </si>
  <si>
    <t>Отвод 90 гр. ПЭ 100 SDR11 ГАЗ диам.200 мм</t>
  </si>
  <si>
    <t>Отвод 22,15 гр. ПЭ 100 SDR11 ГАЗ диам.225 мм</t>
  </si>
  <si>
    <t>Отвод 30 гр. ПЭ 100 SDR11 ГАЗ диам.225 мм</t>
  </si>
  <si>
    <t>Отвод 45 гр. ПЭ 100 SDR11 ГАЗ диам.225 мм</t>
  </si>
  <si>
    <t>Отвод 90 гр. ПЭ 100 SDR11 ГАЗ диам.225 мм</t>
  </si>
  <si>
    <t>Отвод 90 гр. ПЭ 100 SDR11 ГАЗ диам.250 мм</t>
  </si>
  <si>
    <t>Отвод 90 гр. ПЭ 100 SDR11 ГАЗ диам.315 мм</t>
  </si>
  <si>
    <t>Отвод 11 гр. ПЭ 100 SDR11 ГАЗ диам.355 мм</t>
  </si>
  <si>
    <t>Отвод 60 гр. ПЭ 100 SDR11 ГАЗ диам.355 мм</t>
  </si>
  <si>
    <t>Отвод 90 гр. ПЭ 100 SDR11 ГАЗ диам.355 мм</t>
  </si>
  <si>
    <t>Отвод 30,22 гр. ПЭ 100 SDR17 ГАЗ диам.90 мм</t>
  </si>
  <si>
    <t>Отвод 45 гр. ПЭ 100 SDR17 ГАЗ диам.90 мм</t>
  </si>
  <si>
    <t>Отвод 60 гр. ПЭ 100 SDR17 ГАЗ диам.90 мм</t>
  </si>
  <si>
    <t>Отвод 90 гр. ПЭ 100 SDR17 ГАЗ диам.90 мм</t>
  </si>
  <si>
    <t>Отвод 30,22 гр. ПЭ 100 SDR17 ГАЗ диам.110 мм</t>
  </si>
  <si>
    <t>Отвод 90 гр. ПЭ 100 SDR17 ГАЗ диам.110 мм</t>
  </si>
  <si>
    <t>Отвод 30,22,15 гр. ПЭ 100 SDR17 ГАЗ диам.160 мм</t>
  </si>
  <si>
    <t>Отвод 45 гр. ПЭ 100 SDR17 ГАЗ диам.160 мм</t>
  </si>
  <si>
    <t>Отвод 60 гр. ПЭ 100 SDR17 ГАЗ диам.160 мм</t>
  </si>
  <si>
    <t>Отвод 90 гр. ПЭ 100 SDR17 ГАЗ диам.160 мм</t>
  </si>
  <si>
    <t>Отвод 90 гр. ПЭ 100 SDR17 ГАЗ диам.200 мм</t>
  </si>
  <si>
    <t>Отвод 22 гр. ПЭ 100 SDR17 ГАЗ диам.225 мм</t>
  </si>
  <si>
    <t>Отвод 30 гр. ПЭ 100 SDR17 ГАЗ диам.225 мм</t>
  </si>
  <si>
    <t>Отвод 45 гр. ПЭ 100 SDR17 ГАЗ диам.225 мм</t>
  </si>
  <si>
    <t>Отвод 60 гр. ПЭ 100 SDR17 ГАЗ диам.225 мм</t>
  </si>
  <si>
    <t>Отвод 90 гр. ПЭ 100 SDR17 ГАЗ диам.225 мм</t>
  </si>
  <si>
    <t>Отвод 60 гр. ПЭ 100 SDR17 ГАЗ диам.315 мм</t>
  </si>
  <si>
    <t>Отвод 90 гр. ПЭ 100 SDR17 ГАЗ диам.315 мм</t>
  </si>
  <si>
    <t>Толщиномер лакокрасочных покрытий, диапазон измерения 5 мм</t>
  </si>
  <si>
    <t>Седелочные отводы ПЭ 100 SDR11 ГАЗ диам.63 мм</t>
  </si>
  <si>
    <t>Седелочные отводы ПЭ 100 SDR11 ГАЗ диам.90 мм</t>
  </si>
  <si>
    <t>Седелочные отводы ПЭ 100 SDR11 ГАЗ диам.110 мм</t>
  </si>
  <si>
    <t>Седелочные отводы ПЭ 100 SDR11 ГАЗ диам.160 мм</t>
  </si>
  <si>
    <t>Седелочные отводы ПЭ 100 SDR11 ГАЗ диам.225 мм</t>
  </si>
  <si>
    <t>Тройник 90 гр. ПЭ 100 SDR11 ГАЗ диам.63х63 мм</t>
  </si>
  <si>
    <t>Тройник 90 гр. ПЭ 100 SDR11 ГАЗ диам.90 мм</t>
  </si>
  <si>
    <t>Тройник 90 гр. ПЭ 100 SDR11 ГАЗ диам.225 мм</t>
  </si>
  <si>
    <t>Тройник 90 гр. ПЭ 100 SDR17 ГАЗ диам.225х160 мм</t>
  </si>
  <si>
    <t>Тройник 90 гр. ПЭ 100 SDR17 ГАЗ диам.110х63 мм</t>
  </si>
  <si>
    <t>Тройник 90 гр. ПЭ 100 SDR11 ГАЗ диам.200х110 мм</t>
  </si>
  <si>
    <t>Тройник 90 гр. ПЭ 100 SDR11 ГАЗ диам.200 мм</t>
  </si>
  <si>
    <t>Тройник 90 гр. ПЭ 100 SDR11 ГАЗ диам.355 мм</t>
  </si>
  <si>
    <t>Тройник 90 гр. ПЭ 100 SDR11 ГАЗ диам.355х32,3 мм</t>
  </si>
  <si>
    <t>Тройник 90 гр. ПЭ 100 SDR11 ГАЗ диам.355-250 мм</t>
  </si>
  <si>
    <t>Тройник 90 гр. ПЭ 100 SDR11 ГАЗ диам.90х63 мм</t>
  </si>
  <si>
    <t>Тройник 90 гр. ПЭ 100 SDR17 ГАЗ диам.110х90 мм</t>
  </si>
  <si>
    <t>Тройник 90 гр. ПЭ 100 SDR17 ГАЗ диам.160 мм</t>
  </si>
  <si>
    <t>Тройник 90 гр. ПЭ 100 SDR17 ГАЗ диам.160х63 мм</t>
  </si>
  <si>
    <t>Тройник 90 гр. ПЭ 100 SDR17 ГАЗ диам.160х90 мм</t>
  </si>
  <si>
    <t>Тройник 90 гр. ПЭ 100 SDR17 ГАЗ диам.160х110 мм</t>
  </si>
  <si>
    <t>Тройник 90 гр. ПЭ 100 SDR17 ГАЗ диам.225 мм</t>
  </si>
  <si>
    <t>Тройник 90 гр. ПЭ 100 SDR17 ГАЗ диам.225х90 мм</t>
  </si>
  <si>
    <t>Тройник 90 гр. ПЭ 100 SDR17 ГАЗ диам.315 мм</t>
  </si>
  <si>
    <t>Тройник 90 гр. ПЭ 100 SDR17 ГАЗ диам.315х225 мм</t>
  </si>
  <si>
    <t>2641 Т</t>
  </si>
  <si>
    <t>2642 Т</t>
  </si>
  <si>
    <t>2643 Т</t>
  </si>
  <si>
    <t>2644 Т</t>
  </si>
  <si>
    <t>2645 Т</t>
  </si>
  <si>
    <t>2646 Т</t>
  </si>
  <si>
    <t>2647 Т</t>
  </si>
  <si>
    <t>2648 Т</t>
  </si>
  <si>
    <t>2649 Т</t>
  </si>
  <si>
    <t>2650 Т</t>
  </si>
  <si>
    <t>2651 Т</t>
  </si>
  <si>
    <t>2652 Т</t>
  </si>
  <si>
    <t>2653 Т</t>
  </si>
  <si>
    <t>2654 Т</t>
  </si>
  <si>
    <t>2655 Т</t>
  </si>
  <si>
    <t>2656 Т</t>
  </si>
  <si>
    <t>2657 Т</t>
  </si>
  <si>
    <t>2658 Т</t>
  </si>
  <si>
    <t>2659 Т</t>
  </si>
  <si>
    <t>2660 Т</t>
  </si>
  <si>
    <t>2661 Т</t>
  </si>
  <si>
    <t>2662 Т</t>
  </si>
  <si>
    <t>2663 Т</t>
  </si>
  <si>
    <t>2664 Т</t>
  </si>
  <si>
    <t>2665 Т</t>
  </si>
  <si>
    <t>2666 Т</t>
  </si>
  <si>
    <t>2667 Т</t>
  </si>
  <si>
    <t>2668 Т</t>
  </si>
  <si>
    <t>2669 Т</t>
  </si>
  <si>
    <t>2670 Т</t>
  </si>
  <si>
    <t>2671 Т</t>
  </si>
  <si>
    <t>2672 Т</t>
  </si>
  <si>
    <t>2673 Т</t>
  </si>
  <si>
    <t>2674 Т</t>
  </si>
  <si>
    <t>2675 Т</t>
  </si>
  <si>
    <t>2676 Т</t>
  </si>
  <si>
    <t>2677 Т</t>
  </si>
  <si>
    <t>2678 Т</t>
  </si>
  <si>
    <t>2679 Т</t>
  </si>
  <si>
    <t>2680 Т</t>
  </si>
  <si>
    <t>2681 Т</t>
  </si>
  <si>
    <t>2682 Т</t>
  </si>
  <si>
    <t>2683 Т</t>
  </si>
  <si>
    <t>2684 Т</t>
  </si>
  <si>
    <t>2685 Т</t>
  </si>
  <si>
    <t>2686 Т</t>
  </si>
  <si>
    <t>2687 Т</t>
  </si>
  <si>
    <t>2688 Т</t>
  </si>
  <si>
    <t>2689 Т</t>
  </si>
  <si>
    <t>2690 Т</t>
  </si>
  <si>
    <t>2691 Т</t>
  </si>
  <si>
    <t>2692 Т</t>
  </si>
  <si>
    <t>2693 Т</t>
  </si>
  <si>
    <t>2694 Т</t>
  </si>
  <si>
    <t>2695 Т</t>
  </si>
  <si>
    <t>2696 Т</t>
  </si>
  <si>
    <t>2697 Т</t>
  </si>
  <si>
    <t>2698 Т</t>
  </si>
  <si>
    <t>2699 Т</t>
  </si>
  <si>
    <t>2700 Т</t>
  </si>
  <si>
    <t>2701 Т</t>
  </si>
  <si>
    <t>2702 Т</t>
  </si>
  <si>
    <t>2703 Т</t>
  </si>
  <si>
    <t>2704 Т</t>
  </si>
  <si>
    <t>2705 Т</t>
  </si>
  <si>
    <t>2706 Т</t>
  </si>
  <si>
    <t>2707 Т</t>
  </si>
  <si>
    <t>2708 Т</t>
  </si>
  <si>
    <t>2709 Т</t>
  </si>
  <si>
    <t>2710 Т</t>
  </si>
  <si>
    <t>2711 Т</t>
  </si>
  <si>
    <t>2712 Т</t>
  </si>
  <si>
    <t>2713 Т</t>
  </si>
  <si>
    <t>2714 Т</t>
  </si>
  <si>
    <t>2715 Т</t>
  </si>
  <si>
    <t>2716 Т</t>
  </si>
  <si>
    <t>2717 Т</t>
  </si>
  <si>
    <t>2718 Т</t>
  </si>
  <si>
    <t>2719 Т</t>
  </si>
  <si>
    <t>2720 Т</t>
  </si>
  <si>
    <t>2721 Т</t>
  </si>
  <si>
    <t>2722 Т</t>
  </si>
  <si>
    <t>2723 Т</t>
  </si>
  <si>
    <t>2724 Т</t>
  </si>
  <si>
    <t>2725 Т</t>
  </si>
  <si>
    <t>2726 Т</t>
  </si>
  <si>
    <t>2727 Т</t>
  </si>
  <si>
    <t>2728 Т</t>
  </si>
  <si>
    <t>2729 Т</t>
  </si>
  <si>
    <t>2730 Т</t>
  </si>
  <si>
    <t>2731 Т</t>
  </si>
  <si>
    <t>2732 Т</t>
  </si>
  <si>
    <t>2733 Т</t>
  </si>
  <si>
    <t>2734 Т</t>
  </si>
  <si>
    <t>2735 Т</t>
  </si>
  <si>
    <t>2736 Т</t>
  </si>
  <si>
    <t>2737 Т</t>
  </si>
  <si>
    <t>2738 Т</t>
  </si>
  <si>
    <t>2739 Т</t>
  </si>
  <si>
    <t>2740 Т</t>
  </si>
  <si>
    <t>2741 Т</t>
  </si>
  <si>
    <t>2742 Т</t>
  </si>
  <si>
    <t>2743 Т</t>
  </si>
  <si>
    <t>2744 Т</t>
  </si>
  <si>
    <t>2745 Т</t>
  </si>
  <si>
    <t>2746 Т</t>
  </si>
  <si>
    <t>2747 Т</t>
  </si>
  <si>
    <t>2748 Т</t>
  </si>
  <si>
    <t>2749 Т</t>
  </si>
  <si>
    <t>2750 Т</t>
  </si>
  <si>
    <t>2751 Т</t>
  </si>
  <si>
    <t>2752 Т</t>
  </si>
  <si>
    <t>2753 Т</t>
  </si>
  <si>
    <t>2754 Т</t>
  </si>
  <si>
    <t>2755 Т</t>
  </si>
  <si>
    <t>2756 Т</t>
  </si>
  <si>
    <t>2757 Т</t>
  </si>
  <si>
    <t>2758 Т</t>
  </si>
  <si>
    <t>2759 Т</t>
  </si>
  <si>
    <t>2760 Т</t>
  </si>
  <si>
    <t>2761 Т</t>
  </si>
  <si>
    <t>2762 Т</t>
  </si>
  <si>
    <t>2763 Т</t>
  </si>
  <si>
    <t>2764 Т</t>
  </si>
  <si>
    <t>2765 Т</t>
  </si>
  <si>
    <t>2766 Т</t>
  </si>
  <si>
    <t>2767 Т</t>
  </si>
  <si>
    <t>2768 Т</t>
  </si>
  <si>
    <t>2769 Т</t>
  </si>
  <si>
    <t>2770 Т</t>
  </si>
  <si>
    <t>2771 Т</t>
  </si>
  <si>
    <t>2772 Т</t>
  </si>
  <si>
    <t>2773 Т</t>
  </si>
  <si>
    <t>2774 Т</t>
  </si>
  <si>
    <t>2775 Т</t>
  </si>
  <si>
    <t>2776 Т</t>
  </si>
  <si>
    <t>2777 Т</t>
  </si>
  <si>
    <t>2778 Т</t>
  </si>
  <si>
    <t>2779 Т</t>
  </si>
  <si>
    <t>2780 Т</t>
  </si>
  <si>
    <t>2781 Т</t>
  </si>
  <si>
    <t>2782 Т</t>
  </si>
  <si>
    <t>2783 Т</t>
  </si>
  <si>
    <t>2784 Т</t>
  </si>
  <si>
    <t>2785 Т</t>
  </si>
  <si>
    <t>2786 Т</t>
  </si>
  <si>
    <t>2787 Т</t>
  </si>
  <si>
    <t>2788 Т</t>
  </si>
  <si>
    <t>2789 Т</t>
  </si>
  <si>
    <t>2790 Т</t>
  </si>
  <si>
    <t>2791 Т</t>
  </si>
  <si>
    <t>2792 Т</t>
  </si>
  <si>
    <t>24.20.21.100.000.00.0168.000000000050</t>
  </si>
  <si>
    <t>электросварная, стальная, наружный диаметр 630 мм, толщина стенки 8 мм, прямошовная</t>
  </si>
  <si>
    <t>22.21.21.530.000.00.0006.000000000113</t>
  </si>
  <si>
    <t>для водоснабжения, полиэтиленовая ПЭ 100, SDR 11, диаметр 180 мм, толщина 16,4 мм, давление 16 атм, ГОСТ 18599-2001</t>
  </si>
  <si>
    <t>22.21.21.530.000.01.0006.000000000004</t>
  </si>
  <si>
    <t>для газопроводов, полиэтиленовая ПЭ 80, SDR  17,6, макс.рабочее давление до 0,3 Мпа, диаметр 90 мм, толщина 5,2 мм, СТ РК ГОСТ Р 50838-2011</t>
  </si>
  <si>
    <t>22.21.21.530.000.01.0796.000000000006</t>
  </si>
  <si>
    <t>22.21.21.530.000.01.0006.000000000007</t>
  </si>
  <si>
    <t>для газопроводов, полиэтиленовая ПЭ 80, SDR  17,6, макс.рабочее давление до 0,3 Мпа, диаметр 140 мм, толщина 8 мм, СТ РК ГОСТ Р 50838-2011</t>
  </si>
  <si>
    <t>22.21.21.530.000.01.0006.000000000010</t>
  </si>
  <si>
    <t>для газопроводов, полиэтиленовая ПЭ 80, SDR  17,6, макс.рабочее давление до 0,3 Мпа, диаметр 200 мм, толщина 11,4 мм, СТ РК ГОСТ Р 50838-2011</t>
  </si>
  <si>
    <t>22.21.21.530.000.01.0006.000000000012</t>
  </si>
  <si>
    <t>для газопроводов, полиэтиленовая ПЭ 80, SDR  17,6, макс.рабочее давление до 0,3 Мпа, диаметр 250 мм, толщина 14,2 мм, СТ РК ГОСТ Р 50838-2011</t>
  </si>
  <si>
    <t>22.21.21.530.000.01.0006.000000000014</t>
  </si>
  <si>
    <t>для газопроводов, полиэтиленовая ПЭ 80, SDR  17,6, макс.рабочее давление до 0,3 Мпа, диаметр 315 мм, толщина 17,9 мм, СТ РК ГОСТ Р 50838-2011</t>
  </si>
  <si>
    <t>22.21.21.530.000.01.0006.000000000150</t>
  </si>
  <si>
    <t>для газопроводов, из полиэтилена ПЭ-80, SDR 11, диаметр 32 мм, толщина 3,0 мм, максимальное рабочее давление до 0,6 МПа</t>
  </si>
  <si>
    <t>22.21.21.530.000.01.0006.000000000017</t>
  </si>
  <si>
    <t>для газопроводов, полиэтиленовая ПЭ 80, SDR  17, макс.рабочее давление до 0,4 Мпа, диаметр 63 мм, толщина 3,8 мм, СТ РК ГОСТ Р 50838-2011</t>
  </si>
  <si>
    <t>22.21.21.530.000.01.0006.000000000019</t>
  </si>
  <si>
    <t>для газопроводов, полиэтиленовая ПЭ 80, SDR  17, макс.рабочее давление до 0,4 Мпа, диаметр 90 мм, толщина 5,4 мм, СТ РК ГОСТ Р 50838-2011</t>
  </si>
  <si>
    <t>22.21.21.530.000.01.0006.000000000020</t>
  </si>
  <si>
    <t>для газопроводов, полиэтиленовая ПЭ 80, SDR  17, макс.рабочее давление до 0,4 Мпа, диаметр 110 мм, толщина 6,6 мм, СТ РК ГОСТ Р 50838-2011</t>
  </si>
  <si>
    <t>22.21.21.530.000.01.0006.000000000022</t>
  </si>
  <si>
    <t>для газопроводов, полиэтиленовая ПЭ 80, SDR  17, макс.рабочее давление до 0,4 Мпа, диаметр 140 мм, толщина 8,3 мм, СТ РК ГОСТ Р 50838-2011</t>
  </si>
  <si>
    <t>22.21.21.530.000.01.0006.000000000023</t>
  </si>
  <si>
    <t>для газопроводов, полиэтиленовая ПЭ 80, SDR  17, макс.рабочее давление до 0,4 Мпа, диаметр 160 мм, толщина 9,5 мм, СТ РК ГОСТ Р 50838-2011</t>
  </si>
  <si>
    <t>22.21.21.530.000.01.0006.000000000024</t>
  </si>
  <si>
    <t>для газопроводов, полиэтиленовая ПЭ 80, SDR  17, макс.рабочее давление до 0,4 Мпа, диаметр 180 мм, толщина 10,7 мм, СТ РК ГОСТ Р 50838-2011</t>
  </si>
  <si>
    <t>22.21.21.530.000.01.0006.000000000026</t>
  </si>
  <si>
    <t>для газопроводов, полиэтиленовая ПЭ 80, SDR  17, макс.рабочее давление до 0,4 Мпа, диаметр 225 мм, толщина 13,4 мм, СТ РК ГОСТ Р 50838-2011</t>
  </si>
  <si>
    <t>22.21.21.530.000.01.0006.000000000027</t>
  </si>
  <si>
    <t>для газопроводов, полиэтиленовая ПЭ 80, SDR  17, макс.рабочее давление до 0,4 Мпа, диаметр 250 мм, толщина 14,8 мм, СТ РК ГОСТ Р 50838-2011</t>
  </si>
  <si>
    <t>22.21.21.530.000.01.0006.000000000029</t>
  </si>
  <si>
    <t>для газопроводов, полиэтиленовая ПЭ 80, SDR  17, макс.рабочее давление до 0,4 Мпа, диаметр 315 мм, толщина 18,7 мм, СТ РК ГОСТ Р 50838-2011</t>
  </si>
  <si>
    <t>22.21.21.530.000.01.0006.000000000121</t>
  </si>
  <si>
    <t>для газопроводов, полиэтиленовая ПЭ 80, SDR  11, макс.рабочее давление до 0,8 Мпа, диаметр 63 мм, толщина 5,8 мм, СТ РК ГОСТ Р 50838-2011</t>
  </si>
  <si>
    <t>22.21.21.530.000.01.0006.000000000123</t>
  </si>
  <si>
    <t>для газопроводов, полиэтиленовая ПЭ 80, SDR  11, макс.рабочее давление до 0,8 Мпа, диаметр 90 мм, толщина 8,2 мм, СТ РК ГОСТ Р 50838-2011</t>
  </si>
  <si>
    <t>22.21.21.530.000.01.0006.000000000124</t>
  </si>
  <si>
    <t>для газопроводов, полиэтиленовая ПЭ 80, SDR  11, макс.рабочее давление до 0,8 Мпа, диаметр 110 мм, толщина 10 мм, СТ РК ГОСТ Р 50838-2011</t>
  </si>
  <si>
    <t>22.21.21.530.000.01.0006.000000000127</t>
  </si>
  <si>
    <t>для газопроводов, полиэтиленовая ПЭ 80, SDR  11, макс.рабочее давление до 0,8 Мпа, диаметр 160 мм, толщина 14,6 мм, СТ РК ГОСТ Р 50838-2011</t>
  </si>
  <si>
    <t>22.21.21.530.000.01.0006.000000000128</t>
  </si>
  <si>
    <t>для газопроводов, полиэтиленовая ПЭ 80, SDR  11, макс.рабочее давление до 0,8 Мпа, диаметр 180 мм, толщина 16,4 мм, СТ РК ГОСТ Р 50838-2011</t>
  </si>
  <si>
    <t>22.21.21.530.000.01.0006.000000000129</t>
  </si>
  <si>
    <t>для газопроводов, полиэтиленовая ПЭ 80, SDR  11, макс.рабочее давление до 0,8 Мпа, диаметр 200 мм, толщина 18,2 мм, СТ РК ГОСТ Р 50838-2011</t>
  </si>
  <si>
    <t>22.21.21.530.000.01.0006.000000000130</t>
  </si>
  <si>
    <t>для газопроводов, полиэтиленовая ПЭ 80, SDR  11, макс.рабочее давление до 0,8 Мпа, диаметр 225 мм, толщина 20,5 мм, СТ РК ГОСТ Р 50838-2011</t>
  </si>
  <si>
    <t>22.21.21.530.000.01.0006.000000000131</t>
  </si>
  <si>
    <t>для газопроводов, полиэтиленовая ПЭ 80, SDR  11, макс.рабочее давление до 0,8 Мпа, диаметр 250 мм, толщина 22,7 мм, СТ РК ГОСТ Р 50838-2011</t>
  </si>
  <si>
    <t>22.21.21.530.000.01.0006.000000000132</t>
  </si>
  <si>
    <t>для газопроводов, полиэтиленовая ПЭ 80, SDR  11, макс.рабочее давление до 0,8 Мпа, диаметр 280 мм, толщина 25,4 мм, СТ РК ГОСТ Р 50838-2011</t>
  </si>
  <si>
    <t>22.21.29.700.042.00.0796.000000000168</t>
  </si>
  <si>
    <t>шаровый, из полиэтилена, с фланцами, диаметр 63 мм</t>
  </si>
  <si>
    <t>22.21.29.700.042.00.0796.000000000170</t>
  </si>
  <si>
    <t>шаровый, из полиэтилена, с фланцами, диаметр 90 мм</t>
  </si>
  <si>
    <t>22.21.29.900.002.00.0796.000000000000</t>
  </si>
  <si>
    <t>шаровый, из полиэтилена, диаметр 110 мм, под сварное соединение, с управляющими ключами</t>
  </si>
  <si>
    <t>22.21.29.900.002.00.0796.000000000001</t>
  </si>
  <si>
    <t>шаровый, из полиэтилена, диаметр 160 мм, под сварное соединение, с управляющими ключами</t>
  </si>
  <si>
    <t>22.21.29.700.002.00.0796.000000000215</t>
  </si>
  <si>
    <t>полиэтиленовый, угол поворота 90 градусов, диаметр 32 мм</t>
  </si>
  <si>
    <t>22.21.29.700.002.00.0796.000000000180</t>
  </si>
  <si>
    <t>полиэтиленовый, угол поворота 30 градусов, диаметр 63 мм</t>
  </si>
  <si>
    <t>22.21.29.700.002.00.0796.000000000199</t>
  </si>
  <si>
    <t>полиэтиленовый, угол поворота 45 градусов, диаметр 63 мм</t>
  </si>
  <si>
    <t>22.21.29.700.037.00.0796.000000000001</t>
  </si>
  <si>
    <t>отвод</t>
  </si>
  <si>
    <t>полиэтиленовый, угол поворота 60 градусов, диаметр 63 мм</t>
  </si>
  <si>
    <t>22.21.29.700.002.00.0796.000000000224</t>
  </si>
  <si>
    <t>полиэтиленовый, угол поворота 90 градусов, диаметр 160 мм</t>
  </si>
  <si>
    <t>22.21.29.700.002.00.0796.000000000169</t>
  </si>
  <si>
    <t>полиэтиленовый, угол поворота 15 градусов, диаметр 200 мм</t>
  </si>
  <si>
    <t>полиэтиленовый, угол поворота 30 градусов, диаметр 200 мм</t>
  </si>
  <si>
    <t>22.21.29.700.037.00.0796.000000000002</t>
  </si>
  <si>
    <t>полиэтиленовый, угол поворота 60 градусов, диаметр 160 мм</t>
  </si>
  <si>
    <t>22.21.29.700.002.00.0796.000000000170</t>
  </si>
  <si>
    <t>полиэтиленовый, угол поворота 15 градусов, диаметр 225 мм</t>
  </si>
  <si>
    <t>22.21.29.700.002.00.0796.000000000189</t>
  </si>
  <si>
    <t>полиэтиленовый, угол поворота 30 градусов, диаметр 225 мм</t>
  </si>
  <si>
    <t>22.21.29.700.002.00.0796.000000000208</t>
  </si>
  <si>
    <t>полиэтиленовый, угол поворота 45 градусов, диаметр 225 мм</t>
  </si>
  <si>
    <t>22.21.29.700.002.00.0796.000000000227</t>
  </si>
  <si>
    <t>полиэтиленовый, угол поворота 90 градусов, диаметр 225 мм</t>
  </si>
  <si>
    <t>полиэтиленовый, угол поворота 90 градусов, диаметр 315 мм</t>
  </si>
  <si>
    <t>22.21.29.700.002.00.0796.000000000182</t>
  </si>
  <si>
    <t>полиэтиленовый, угол поворота 30 градусов, диаметр 90 мм</t>
  </si>
  <si>
    <t>22.21.29.700.002.00.0796.000000000201</t>
  </si>
  <si>
    <t>полиэтиленовый, угол поворота 45 градусов, диаметр 90 мм</t>
  </si>
  <si>
    <t>22.21.29.700.002.00.0796.000000000183</t>
  </si>
  <si>
    <t>полиэтиленовый, угол поворота 30 градусов, диаметр 110 мм</t>
  </si>
  <si>
    <t>22.21.29.700.002.00.0796.000000000186</t>
  </si>
  <si>
    <t>полиэтиленовый, угол поворота 30 градусов, диаметр 160 мм</t>
  </si>
  <si>
    <t>22.21.29.700.002.00.0796.000000000205</t>
  </si>
  <si>
    <t>полиэтиленовый, угол поворота 45 градусов, диаметр 160 мм</t>
  </si>
  <si>
    <t>22.21.29.700.002.00.0796.000000000230</t>
  </si>
  <si>
    <t>22.21.29.700.000.01.0796.000000000001</t>
  </si>
  <si>
    <t>полиэтиленовый, редукционный, размер 63*25*63 мм</t>
  </si>
  <si>
    <t>22.21.29.700.000.01.0796.000000000007</t>
  </si>
  <si>
    <t>полиэтиленовый, редукционный, размер 90*25*90 мм</t>
  </si>
  <si>
    <t>полиэтиленовый, редукционный, размер 225*25*225 мм</t>
  </si>
  <si>
    <t>22.21.29.700.000.01.0796.000000000053</t>
  </si>
  <si>
    <t>полиэтиленовый, редукционный, размер 225*140*225 мм</t>
  </si>
  <si>
    <t>22.21.29.700.000.01.0796.000000000015</t>
  </si>
  <si>
    <t>полиэтиленовый, редукционный, размер 110*75*110 мм</t>
  </si>
  <si>
    <t>22.21.29.700.000.01.0796.000000000045</t>
  </si>
  <si>
    <t>полиэтиленовый, редукционный, размер 200*90*200 мм</t>
  </si>
  <si>
    <t>22.21.29.700.000.01.0796.000000000039</t>
  </si>
  <si>
    <t>полиэтиленовый, редукционный, размер 200*25*200 мм</t>
  </si>
  <si>
    <t>22.21.29.700.000.01.0796.000000000095</t>
  </si>
  <si>
    <t>полиэтиленовый, редукционный, размер 355*110*355 мм</t>
  </si>
  <si>
    <t>22.21.29.700.000.01.0796.000000000102</t>
  </si>
  <si>
    <t>полиэтиленовый, редукционный, размер 355*250*355 мм</t>
  </si>
  <si>
    <t>22.21.29.700.000.01.0796.000000000010</t>
  </si>
  <si>
    <t>полиэтиленовый, редукционный, размер 90*50*90 мм</t>
  </si>
  <si>
    <t>22.21.29.700.000.01.0796.000000000028</t>
  </si>
  <si>
    <t>полиэтиленовый, редукционный, размер 160*25*160 мм</t>
  </si>
  <si>
    <t>22.21.29.700.000.01.0796.000000000031</t>
  </si>
  <si>
    <t>полиэтиленовый, редукционный, размер 160*50*160 мм</t>
  </si>
  <si>
    <t>22.21.29.700.000.01.0796.000000000032</t>
  </si>
  <si>
    <t>полиэтиленовый, редукционный, размер 160*75*160 мм</t>
  </si>
  <si>
    <t>22.21.29.700.000.01.0796.000000000048</t>
  </si>
  <si>
    <t>22.21.29.700.000.01.0796.000000000052</t>
  </si>
  <si>
    <t>полиэтиленовый, редукционный, размер 225*75*225 мм</t>
  </si>
  <si>
    <t>22.21.29.700.000.01.0796.000000000077</t>
  </si>
  <si>
    <t>полиэтиленовый, редукционный, размер 315*25*315 мм</t>
  </si>
  <si>
    <t>22.21.29.700.000.01.0796.000000000087</t>
  </si>
  <si>
    <t>полиэтиленовый, редукционный, размер 315*200*315мм</t>
  </si>
  <si>
    <t>22.21.29.700.037.00.0796.000000000000</t>
  </si>
  <si>
    <t>полиэтиленовый, угол поворота 11 градусов, диаметр 400 мм</t>
  </si>
  <si>
    <t>22.21.21.530.000.00.0796.000000000123</t>
  </si>
  <si>
    <t>для водоснабжения, полиэтиленовая ПЭ 100, SDR 11, диаметр 560 мм, толщина 50,8 мм, давление 16 атм, ГОСТ 18599-2001</t>
  </si>
  <si>
    <t>22.21.21.530.000.00.0006.000000000066</t>
  </si>
  <si>
    <t>для водоснабжения, полиэтиленовая ПЭ 100, SDR 11, диаметр 500 мм, толщина 29,7 мм, давление 10 атм, ГОСТ 18599-2001</t>
  </si>
  <si>
    <t>28.14.13.350.000.00.0796.000000000004</t>
  </si>
  <si>
    <t>22.21.29.700.002.00.0796.000000000188</t>
  </si>
  <si>
    <t>для газопроводов, полиэтиленовая ПЭ 80, SDR  17,6, макс.рабочее давление до 0,3 Мпа, диаметр 125 мм, толщина 7,1 мм, СТ РК ГОСТ Р 50838-2011</t>
  </si>
  <si>
    <t>22.21.21.530.000.00.0006.000000000075</t>
  </si>
  <si>
    <t>для водоснабжения, полиэтиленовая ПЭ 100, SDR 11, диаметр 32 мм, толщина 2,4 мм, давление 12 атм, ГОСТ 18599-2001</t>
  </si>
  <si>
    <t>22.21.21.530.000.00.0006.000000000010</t>
  </si>
  <si>
    <t>для водоснабжения, полиэтиленовая ПЭ 100, SDR 11, диаметр 355 мм, толщина 13,6 мм, давление 6 атм, ГОСТ 18599-2001</t>
  </si>
  <si>
    <t>22.21.21.530.000.00.0006.000000000011</t>
  </si>
  <si>
    <t>для водоснабжения, полиэтиленовая ПЭ 100, SDR 11, диаметр 400 мм, толщина 15,3 мм, давление 6 атм, ГОСТ 18599-2001</t>
  </si>
  <si>
    <t>2351-1 Т</t>
  </si>
  <si>
    <t>2352-1 Т</t>
  </si>
  <si>
    <t>2353-1 Т</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</si>
</sst>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 #,##0.00&quot;    &quot;;\-#,##0.00&quot;    &quot;;&quot; -&quot;#&quot;    &quot;;@\ "/>
    <numFmt numFmtId="165" formatCode="#,##0.0"/>
    <numFmt numFmtId="166" formatCode="#,##0.00_ ;\-#,##0.00\ "/>
    <numFmt numFmtId="167" formatCode="_(* #,##0.00_);_(* \(#,##0.00\);_(* &quot;-&quot;??_);_(@_)"/>
    <numFmt numFmtId="168" formatCode="0.0"/>
    <numFmt numFmtId="169" formatCode="#,##0.000"/>
    <numFmt numFmtId="170" formatCode="&quot; &quot;#,##0.00&quot;    &quot;;&quot;-&quot;#,##0.00&quot;    &quot;;&quot; -&quot;#&quot;    &quot;;@&quot; &quot;"/>
    <numFmt numFmtId="171" formatCode="#,##0.0000"/>
  </numFmts>
  <fonts count="36" x14ac:knownFonts="1">
    <font>
      <sz val="11"/>
      <color theme="1"/>
      <name val="Calibri"/>
      <family val="2"/>
      <scheme val="minor"/>
    </font>
    <font>
      <sz val="11"/>
      <color theme="1"/>
      <name val="Calibri"/>
      <family val="2"/>
      <charset val="204"/>
      <scheme val="minor"/>
    </font>
    <font>
      <sz val="11"/>
      <color theme="1"/>
      <name val="Calibri"/>
      <family val="2"/>
      <scheme val="minor"/>
    </font>
    <font>
      <sz val="10"/>
      <name val="Arial Cyr"/>
      <family val="2"/>
      <charset val="204"/>
    </font>
    <font>
      <b/>
      <sz val="10"/>
      <name val="Times New Roman"/>
      <family val="1"/>
      <charset val="204"/>
    </font>
    <font>
      <sz val="10"/>
      <name val="Times New Roman"/>
      <family val="1"/>
      <charset val="204"/>
    </font>
    <font>
      <b/>
      <sz val="10"/>
      <name val="Arial Cyr"/>
      <charset val="204"/>
    </font>
    <font>
      <sz val="10"/>
      <name val="Arial"/>
      <family val="2"/>
      <charset val="204"/>
    </font>
    <font>
      <b/>
      <sz val="14"/>
      <name val="Times New Roman"/>
      <family val="1"/>
      <charset val="204"/>
    </font>
    <font>
      <sz val="10"/>
      <name val="Arial Cyr"/>
      <charset val="204"/>
    </font>
    <font>
      <sz val="11"/>
      <color theme="1"/>
      <name val="Calibri"/>
      <family val="2"/>
      <charset val="204"/>
    </font>
    <font>
      <sz val="10"/>
      <color indexed="8"/>
      <name val="Arial"/>
      <family val="2"/>
      <charset val="204"/>
    </font>
    <font>
      <sz val="10"/>
      <name val="Times New Roman Cyr"/>
      <family val="1"/>
      <charset val="204"/>
    </font>
    <font>
      <sz val="8"/>
      <name val="Arial"/>
      <family val="2"/>
      <charset val="204"/>
    </font>
    <font>
      <u/>
      <sz val="10"/>
      <name val="Times New Roman"/>
      <family val="1"/>
      <charset val="204"/>
    </font>
    <font>
      <sz val="11"/>
      <color indexed="8"/>
      <name val="Calibri"/>
      <family val="2"/>
      <charset val="204"/>
    </font>
    <font>
      <u/>
      <sz val="8.9"/>
      <color indexed="12"/>
      <name val="Arial"/>
      <family val="2"/>
      <charset val="204"/>
    </font>
    <font>
      <sz val="10"/>
      <color indexed="8"/>
      <name val="Arial Cyr"/>
      <family val="2"/>
      <charset val="204"/>
    </font>
    <font>
      <sz val="11"/>
      <color indexed="8"/>
      <name val="Calibri"/>
      <family val="2"/>
    </font>
    <font>
      <b/>
      <sz val="10"/>
      <name val="Arial Cyr"/>
      <family val="2"/>
      <charset val="204"/>
    </font>
    <font>
      <sz val="10"/>
      <name val="Times New Roman"/>
      <family val="1"/>
      <charset val="1"/>
    </font>
    <font>
      <sz val="11"/>
      <name val="Times New Roman"/>
      <family val="1"/>
      <charset val="204"/>
    </font>
    <font>
      <sz val="11"/>
      <name val="Calibri"/>
      <family val="2"/>
      <charset val="204"/>
      <scheme val="minor"/>
    </font>
    <font>
      <sz val="11"/>
      <name val="Calibri"/>
      <family val="2"/>
      <scheme val="minor"/>
    </font>
    <font>
      <b/>
      <i/>
      <sz val="10"/>
      <name val="Times New Roman"/>
      <family val="1"/>
      <charset val="204"/>
    </font>
    <font>
      <sz val="9"/>
      <name val="Times New Roman"/>
      <family val="1"/>
      <charset val="204"/>
    </font>
    <font>
      <b/>
      <sz val="11"/>
      <color rgb="FFC00000"/>
      <name val="Times New Roman"/>
      <family val="1"/>
      <charset val="204"/>
    </font>
    <font>
      <vertAlign val="superscript"/>
      <sz val="11"/>
      <name val="Times New Roman"/>
      <family val="1"/>
      <charset val="204"/>
    </font>
    <font>
      <vertAlign val="superscript"/>
      <sz val="10"/>
      <name val="Times New Roman"/>
      <family val="1"/>
      <charset val="204"/>
    </font>
    <font>
      <sz val="10"/>
      <name val="Times"/>
      <family val="1"/>
    </font>
    <font>
      <b/>
      <sz val="11"/>
      <name val="Times New Roman"/>
      <family val="1"/>
      <charset val="204"/>
    </font>
    <font>
      <sz val="11"/>
      <name val="Arial"/>
      <family val="2"/>
      <charset val="204"/>
    </font>
    <font>
      <sz val="11"/>
      <color theme="1"/>
      <name val="Arial"/>
      <family val="2"/>
      <charset val="204"/>
    </font>
    <font>
      <sz val="10"/>
      <color rgb="FFFF0000"/>
      <name val="Times New Roman"/>
      <family val="1"/>
      <charset val="204"/>
    </font>
    <font>
      <sz val="12"/>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theme="0"/>
        <bgColor indexed="34"/>
      </patternFill>
    </fill>
  </fills>
  <borders count="1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s>
  <cellStyleXfs count="47">
    <xf numFmtId="0" fontId="0" fillId="0" borderId="0"/>
    <xf numFmtId="43" fontId="2" fillId="0" borderId="0" applyFont="0" applyFill="0" applyBorder="0" applyAlignment="0" applyProtection="0"/>
    <xf numFmtId="0" fontId="1" fillId="0" borderId="0"/>
    <xf numFmtId="0" fontId="3" fillId="0" borderId="0"/>
    <xf numFmtId="0" fontId="6" fillId="0" borderId="0"/>
    <xf numFmtId="0" fontId="7" fillId="0" borderId="0"/>
    <xf numFmtId="0" fontId="6" fillId="0" borderId="0"/>
    <xf numFmtId="164" fontId="7" fillId="0" borderId="0" applyFill="0" applyBorder="0" applyAlignment="0" applyProtection="0"/>
    <xf numFmtId="0" fontId="7" fillId="0" borderId="0"/>
    <xf numFmtId="0" fontId="9" fillId="0" borderId="0"/>
    <xf numFmtId="0" fontId="2" fillId="0" borderId="0"/>
    <xf numFmtId="0" fontId="10" fillId="0" borderId="0"/>
    <xf numFmtId="0" fontId="11" fillId="0" borderId="0"/>
    <xf numFmtId="43" fontId="9" fillId="0" borderId="0" applyFont="0" applyFill="0" applyBorder="0" applyAlignment="0" applyProtection="0"/>
    <xf numFmtId="0" fontId="6" fillId="0" borderId="0"/>
    <xf numFmtId="0" fontId="11" fillId="0" borderId="0"/>
    <xf numFmtId="0" fontId="6" fillId="0" borderId="0"/>
    <xf numFmtId="0" fontId="6" fillId="0" borderId="0"/>
    <xf numFmtId="0" fontId="9" fillId="0" borderId="0"/>
    <xf numFmtId="0" fontId="9" fillId="0" borderId="0"/>
    <xf numFmtId="0" fontId="12" fillId="0" borderId="0" applyProtection="0"/>
    <xf numFmtId="0" fontId="13" fillId="0" borderId="0">
      <alignment horizontal="left"/>
    </xf>
    <xf numFmtId="0" fontId="9" fillId="0" borderId="0"/>
    <xf numFmtId="43" fontId="15" fillId="0" borderId="0" applyFont="0" applyFill="0" applyBorder="0" applyAlignment="0" applyProtection="0"/>
    <xf numFmtId="0" fontId="16" fillId="0" borderId="0" applyNumberFormat="0" applyFill="0" applyBorder="0" applyAlignment="0" applyProtection="0">
      <alignment vertical="top"/>
      <protection locked="0"/>
    </xf>
    <xf numFmtId="0" fontId="1" fillId="0" borderId="0"/>
    <xf numFmtId="0" fontId="17" fillId="0" borderId="0"/>
    <xf numFmtId="164" fontId="7" fillId="0" borderId="0" applyFill="0" applyBorder="0" applyAlignment="0" applyProtection="0"/>
    <xf numFmtId="43" fontId="18" fillId="0" borderId="0" applyFont="0" applyFill="0" applyBorder="0" applyAlignment="0" applyProtection="0"/>
    <xf numFmtId="0" fontId="6" fillId="0" borderId="0"/>
    <xf numFmtId="0" fontId="19" fillId="0" borderId="0"/>
    <xf numFmtId="0" fontId="7" fillId="0" borderId="0"/>
    <xf numFmtId="0" fontId="7" fillId="0" borderId="0"/>
    <xf numFmtId="0" fontId="15" fillId="0" borderId="0"/>
    <xf numFmtId="43" fontId="18" fillId="0" borderId="0" applyFont="0" applyFill="0" applyBorder="0" applyAlignment="0" applyProtection="0"/>
    <xf numFmtId="167" fontId="7" fillId="0" borderId="0" applyFont="0" applyFill="0" applyBorder="0" applyAlignment="0" applyProtection="0"/>
    <xf numFmtId="0" fontId="9" fillId="0" borderId="0"/>
    <xf numFmtId="0" fontId="15" fillId="0" borderId="0"/>
    <xf numFmtId="0" fontId="9" fillId="0" borderId="0"/>
    <xf numFmtId="0" fontId="3" fillId="0" borderId="0"/>
    <xf numFmtId="0" fontId="9" fillId="0" borderId="0"/>
    <xf numFmtId="0" fontId="9" fillId="0" borderId="0"/>
    <xf numFmtId="0" fontId="7" fillId="0" borderId="0"/>
    <xf numFmtId="0" fontId="2" fillId="0" borderId="0"/>
    <xf numFmtId="43" fontId="2" fillId="0" borderId="0" applyFont="0" applyFill="0" applyBorder="0" applyAlignment="0" applyProtection="0"/>
    <xf numFmtId="43" fontId="9" fillId="0" borderId="0" applyFont="0" applyFill="0" applyBorder="0" applyAlignment="0" applyProtection="0"/>
    <xf numFmtId="170" fontId="15" fillId="0" borderId="0"/>
  </cellStyleXfs>
  <cellXfs count="379">
    <xf numFmtId="0" fontId="0" fillId="0" borderId="0" xfId="0"/>
    <xf numFmtId="4" fontId="4" fillId="2" borderId="0" xfId="3" applyNumberFormat="1" applyFont="1" applyFill="1" applyBorder="1" applyAlignment="1">
      <alignment horizontal="left" vertical="center"/>
    </xf>
    <xf numFmtId="0" fontId="5" fillId="3" borderId="1" xfId="0" applyFont="1" applyFill="1" applyBorder="1" applyAlignment="1">
      <alignment horizontal="center" vertical="center"/>
    </xf>
    <xf numFmtId="3" fontId="5" fillId="3" borderId="1" xfId="0" applyNumberFormat="1" applyFont="1" applyFill="1" applyBorder="1" applyAlignment="1">
      <alignment horizontal="center" vertical="center" wrapText="1"/>
    </xf>
    <xf numFmtId="0" fontId="4" fillId="3" borderId="0" xfId="3" applyFont="1" applyFill="1" applyBorder="1" applyAlignment="1">
      <alignment horizontal="center" vertical="center"/>
    </xf>
    <xf numFmtId="0" fontId="4" fillId="3" borderId="7" xfId="0" applyFont="1" applyFill="1" applyBorder="1" applyAlignment="1"/>
    <xf numFmtId="0" fontId="5"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left" vertical="center" wrapText="1"/>
    </xf>
    <xf numFmtId="3" fontId="5" fillId="3" borderId="1" xfId="0" applyNumberFormat="1" applyFont="1" applyFill="1" applyBorder="1" applyAlignment="1">
      <alignment horizontal="center" vertical="top" wrapText="1"/>
    </xf>
    <xf numFmtId="4" fontId="5"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4" fontId="5" fillId="3" borderId="1" xfId="5" applyNumberFormat="1" applyFont="1" applyFill="1" applyBorder="1" applyAlignment="1">
      <alignment horizontal="center" vertical="center" wrapText="1"/>
    </xf>
    <xf numFmtId="3" fontId="5" fillId="3" borderId="1" xfId="5"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xf>
    <xf numFmtId="0" fontId="5" fillId="2" borderId="1" xfId="3" applyFont="1" applyFill="1" applyBorder="1" applyAlignment="1">
      <alignment horizontal="center" vertical="center" wrapText="1"/>
    </xf>
    <xf numFmtId="0" fontId="5" fillId="2" borderId="1" xfId="3" applyFont="1" applyFill="1" applyBorder="1" applyAlignment="1">
      <alignment horizontal="center" vertical="center"/>
    </xf>
    <xf numFmtId="49" fontId="5" fillId="2" borderId="1" xfId="3"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5" fillId="3" borderId="1" xfId="3" applyFont="1" applyFill="1" applyBorder="1" applyAlignment="1">
      <alignment horizontal="center" vertical="center" wrapText="1"/>
    </xf>
    <xf numFmtId="4" fontId="5" fillId="2" borderId="1" xfId="6" applyNumberFormat="1" applyFont="1" applyFill="1" applyBorder="1" applyAlignment="1" applyProtection="1">
      <alignment horizontal="center" vertical="center" wrapText="1"/>
      <protection hidden="1"/>
    </xf>
    <xf numFmtId="4" fontId="5" fillId="2" borderId="1" xfId="7" applyNumberFormat="1" applyFont="1" applyFill="1" applyBorder="1" applyAlignment="1" applyProtection="1">
      <alignment horizontal="center" vertical="center" wrapText="1"/>
    </xf>
    <xf numFmtId="4" fontId="5" fillId="3" borderId="1"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5" fillId="2" borderId="1" xfId="8" applyFont="1" applyFill="1" applyBorder="1" applyAlignment="1">
      <alignment horizontal="center" vertical="center" wrapText="1"/>
    </xf>
    <xf numFmtId="0" fontId="5" fillId="3" borderId="1" xfId="9" applyFont="1" applyFill="1" applyBorder="1" applyAlignment="1">
      <alignment horizontal="center" vertical="center" wrapText="1"/>
    </xf>
    <xf numFmtId="4" fontId="5" fillId="3" borderId="1" xfId="10" applyNumberFormat="1" applyFont="1" applyFill="1" applyBorder="1" applyAlignment="1">
      <alignment horizontal="center" vertical="center"/>
    </xf>
    <xf numFmtId="0" fontId="5" fillId="3" borderId="1" xfId="11" applyFont="1" applyFill="1" applyBorder="1" applyAlignment="1">
      <alignment horizontal="center" vertical="center" wrapText="1"/>
    </xf>
    <xf numFmtId="0" fontId="5" fillId="3" borderId="1" xfId="6" applyNumberFormat="1" applyFont="1" applyFill="1" applyBorder="1" applyAlignment="1" applyProtection="1">
      <alignment horizontal="center" vertical="center" wrapText="1"/>
      <protection hidden="1"/>
    </xf>
    <xf numFmtId="0" fontId="5" fillId="3" borderId="1" xfId="12" applyFont="1" applyFill="1" applyBorder="1" applyAlignment="1">
      <alignment horizontal="center" vertical="center" wrapText="1"/>
    </xf>
    <xf numFmtId="0" fontId="5" fillId="3" borderId="1" xfId="14" applyNumberFormat="1" applyFont="1" applyFill="1" applyBorder="1" applyAlignment="1" applyProtection="1">
      <alignment horizontal="center" vertical="center" wrapText="1"/>
      <protection hidden="1"/>
    </xf>
    <xf numFmtId="49" fontId="5" fillId="3" borderId="1"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 xfId="15" applyFont="1" applyFill="1" applyBorder="1" applyAlignment="1">
      <alignment horizontal="center" vertical="center" wrapText="1"/>
    </xf>
    <xf numFmtId="0" fontId="5" fillId="3" borderId="1" xfId="5" applyFont="1" applyFill="1" applyBorder="1" applyAlignment="1">
      <alignment horizontal="center" vertical="center" wrapText="1"/>
    </xf>
    <xf numFmtId="4" fontId="5" fillId="3" borderId="1" xfId="13" applyNumberFormat="1" applyFont="1" applyFill="1" applyBorder="1" applyAlignment="1">
      <alignment horizontal="center" vertical="center" wrapText="1"/>
    </xf>
    <xf numFmtId="4" fontId="5" fillId="3" borderId="4" xfId="13" applyNumberFormat="1" applyFont="1" applyFill="1" applyBorder="1" applyAlignment="1">
      <alignment horizontal="center" vertical="center" wrapText="1"/>
    </xf>
    <xf numFmtId="4" fontId="5" fillId="3" borderId="4" xfId="6" applyNumberFormat="1" applyFont="1" applyFill="1" applyBorder="1" applyAlignment="1" applyProtection="1">
      <alignment horizontal="center" vertical="center" wrapText="1"/>
      <protection hidden="1"/>
    </xf>
    <xf numFmtId="4" fontId="5" fillId="3" borderId="1" xfId="1" applyNumberFormat="1" applyFont="1" applyFill="1" applyBorder="1" applyAlignment="1">
      <alignment horizontal="center" vertical="center"/>
    </xf>
    <xf numFmtId="0" fontId="5" fillId="3" borderId="1" xfId="16" applyFont="1" applyFill="1" applyBorder="1" applyAlignment="1" applyProtection="1">
      <alignment horizontal="center" vertical="center" wrapText="1"/>
      <protection hidden="1"/>
    </xf>
    <xf numFmtId="49" fontId="5" fillId="3" borderId="1" xfId="0" applyNumberFormat="1" applyFont="1" applyFill="1" applyBorder="1" applyAlignment="1">
      <alignment horizontal="center" vertical="center"/>
    </xf>
    <xf numFmtId="0" fontId="5" fillId="3" borderId="1" xfId="6" applyFont="1" applyFill="1" applyBorder="1" applyAlignment="1" applyProtection="1">
      <alignment horizontal="center" vertical="center"/>
      <protection hidden="1"/>
    </xf>
    <xf numFmtId="4" fontId="5" fillId="3" borderId="1" xfId="14" applyNumberFormat="1" applyFont="1" applyFill="1" applyBorder="1" applyAlignment="1" applyProtection="1">
      <alignment horizontal="center" vertical="center"/>
      <protection hidden="1"/>
    </xf>
    <xf numFmtId="4" fontId="5" fillId="3" borderId="1" xfId="6" applyNumberFormat="1" applyFont="1" applyFill="1" applyBorder="1" applyAlignment="1" applyProtection="1">
      <alignment horizontal="center" vertical="center"/>
      <protection hidden="1"/>
    </xf>
    <xf numFmtId="0" fontId="5" fillId="3" borderId="1" xfId="14" applyFont="1" applyFill="1" applyBorder="1" applyAlignment="1" applyProtection="1">
      <alignment horizontal="center" vertical="center" wrapText="1"/>
      <protection hidden="1"/>
    </xf>
    <xf numFmtId="0" fontId="5" fillId="3" borderId="1" xfId="17" applyFont="1" applyFill="1" applyBorder="1" applyAlignment="1" applyProtection="1">
      <alignment horizontal="center" vertical="center" wrapText="1"/>
      <protection hidden="1"/>
    </xf>
    <xf numFmtId="0" fontId="5" fillId="3" borderId="1" xfId="14" applyFont="1" applyFill="1" applyBorder="1" applyAlignment="1" applyProtection="1">
      <alignment horizontal="center" vertical="center"/>
      <protection hidden="1"/>
    </xf>
    <xf numFmtId="0" fontId="5" fillId="3" borderId="1" xfId="18" applyFont="1" applyFill="1" applyBorder="1" applyAlignment="1" applyProtection="1">
      <alignment horizontal="center" vertical="center" wrapText="1"/>
      <protection hidden="1"/>
    </xf>
    <xf numFmtId="0" fontId="5" fillId="3" borderId="1" xfId="5" applyFont="1" applyFill="1" applyBorder="1" applyAlignment="1" applyProtection="1">
      <alignment horizontal="center" vertical="center" wrapText="1"/>
      <protection hidden="1"/>
    </xf>
    <xf numFmtId="4" fontId="5" fillId="3" borderId="1" xfId="5" applyNumberFormat="1" applyFont="1" applyFill="1" applyBorder="1" applyAlignment="1" applyProtection="1">
      <alignment horizontal="center" vertical="center"/>
      <protection hidden="1"/>
    </xf>
    <xf numFmtId="4" fontId="5" fillId="3" borderId="1" xfId="17" applyNumberFormat="1" applyFont="1" applyFill="1" applyBorder="1" applyAlignment="1" applyProtection="1">
      <alignment horizontal="center" vertical="center"/>
      <protection hidden="1"/>
    </xf>
    <xf numFmtId="0" fontId="5" fillId="3" borderId="1" xfId="19" applyFont="1" applyFill="1" applyBorder="1" applyAlignment="1" applyProtection="1">
      <alignment horizontal="center" vertical="center" wrapText="1"/>
      <protection hidden="1"/>
    </xf>
    <xf numFmtId="4" fontId="5" fillId="3" borderId="1" xfId="5" applyNumberFormat="1" applyFont="1" applyFill="1" applyBorder="1" applyAlignment="1">
      <alignment horizontal="center" vertical="center"/>
    </xf>
    <xf numFmtId="4" fontId="5" fillId="3" borderId="1" xfId="5" applyNumberFormat="1" applyFont="1" applyFill="1" applyBorder="1" applyAlignment="1" applyProtection="1">
      <alignment horizontal="center" vertical="center" wrapText="1"/>
      <protection hidden="1"/>
    </xf>
    <xf numFmtId="0" fontId="5" fillId="3" borderId="1" xfId="6" applyFont="1" applyFill="1" applyBorder="1" applyAlignment="1" applyProtection="1">
      <alignment horizontal="center" vertical="center" wrapText="1"/>
      <protection hidden="1"/>
    </xf>
    <xf numFmtId="4" fontId="5" fillId="3" borderId="1" xfId="14" applyNumberFormat="1" applyFont="1" applyFill="1" applyBorder="1" applyAlignment="1" applyProtection="1">
      <alignment horizontal="center" vertical="center"/>
      <protection locked="0" hidden="1"/>
    </xf>
    <xf numFmtId="0" fontId="5" fillId="3" borderId="1" xfId="20" applyFont="1" applyFill="1" applyBorder="1" applyAlignment="1" applyProtection="1">
      <alignment horizontal="center" vertical="center" wrapText="1"/>
    </xf>
    <xf numFmtId="0" fontId="5" fillId="3" borderId="1" xfId="18" applyFont="1" applyFill="1" applyBorder="1" applyAlignment="1" applyProtection="1">
      <alignment horizontal="center" vertical="center" wrapText="1"/>
      <protection locked="0" hidden="1"/>
    </xf>
    <xf numFmtId="0" fontId="5" fillId="3" borderId="1" xfId="21" applyFont="1" applyFill="1" applyBorder="1" applyAlignment="1">
      <alignment horizontal="center" vertical="center" wrapText="1"/>
    </xf>
    <xf numFmtId="0" fontId="5" fillId="3" borderId="1" xfId="6" applyFont="1" applyFill="1" applyBorder="1" applyAlignment="1" applyProtection="1">
      <alignment horizontal="center" vertical="center" wrapText="1"/>
    </xf>
    <xf numFmtId="0" fontId="5" fillId="3" borderId="1" xfId="14" applyFont="1" applyFill="1" applyBorder="1" applyAlignment="1" applyProtection="1">
      <alignment horizontal="center" vertical="center"/>
      <protection locked="0" hidden="1"/>
    </xf>
    <xf numFmtId="0" fontId="5" fillId="3" borderId="1" xfId="14" applyFont="1" applyFill="1" applyBorder="1" applyAlignment="1" applyProtection="1">
      <alignment horizontal="center" vertical="center" wrapText="1"/>
      <protection locked="0" hidden="1"/>
    </xf>
    <xf numFmtId="4" fontId="5" fillId="3" borderId="1" xfId="6" applyNumberFormat="1" applyFont="1" applyFill="1" applyBorder="1" applyAlignment="1" applyProtection="1">
      <alignment horizontal="center" vertical="center" wrapText="1"/>
      <protection locked="0" hidden="1"/>
    </xf>
    <xf numFmtId="4" fontId="5" fillId="3" borderId="1" xfId="22" applyNumberFormat="1" applyFont="1" applyFill="1" applyBorder="1" applyAlignment="1" applyProtection="1">
      <alignment horizontal="center" vertical="center"/>
      <protection hidden="1"/>
    </xf>
    <xf numFmtId="4" fontId="5" fillId="3" borderId="1" xfId="17" applyNumberFormat="1" applyFont="1" applyFill="1" applyBorder="1" applyAlignment="1" applyProtection="1">
      <alignment horizontal="center" vertical="center" wrapText="1"/>
      <protection hidden="1"/>
    </xf>
    <xf numFmtId="4" fontId="5" fillId="3" borderId="1" xfId="14" applyNumberFormat="1" applyFont="1" applyFill="1" applyBorder="1" applyAlignment="1" applyProtection="1">
      <alignment horizontal="center" vertical="center" wrapText="1"/>
      <protection hidden="1"/>
    </xf>
    <xf numFmtId="4" fontId="5" fillId="3" borderId="1" xfId="6" applyNumberFormat="1" applyFont="1" applyFill="1" applyBorder="1" applyAlignment="1" applyProtection="1">
      <alignment horizontal="center" vertical="center" wrapText="1"/>
      <protection hidden="1"/>
    </xf>
    <xf numFmtId="0" fontId="5" fillId="3" borderId="1" xfId="18" applyFont="1" applyFill="1" applyBorder="1" applyAlignment="1" applyProtection="1">
      <alignment horizontal="center" vertical="center" wrapText="1"/>
    </xf>
    <xf numFmtId="0" fontId="5" fillId="3" borderId="1" xfId="5" applyFont="1" applyFill="1" applyBorder="1" applyAlignment="1" applyProtection="1">
      <alignment horizontal="center" vertical="center"/>
      <protection hidden="1"/>
    </xf>
    <xf numFmtId="4" fontId="5" fillId="3" borderId="1" xfId="14" applyNumberFormat="1" applyFont="1" applyFill="1" applyBorder="1" applyAlignment="1" applyProtection="1">
      <alignment horizontal="center" vertical="center" wrapText="1"/>
      <protection locked="0" hidden="1"/>
    </xf>
    <xf numFmtId="4" fontId="5" fillId="3" borderId="1" xfId="23" applyNumberFormat="1" applyFont="1" applyFill="1" applyBorder="1" applyAlignment="1">
      <alignment horizontal="center" vertical="center"/>
    </xf>
    <xf numFmtId="4" fontId="5" fillId="3" borderId="1" xfId="23" applyNumberFormat="1" applyFont="1" applyFill="1" applyBorder="1" applyAlignment="1">
      <alignment horizontal="center" vertical="center" wrapText="1"/>
    </xf>
    <xf numFmtId="1" fontId="5" fillId="3" borderId="1" xfId="5" applyNumberFormat="1" applyFont="1" applyFill="1" applyBorder="1" applyAlignment="1">
      <alignment horizontal="center" vertical="center" wrapText="1"/>
    </xf>
    <xf numFmtId="49" fontId="5" fillId="3" borderId="1" xfId="5" applyNumberFormat="1" applyFont="1" applyFill="1" applyBorder="1" applyAlignment="1">
      <alignment horizontal="center" vertical="center" wrapText="1"/>
    </xf>
    <xf numFmtId="0" fontId="5" fillId="3" borderId="1" xfId="25" applyFont="1" applyFill="1" applyBorder="1" applyAlignment="1">
      <alignment horizontal="center" vertical="center" wrapText="1"/>
    </xf>
    <xf numFmtId="3"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xf>
    <xf numFmtId="49" fontId="5" fillId="3" borderId="1" xfId="3" applyNumberFormat="1" applyFont="1" applyFill="1" applyBorder="1" applyAlignment="1">
      <alignment horizontal="center" vertical="center"/>
    </xf>
    <xf numFmtId="49" fontId="5" fillId="3" borderId="1" xfId="26" applyNumberFormat="1" applyFont="1" applyFill="1" applyBorder="1" applyAlignment="1">
      <alignment horizontal="center" vertical="center" wrapText="1"/>
    </xf>
    <xf numFmtId="4" fontId="5" fillId="3" borderId="1" xfId="27" applyNumberFormat="1" applyFont="1" applyFill="1" applyBorder="1" applyAlignment="1" applyProtection="1">
      <alignment horizontal="center" vertical="center" wrapText="1"/>
    </xf>
    <xf numFmtId="0" fontId="5" fillId="2" borderId="1" xfId="6" applyNumberFormat="1" applyFont="1" applyFill="1" applyBorder="1" applyAlignment="1" applyProtection="1">
      <alignment horizontal="center" vertical="center" wrapText="1"/>
      <protection hidden="1"/>
    </xf>
    <xf numFmtId="4" fontId="5" fillId="3" borderId="1" xfId="7" applyNumberFormat="1" applyFont="1" applyFill="1" applyBorder="1" applyAlignment="1" applyProtection="1">
      <alignment horizontal="center" vertical="center" wrapText="1"/>
    </xf>
    <xf numFmtId="0" fontId="5" fillId="3" borderId="8" xfId="0" applyFont="1" applyFill="1" applyBorder="1" applyAlignment="1">
      <alignment horizontal="center" vertical="center"/>
    </xf>
    <xf numFmtId="49" fontId="5" fillId="3" borderId="3" xfId="0" applyNumberFormat="1" applyFont="1" applyFill="1" applyBorder="1" applyAlignment="1">
      <alignment horizontal="center" vertical="center"/>
    </xf>
    <xf numFmtId="0" fontId="5" fillId="3" borderId="3" xfId="6" applyNumberFormat="1" applyFont="1" applyFill="1" applyBorder="1" applyAlignment="1" applyProtection="1">
      <alignment horizontal="center" vertical="center" wrapText="1"/>
      <protection hidden="1"/>
    </xf>
    <xf numFmtId="49" fontId="5" fillId="3" borderId="3" xfId="0" applyNumberFormat="1" applyFont="1" applyFill="1" applyBorder="1" applyAlignment="1">
      <alignment horizontal="center" vertical="center" wrapText="1"/>
    </xf>
    <xf numFmtId="0" fontId="5" fillId="3" borderId="1" xfId="6" applyNumberFormat="1" applyFont="1" applyFill="1" applyBorder="1" applyAlignment="1" applyProtection="1">
      <alignment horizontal="left" vertical="center" wrapText="1"/>
      <protection hidden="1"/>
    </xf>
    <xf numFmtId="3" fontId="5" fillId="3" borderId="1" xfId="23" applyNumberFormat="1" applyFont="1" applyFill="1" applyBorder="1" applyAlignment="1">
      <alignment horizontal="center" vertical="center" wrapText="1"/>
    </xf>
    <xf numFmtId="4" fontId="5" fillId="3" borderId="1" xfId="28"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49" fontId="5" fillId="3" borderId="1" xfId="16" applyNumberFormat="1" applyFont="1" applyFill="1" applyBorder="1" applyAlignment="1" applyProtection="1">
      <alignment horizontal="center" vertical="center" wrapText="1"/>
      <protection hidden="1"/>
    </xf>
    <xf numFmtId="0" fontId="5" fillId="3" borderId="1" xfId="18" applyNumberFormat="1" applyFont="1" applyFill="1" applyBorder="1" applyAlignment="1" applyProtection="1">
      <alignment horizontal="center" vertical="center" wrapText="1"/>
      <protection hidden="1"/>
    </xf>
    <xf numFmtId="0" fontId="5" fillId="3" borderId="6" xfId="0" applyFont="1" applyFill="1" applyBorder="1" applyAlignment="1">
      <alignment horizontal="center" vertical="center" wrapText="1"/>
    </xf>
    <xf numFmtId="0" fontId="5" fillId="3" borderId="1" xfId="0" applyNumberFormat="1" applyFont="1" applyFill="1" applyBorder="1" applyAlignment="1">
      <alignment horizontal="center" vertical="center"/>
    </xf>
    <xf numFmtId="43" fontId="5" fillId="3" borderId="1" xfId="1" applyFont="1" applyFill="1" applyBorder="1" applyAlignment="1">
      <alignment horizontal="center" vertical="center"/>
    </xf>
    <xf numFmtId="0" fontId="5" fillId="3" borderId="1" xfId="14" applyNumberFormat="1" applyFont="1" applyFill="1" applyBorder="1" applyAlignment="1" applyProtection="1">
      <alignment horizontal="center" vertical="center"/>
      <protection locked="0" hidden="1"/>
    </xf>
    <xf numFmtId="0" fontId="5" fillId="3" borderId="1" xfId="14" applyNumberFormat="1" applyFont="1" applyFill="1" applyBorder="1" applyAlignment="1" applyProtection="1">
      <alignment horizontal="center" vertical="center" wrapText="1"/>
      <protection locked="0" hidden="1"/>
    </xf>
    <xf numFmtId="1" fontId="5" fillId="3" borderId="1" xfId="3" applyNumberFormat="1" applyFont="1" applyFill="1" applyBorder="1" applyAlignment="1">
      <alignment horizontal="center" vertical="center" wrapText="1"/>
    </xf>
    <xf numFmtId="0" fontId="5" fillId="3" borderId="1" xfId="16" applyNumberFormat="1"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wrapText="1"/>
      <protection hidden="1"/>
    </xf>
    <xf numFmtId="0" fontId="5" fillId="3" borderId="1" xfId="29" applyNumberFormat="1" applyFont="1" applyFill="1" applyBorder="1" applyAlignment="1" applyProtection="1">
      <alignment horizontal="center" vertical="center" wrapText="1"/>
      <protection hidden="1"/>
    </xf>
    <xf numFmtId="0" fontId="5" fillId="3" borderId="1" xfId="30" applyNumberFormat="1" applyFont="1" applyFill="1" applyBorder="1" applyAlignment="1" applyProtection="1">
      <alignment horizontal="center" vertical="center" wrapText="1"/>
      <protection hidden="1"/>
    </xf>
    <xf numFmtId="0" fontId="5" fillId="3" borderId="1" xfId="18" applyNumberFormat="1" applyFont="1" applyFill="1" applyBorder="1" applyAlignment="1" applyProtection="1">
      <alignment horizontal="center" vertical="center" wrapText="1"/>
    </xf>
    <xf numFmtId="0" fontId="5" fillId="3" borderId="6" xfId="0" applyFont="1" applyFill="1" applyBorder="1" applyAlignment="1">
      <alignment horizontal="center" vertical="center"/>
    </xf>
    <xf numFmtId="49" fontId="5" fillId="3" borderId="2" xfId="0" applyNumberFormat="1" applyFont="1" applyFill="1" applyBorder="1" applyAlignment="1">
      <alignment horizontal="center" vertical="center"/>
    </xf>
    <xf numFmtId="0" fontId="5" fillId="3"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 xfId="3" applyNumberFormat="1" applyFont="1" applyFill="1" applyBorder="1" applyAlignment="1">
      <alignment horizontal="center" vertical="center"/>
    </xf>
    <xf numFmtId="2" fontId="5" fillId="3" borderId="1" xfId="3" applyNumberFormat="1" applyFont="1" applyFill="1" applyBorder="1" applyAlignment="1">
      <alignment horizontal="center" vertical="center"/>
    </xf>
    <xf numFmtId="43" fontId="5" fillId="3" borderId="1" xfId="23" applyFont="1" applyFill="1" applyBorder="1" applyAlignment="1" applyProtection="1">
      <alignment horizontal="center" vertical="center"/>
    </xf>
    <xf numFmtId="0" fontId="5" fillId="3" borderId="1" xfId="3" applyFont="1" applyFill="1" applyBorder="1" applyAlignment="1">
      <alignment horizontal="center" vertical="center"/>
    </xf>
    <xf numFmtId="0" fontId="5" fillId="3" borderId="2" xfId="0" applyFont="1" applyFill="1" applyBorder="1" applyAlignment="1">
      <alignment horizontal="left" vertical="center" wrapText="1" indent="1"/>
    </xf>
    <xf numFmtId="0" fontId="5" fillId="2" borderId="2" xfId="3" applyFont="1" applyFill="1" applyBorder="1" applyAlignment="1">
      <alignment horizontal="center" vertical="center" wrapText="1"/>
    </xf>
    <xf numFmtId="4" fontId="5" fillId="2" borderId="2" xfId="6" applyNumberFormat="1" applyFont="1" applyFill="1" applyBorder="1" applyAlignment="1" applyProtection="1">
      <alignment horizontal="center" vertical="center" wrapText="1"/>
      <protection hidden="1"/>
    </xf>
    <xf numFmtId="4" fontId="5" fillId="2" borderId="2" xfId="7" applyNumberFormat="1" applyFont="1" applyFill="1" applyBorder="1" applyAlignment="1" applyProtection="1">
      <alignment horizontal="center" vertical="center" wrapText="1"/>
    </xf>
    <xf numFmtId="4" fontId="5" fillId="3" borderId="2" xfId="0" applyNumberFormat="1" applyFont="1" applyFill="1" applyBorder="1" applyAlignment="1">
      <alignment horizontal="center" vertical="center"/>
    </xf>
    <xf numFmtId="2" fontId="5" fillId="2" borderId="1" xfId="3" applyNumberFormat="1" applyFont="1" applyFill="1" applyBorder="1" applyAlignment="1">
      <alignment horizontal="center" vertical="center"/>
    </xf>
    <xf numFmtId="0" fontId="5" fillId="3" borderId="1" xfId="0" applyFont="1" applyFill="1" applyBorder="1" applyAlignment="1">
      <alignment vertical="center" wrapText="1"/>
    </xf>
    <xf numFmtId="3"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5" fillId="4" borderId="1" xfId="3" applyFont="1" applyFill="1" applyBorder="1" applyAlignment="1">
      <alignment horizontal="center" vertical="center"/>
    </xf>
    <xf numFmtId="0" fontId="5" fillId="3" borderId="1" xfId="31"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0" fontId="5" fillId="3" borderId="1" xfId="32"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5" fillId="3" borderId="1" xfId="33" applyFont="1" applyFill="1" applyBorder="1" applyAlignment="1">
      <alignment horizontal="center" vertical="center" wrapText="1"/>
    </xf>
    <xf numFmtId="1" fontId="5" fillId="3" borderId="1" xfId="6" applyNumberFormat="1" applyFont="1" applyFill="1" applyBorder="1" applyAlignment="1" applyProtection="1">
      <alignment horizontal="center" vertical="center" wrapText="1"/>
      <protection hidden="1"/>
    </xf>
    <xf numFmtId="165" fontId="5" fillId="3" borderId="1" xfId="6" applyNumberFormat="1" applyFont="1" applyFill="1" applyBorder="1" applyAlignment="1" applyProtection="1">
      <alignment horizontal="center" vertical="center" wrapText="1"/>
      <protection hidden="1"/>
    </xf>
    <xf numFmtId="1" fontId="5" fillId="3" borderId="1" xfId="7" applyNumberFormat="1" applyFont="1" applyFill="1" applyBorder="1" applyAlignment="1" applyProtection="1">
      <alignment horizontal="center" vertical="center" wrapText="1"/>
    </xf>
    <xf numFmtId="0" fontId="5" fillId="2" borderId="1" xfId="3" applyNumberFormat="1" applyFont="1" applyFill="1" applyBorder="1" applyAlignment="1">
      <alignment horizontal="center" vertical="center"/>
    </xf>
    <xf numFmtId="4" fontId="5" fillId="4" borderId="1" xfId="0" applyNumberFormat="1" applyFont="1" applyFill="1" applyBorder="1" applyAlignment="1">
      <alignment horizontal="center" vertical="center" wrapText="1"/>
    </xf>
    <xf numFmtId="166" fontId="5" fillId="3" borderId="1" xfId="34"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xf>
    <xf numFmtId="4" fontId="5" fillId="2" borderId="1" xfId="3" applyNumberFormat="1" applyFont="1" applyFill="1" applyBorder="1" applyAlignment="1">
      <alignment horizontal="center" vertical="center"/>
    </xf>
    <xf numFmtId="4" fontId="5" fillId="3" borderId="1" xfId="25" applyNumberFormat="1" applyFont="1" applyFill="1" applyBorder="1" applyAlignment="1">
      <alignment horizontal="center" vertical="center"/>
    </xf>
    <xf numFmtId="4" fontId="5" fillId="3" borderId="0" xfId="0" applyNumberFormat="1" applyFont="1" applyFill="1" applyAlignment="1">
      <alignment horizontal="center" vertical="center"/>
    </xf>
    <xf numFmtId="0" fontId="5" fillId="3" borderId="1" xfId="0" applyFont="1" applyFill="1" applyBorder="1"/>
    <xf numFmtId="0" fontId="5" fillId="3" borderId="1" xfId="0" applyFont="1" applyFill="1" applyBorder="1" applyAlignment="1">
      <alignment horizontal="left" vertical="center" wrapText="1"/>
    </xf>
    <xf numFmtId="0" fontId="5" fillId="3" borderId="1" xfId="26" applyNumberFormat="1"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3" borderId="1" xfId="3" applyFont="1" applyFill="1" applyBorder="1" applyAlignment="1">
      <alignment horizontal="center"/>
    </xf>
    <xf numFmtId="0" fontId="5" fillId="3" borderId="1" xfId="3" applyFont="1" applyFill="1" applyBorder="1" applyAlignment="1">
      <alignment horizontal="center" wrapText="1"/>
    </xf>
    <xf numFmtId="4" fontId="5" fillId="3" borderId="1" xfId="3" applyNumberFormat="1" applyFont="1" applyFill="1" applyBorder="1" applyAlignment="1">
      <alignment horizontal="center"/>
    </xf>
    <xf numFmtId="4" fontId="5" fillId="3" borderId="1" xfId="3" applyNumberFormat="1" applyFont="1" applyFill="1" applyBorder="1" applyAlignment="1">
      <alignment horizontal="center" vertical="center"/>
    </xf>
    <xf numFmtId="4" fontId="5" fillId="3" borderId="1" xfId="35" applyNumberFormat="1" applyFont="1" applyFill="1" applyBorder="1" applyAlignment="1">
      <alignment horizontal="center" vertical="center" wrapText="1"/>
    </xf>
    <xf numFmtId="0" fontId="5" fillId="3" borderId="1" xfId="36" applyFont="1" applyFill="1" applyBorder="1" applyAlignment="1">
      <alignment horizontal="center" vertical="center" wrapText="1"/>
    </xf>
    <xf numFmtId="0" fontId="5" fillId="4" borderId="1" xfId="3" applyNumberFormat="1" applyFont="1" applyFill="1" applyBorder="1" applyAlignment="1">
      <alignment horizontal="center" vertical="center"/>
    </xf>
    <xf numFmtId="2" fontId="5" fillId="3" borderId="1" xfId="7" applyNumberFormat="1" applyFont="1" applyFill="1" applyBorder="1" applyAlignment="1" applyProtection="1">
      <alignment horizontal="center" vertical="center" wrapText="1"/>
    </xf>
    <xf numFmtId="0" fontId="5" fillId="3" borderId="4" xfId="0" applyFont="1" applyFill="1" applyBorder="1" applyAlignment="1">
      <alignment horizontal="center" vertical="center" wrapText="1"/>
    </xf>
    <xf numFmtId="0" fontId="5" fillId="3" borderId="1" xfId="7" applyNumberFormat="1" applyFont="1" applyFill="1" applyBorder="1" applyAlignment="1" applyProtection="1">
      <alignment horizontal="center" vertical="center" wrapText="1"/>
    </xf>
    <xf numFmtId="0" fontId="5" fillId="3" borderId="1" xfId="37" applyFont="1" applyFill="1" applyBorder="1" applyAlignment="1">
      <alignment horizontal="left" vertical="center" wrapText="1"/>
    </xf>
    <xf numFmtId="0" fontId="5" fillId="3" borderId="1" xfId="1" applyNumberFormat="1" applyFont="1" applyFill="1" applyBorder="1" applyAlignment="1">
      <alignment horizontal="center" vertical="center" wrapText="1"/>
    </xf>
    <xf numFmtId="43" fontId="5" fillId="3" borderId="1" xfId="1" applyFont="1" applyFill="1" applyBorder="1" applyAlignment="1" applyProtection="1">
      <alignment horizontal="center" vertical="center" wrapText="1"/>
    </xf>
    <xf numFmtId="0" fontId="5" fillId="2" borderId="1" xfId="0" applyFont="1" applyFill="1" applyBorder="1" applyAlignment="1">
      <alignment horizontal="left" vertical="center" wrapText="1"/>
    </xf>
    <xf numFmtId="4" fontId="5" fillId="3" borderId="1" xfId="38" applyNumberFormat="1" applyFont="1" applyFill="1" applyBorder="1" applyAlignment="1">
      <alignment horizontal="center" vertical="center"/>
    </xf>
    <xf numFmtId="0" fontId="5" fillId="2" borderId="1" xfId="39"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2" borderId="2" xfId="39" applyNumberFormat="1" applyFont="1" applyFill="1" applyBorder="1" applyAlignment="1">
      <alignment horizontal="center" vertical="center"/>
    </xf>
    <xf numFmtId="0" fontId="5" fillId="3" borderId="2" xfId="31" applyFont="1" applyFill="1" applyBorder="1" applyAlignment="1">
      <alignment horizontal="center" vertical="center" wrapText="1"/>
    </xf>
    <xf numFmtId="0" fontId="5" fillId="3" borderId="2" xfId="36" applyFont="1" applyFill="1" applyBorder="1" applyAlignment="1">
      <alignment horizontal="center" vertical="center" wrapText="1"/>
    </xf>
    <xf numFmtId="49" fontId="5" fillId="3" borderId="2" xfId="3" applyNumberFormat="1" applyFont="1" applyFill="1" applyBorder="1" applyAlignment="1">
      <alignment horizontal="center" vertical="center"/>
    </xf>
    <xf numFmtId="0" fontId="5" fillId="3" borderId="2" xfId="33" applyFont="1" applyFill="1" applyBorder="1" applyAlignment="1">
      <alignment horizontal="center" vertical="center" wrapText="1"/>
    </xf>
    <xf numFmtId="3" fontId="5" fillId="3" borderId="1" xfId="6" applyNumberFormat="1" applyFont="1" applyFill="1" applyBorder="1" applyAlignment="1" applyProtection="1">
      <alignment horizontal="center" vertical="center" wrapText="1"/>
      <protection hidden="1"/>
    </xf>
    <xf numFmtId="168" fontId="5" fillId="3" borderId="1"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3" fontId="5" fillId="3" borderId="8" xfId="40" applyNumberFormat="1" applyFont="1" applyFill="1" applyBorder="1" applyAlignment="1">
      <alignment horizontal="center" vertical="center"/>
    </xf>
    <xf numFmtId="4" fontId="5" fillId="3" borderId="3" xfId="40" applyNumberFormat="1" applyFont="1" applyFill="1" applyBorder="1" applyAlignment="1">
      <alignment horizontal="center"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4" fontId="4" fillId="3" borderId="1" xfId="0" applyNumberFormat="1" applyFont="1" applyFill="1" applyBorder="1" applyAlignment="1">
      <alignment vertical="center"/>
    </xf>
    <xf numFmtId="4" fontId="5" fillId="3" borderId="1" xfId="3"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xf>
    <xf numFmtId="0" fontId="4" fillId="3" borderId="2" xfId="0" applyFont="1" applyFill="1" applyBorder="1" applyAlignment="1">
      <alignment vertical="center"/>
    </xf>
    <xf numFmtId="0" fontId="5" fillId="3" borderId="2" xfId="0" applyFont="1" applyFill="1" applyBorder="1" applyAlignment="1" applyProtection="1">
      <alignment horizontal="center" vertical="center" wrapText="1"/>
      <protection locked="0"/>
    </xf>
    <xf numFmtId="0" fontId="4" fillId="3" borderId="2" xfId="0" applyFont="1" applyFill="1" applyBorder="1" applyAlignment="1">
      <alignment vertical="center" wrapText="1"/>
    </xf>
    <xf numFmtId="4" fontId="4" fillId="3" borderId="2" xfId="0" applyNumberFormat="1" applyFont="1" applyFill="1" applyBorder="1" applyAlignment="1">
      <alignment vertical="center"/>
    </xf>
    <xf numFmtId="4" fontId="4" fillId="3" borderId="2" xfId="0" applyNumberFormat="1" applyFont="1" applyFill="1" applyBorder="1" applyAlignment="1">
      <alignment horizontal="center" vertical="center"/>
    </xf>
    <xf numFmtId="0" fontId="20" fillId="2" borderId="1" xfId="3" applyFont="1" applyFill="1" applyBorder="1" applyAlignment="1">
      <alignment horizontal="center" vertical="center" wrapText="1"/>
    </xf>
    <xf numFmtId="0" fontId="5" fillId="3" borderId="2" xfId="3" applyNumberFormat="1" applyFont="1" applyFill="1" applyBorder="1" applyAlignment="1">
      <alignment horizontal="center" vertical="center"/>
    </xf>
    <xf numFmtId="0" fontId="5" fillId="3" borderId="2" xfId="3" applyFont="1" applyFill="1" applyBorder="1" applyAlignment="1">
      <alignment horizontal="center" vertical="center"/>
    </xf>
    <xf numFmtId="0" fontId="5" fillId="3" borderId="2" xfId="0" applyFont="1" applyFill="1" applyBorder="1" applyAlignment="1">
      <alignment vertical="center" wrapText="1"/>
    </xf>
    <xf numFmtId="0" fontId="5" fillId="3" borderId="2" xfId="0" applyNumberFormat="1" applyFont="1" applyFill="1" applyBorder="1" applyAlignment="1">
      <alignment horizontal="center" vertical="center" wrapText="1"/>
    </xf>
    <xf numFmtId="0" fontId="5" fillId="2" borderId="3" xfId="8" applyFont="1" applyFill="1" applyBorder="1" applyAlignment="1">
      <alignment horizontal="center" vertical="center" wrapText="1"/>
    </xf>
    <xf numFmtId="0" fontId="5" fillId="2" borderId="3" xfId="0"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3" borderId="3" xfId="0" applyFont="1" applyFill="1" applyBorder="1"/>
    <xf numFmtId="0" fontId="5" fillId="3" borderId="3" xfId="0" applyFont="1" applyFill="1" applyBorder="1" applyAlignment="1" applyProtection="1">
      <alignment horizontal="center" vertical="center" wrapText="1"/>
      <protection locked="0"/>
    </xf>
    <xf numFmtId="0" fontId="5" fillId="2" borderId="3" xfId="3" applyFont="1" applyFill="1" applyBorder="1" applyAlignment="1">
      <alignment horizontal="center" vertical="center"/>
    </xf>
    <xf numFmtId="0" fontId="5" fillId="2" borderId="3" xfId="6" applyNumberFormat="1" applyFont="1" applyFill="1" applyBorder="1" applyAlignment="1" applyProtection="1">
      <alignment horizontal="center" vertical="center" wrapText="1"/>
      <protection hidden="1"/>
    </xf>
    <xf numFmtId="4" fontId="5" fillId="2" borderId="3" xfId="6" applyNumberFormat="1" applyFont="1" applyFill="1" applyBorder="1" applyAlignment="1" applyProtection="1">
      <alignment horizontal="center" vertical="center" wrapText="1"/>
      <protection hidden="1"/>
    </xf>
    <xf numFmtId="4" fontId="5" fillId="2" borderId="3" xfId="3" applyNumberFormat="1" applyFont="1" applyFill="1" applyBorder="1" applyAlignment="1">
      <alignment horizontal="center" vertical="center"/>
    </xf>
    <xf numFmtId="4" fontId="5" fillId="3" borderId="3" xfId="0" applyNumberFormat="1" applyFont="1" applyFill="1" applyBorder="1" applyAlignment="1">
      <alignment horizontal="center" vertical="center"/>
    </xf>
    <xf numFmtId="1" fontId="5" fillId="3" borderId="3" xfId="3" applyNumberFormat="1" applyFont="1" applyFill="1" applyBorder="1" applyAlignment="1">
      <alignment horizontal="center" vertical="center" wrapText="1"/>
    </xf>
    <xf numFmtId="4" fontId="4" fillId="3" borderId="0" xfId="2" applyNumberFormat="1" applyFont="1" applyFill="1" applyAlignment="1">
      <alignment horizontal="left" vertical="center"/>
    </xf>
    <xf numFmtId="0" fontId="5" fillId="3" borderId="0" xfId="0" applyNumberFormat="1" applyFont="1" applyFill="1" applyBorder="1"/>
    <xf numFmtId="0" fontId="5" fillId="3" borderId="0" xfId="0" applyNumberFormat="1" applyFont="1" applyFill="1" applyBorder="1" applyAlignment="1">
      <alignment horizontal="center" vertical="center" wrapText="1"/>
    </xf>
    <xf numFmtId="4" fontId="5" fillId="3" borderId="0" xfId="0" applyNumberFormat="1" applyFont="1" applyFill="1" applyBorder="1"/>
    <xf numFmtId="4" fontId="5" fillId="3" borderId="0" xfId="0" applyNumberFormat="1" applyFont="1" applyFill="1" applyBorder="1" applyAlignment="1">
      <alignment horizontal="center"/>
    </xf>
    <xf numFmtId="0" fontId="5" fillId="3" borderId="0" xfId="0" applyNumberFormat="1" applyFont="1" applyFill="1" applyBorder="1" applyAlignment="1">
      <alignment horizontal="center" vertical="center"/>
    </xf>
    <xf numFmtId="0" fontId="4" fillId="3" borderId="0" xfId="0" applyNumberFormat="1" applyFont="1" applyFill="1" applyBorder="1" applyAlignment="1">
      <alignment wrapText="1"/>
    </xf>
    <xf numFmtId="0" fontId="4" fillId="3" borderId="0" xfId="0" applyNumberFormat="1" applyFont="1" applyFill="1" applyBorder="1"/>
    <xf numFmtId="0" fontId="4" fillId="3" borderId="0" xfId="0" applyNumberFormat="1" applyFont="1" applyFill="1" applyBorder="1" applyAlignment="1">
      <alignment horizontal="center" vertical="center"/>
    </xf>
    <xf numFmtId="0" fontId="5" fillId="3" borderId="0" xfId="0" applyNumberFormat="1" applyFont="1" applyFill="1" applyBorder="1" applyAlignment="1">
      <alignment horizontal="left"/>
    </xf>
    <xf numFmtId="4" fontId="5" fillId="3" borderId="0" xfId="0" applyNumberFormat="1" applyFont="1" applyFill="1" applyBorder="1" applyAlignment="1">
      <alignment horizontal="left" wrapText="1"/>
    </xf>
    <xf numFmtId="4" fontId="5" fillId="3" borderId="0" xfId="0" applyNumberFormat="1" applyFont="1" applyFill="1" applyBorder="1" applyAlignment="1">
      <alignment horizontal="center" wrapText="1"/>
    </xf>
    <xf numFmtId="4" fontId="4" fillId="3" borderId="0" xfId="0" applyNumberFormat="1" applyFont="1" applyFill="1" applyBorder="1"/>
    <xf numFmtId="4" fontId="4" fillId="3" borderId="0" xfId="0" applyNumberFormat="1" applyFont="1" applyFill="1" applyBorder="1" applyAlignment="1">
      <alignment horizontal="center"/>
    </xf>
    <xf numFmtId="4" fontId="5" fillId="3" borderId="0" xfId="0" applyNumberFormat="1" applyFont="1" applyFill="1" applyBorder="1" applyAlignment="1">
      <alignment wrapText="1"/>
    </xf>
    <xf numFmtId="49" fontId="5" fillId="3" borderId="0" xfId="0" applyNumberFormat="1" applyFont="1" applyFill="1" applyBorder="1"/>
    <xf numFmtId="49" fontId="5" fillId="3" borderId="0" xfId="0" applyNumberFormat="1" applyFont="1" applyFill="1" applyBorder="1" applyAlignment="1">
      <alignment wrapText="1"/>
    </xf>
    <xf numFmtId="49" fontId="5" fillId="3" borderId="0" xfId="0" applyNumberFormat="1" applyFont="1" applyFill="1" applyBorder="1" applyAlignment="1">
      <alignment horizontal="center" vertical="center"/>
    </xf>
    <xf numFmtId="0" fontId="5" fillId="3" borderId="0" xfId="0" applyFont="1" applyFill="1"/>
    <xf numFmtId="0" fontId="5" fillId="3" borderId="0" xfId="0" applyFont="1" applyFill="1" applyAlignment="1">
      <alignment horizontal="center"/>
    </xf>
    <xf numFmtId="0" fontId="5" fillId="3" borderId="0" xfId="0" applyFont="1" applyFill="1" applyAlignment="1">
      <alignment horizontal="center" vertical="center"/>
    </xf>
    <xf numFmtId="49" fontId="5" fillId="3" borderId="0" xfId="0" applyNumberFormat="1" applyFont="1" applyFill="1" applyAlignment="1">
      <alignment horizontal="center" vertical="center"/>
    </xf>
    <xf numFmtId="0" fontId="5" fillId="3" borderId="0" xfId="0" applyFont="1" applyFill="1" applyAlignment="1">
      <alignment wrapText="1"/>
    </xf>
    <xf numFmtId="4" fontId="5" fillId="3" borderId="0" xfId="0" applyNumberFormat="1" applyFont="1" applyFill="1" applyAlignment="1">
      <alignment vertical="center"/>
    </xf>
    <xf numFmtId="3" fontId="4" fillId="2" borderId="1" xfId="7" applyNumberFormat="1" applyFont="1" applyFill="1" applyBorder="1" applyAlignment="1" applyProtection="1">
      <alignment horizontal="center" vertical="center" wrapText="1"/>
    </xf>
    <xf numFmtId="0" fontId="5" fillId="3" borderId="0" xfId="0" applyNumberFormat="1" applyFont="1" applyFill="1" applyBorder="1" applyAlignment="1">
      <alignment horizontal="center" wrapText="1"/>
    </xf>
    <xf numFmtId="4" fontId="5" fillId="3" borderId="0" xfId="0" applyNumberFormat="1" applyFont="1" applyFill="1" applyBorder="1" applyAlignment="1">
      <alignment horizontal="center" vertical="center"/>
    </xf>
    <xf numFmtId="0" fontId="22" fillId="3" borderId="0" xfId="2" applyFont="1" applyFill="1"/>
    <xf numFmtId="0" fontId="23" fillId="3" borderId="0" xfId="0" applyFont="1" applyFill="1"/>
    <xf numFmtId="0" fontId="5" fillId="3" borderId="0" xfId="2" applyFont="1" applyFill="1"/>
    <xf numFmtId="0" fontId="5" fillId="3" borderId="0" xfId="2" applyFont="1" applyFill="1" applyAlignment="1">
      <alignment wrapText="1"/>
    </xf>
    <xf numFmtId="0" fontId="5" fillId="3" borderId="0" xfId="2" applyFont="1" applyFill="1" applyAlignment="1">
      <alignment horizontal="center" vertical="center" wrapText="1"/>
    </xf>
    <xf numFmtId="0" fontId="5" fillId="3" borderId="0" xfId="2" applyFont="1" applyFill="1" applyAlignment="1">
      <alignment horizontal="center" vertical="center"/>
    </xf>
    <xf numFmtId="49" fontId="5" fillId="3" borderId="0" xfId="2" applyNumberFormat="1" applyFont="1" applyFill="1" applyAlignment="1">
      <alignment horizontal="center" vertical="center"/>
    </xf>
    <xf numFmtId="0" fontId="5" fillId="3" borderId="0" xfId="2" applyFont="1" applyFill="1" applyAlignment="1">
      <alignment horizontal="left" vertical="center"/>
    </xf>
    <xf numFmtId="0" fontId="24" fillId="3" borderId="1" xfId="0" applyNumberFormat="1" applyFont="1" applyFill="1" applyBorder="1" applyAlignment="1">
      <alignment horizontal="center" vertical="center" wrapText="1"/>
    </xf>
    <xf numFmtId="0" fontId="24" fillId="3" borderId="1" xfId="0" applyNumberFormat="1" applyFont="1" applyFill="1" applyBorder="1" applyAlignment="1">
      <alignment horizontal="center" vertical="top" wrapText="1"/>
    </xf>
    <xf numFmtId="49" fontId="24" fillId="3" borderId="1" xfId="0" applyNumberFormat="1" applyFont="1" applyFill="1" applyBorder="1" applyAlignment="1">
      <alignment horizontal="center" vertical="center" wrapText="1"/>
    </xf>
    <xf numFmtId="1" fontId="24" fillId="3" borderId="1" xfId="0" applyNumberFormat="1" applyFont="1" applyFill="1" applyBorder="1" applyAlignment="1">
      <alignment horizontal="center" vertical="center" wrapText="1"/>
    </xf>
    <xf numFmtId="0" fontId="24" fillId="3" borderId="1" xfId="0" applyNumberFormat="1" applyFont="1" applyFill="1" applyBorder="1" applyAlignment="1">
      <alignment horizontal="center" wrapText="1"/>
    </xf>
    <xf numFmtId="0" fontId="23" fillId="3" borderId="0" xfId="0" applyFont="1" applyFill="1" applyAlignment="1">
      <alignment horizontal="center" vertical="center" wrapText="1"/>
    </xf>
    <xf numFmtId="0" fontId="5" fillId="3" borderId="1" xfId="0" applyNumberFormat="1" applyFont="1" applyFill="1" applyBorder="1" applyAlignment="1">
      <alignment horizontal="center" wrapText="1"/>
    </xf>
    <xf numFmtId="0" fontId="5" fillId="3" borderId="1" xfId="1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23" fillId="3" borderId="1" xfId="0" applyFont="1" applyFill="1" applyBorder="1"/>
    <xf numFmtId="0" fontId="5" fillId="3" borderId="0" xfId="0" applyFont="1" applyFill="1" applyAlignment="1">
      <alignment vertical="center" wrapText="1"/>
    </xf>
    <xf numFmtId="0" fontId="5" fillId="3" borderId="1" xfId="0" applyFont="1" applyFill="1" applyBorder="1" applyAlignment="1">
      <alignment vertical="center"/>
    </xf>
    <xf numFmtId="0" fontId="5" fillId="3" borderId="1" xfId="0" applyNumberFormat="1" applyFont="1" applyFill="1" applyBorder="1" applyAlignment="1">
      <alignment horizontal="left" vertical="center" wrapText="1"/>
    </xf>
    <xf numFmtId="2" fontId="5" fillId="2" borderId="1" xfId="7" applyNumberFormat="1" applyFont="1" applyFill="1" applyBorder="1" applyAlignment="1" applyProtection="1">
      <alignment horizontal="center" vertical="center" wrapText="1"/>
    </xf>
    <xf numFmtId="0" fontId="5" fillId="3" borderId="3" xfId="0" applyNumberFormat="1" applyFont="1" applyFill="1" applyBorder="1" applyAlignment="1">
      <alignment horizontal="center" vertical="center" wrapText="1"/>
    </xf>
    <xf numFmtId="0" fontId="5" fillId="4" borderId="1" xfId="14" applyNumberFormat="1" applyFont="1" applyFill="1" applyBorder="1" applyAlignment="1" applyProtection="1">
      <alignment horizontal="center" vertical="center"/>
      <protection hidden="1"/>
    </xf>
    <xf numFmtId="0" fontId="5" fillId="2" borderId="1" xfId="36" applyFont="1" applyFill="1" applyBorder="1" applyAlignment="1">
      <alignment horizontal="center" vertical="center" wrapText="1"/>
    </xf>
    <xf numFmtId="165" fontId="4" fillId="3" borderId="1" xfId="0" applyNumberFormat="1" applyFont="1" applyFill="1" applyBorder="1" applyAlignment="1">
      <alignment vertical="center"/>
    </xf>
    <xf numFmtId="0" fontId="5" fillId="3" borderId="11" xfId="0" applyFont="1" applyFill="1" applyBorder="1" applyAlignment="1">
      <alignment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5" fillId="3" borderId="5" xfId="0" applyFont="1" applyFill="1" applyBorder="1" applyAlignment="1">
      <alignment vertical="center" wrapText="1"/>
    </xf>
    <xf numFmtId="0" fontId="5" fillId="3" borderId="1" xfId="0" applyFont="1" applyFill="1" applyBorder="1" applyAlignment="1">
      <alignment vertical="top" wrapText="1"/>
    </xf>
    <xf numFmtId="0" fontId="5" fillId="3" borderId="3" xfId="0" applyFont="1" applyFill="1" applyBorder="1" applyAlignment="1">
      <alignment vertical="center" wrapText="1"/>
    </xf>
    <xf numFmtId="0" fontId="5" fillId="3" borderId="10" xfId="0" applyFont="1" applyFill="1" applyBorder="1" applyAlignment="1">
      <alignment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5" fillId="3" borderId="1" xfId="0" applyNumberFormat="1" applyFont="1" applyFill="1" applyBorder="1"/>
    <xf numFmtId="0" fontId="5" fillId="3" borderId="1" xfId="0" applyNumberFormat="1" applyFont="1" applyFill="1" applyBorder="1" applyAlignment="1">
      <alignment wrapText="1"/>
    </xf>
    <xf numFmtId="0" fontId="5" fillId="3" borderId="1" xfId="0" applyNumberFormat="1" applyFont="1" applyFill="1" applyBorder="1" applyAlignment="1">
      <alignment horizontal="center"/>
    </xf>
    <xf numFmtId="0" fontId="5" fillId="3" borderId="0" xfId="0" applyNumberFormat="1" applyFont="1" applyFill="1" applyBorder="1" applyAlignment="1">
      <alignment horizontal="center"/>
    </xf>
    <xf numFmtId="0" fontId="4" fillId="3" borderId="1" xfId="0" applyFont="1" applyFill="1" applyBorder="1" applyAlignment="1"/>
    <xf numFmtId="49" fontId="5" fillId="3" borderId="1" xfId="3" applyNumberFormat="1" applyFont="1" applyFill="1" applyBorder="1" applyAlignment="1">
      <alignment horizontal="center" vertical="center" wrapText="1"/>
    </xf>
    <xf numFmtId="49" fontId="23" fillId="3" borderId="1" xfId="0" applyNumberFormat="1" applyFont="1" applyFill="1" applyBorder="1"/>
    <xf numFmtId="49" fontId="5" fillId="3" borderId="0" xfId="2" applyNumberFormat="1" applyFont="1" applyFill="1"/>
    <xf numFmtId="49" fontId="4" fillId="3" borderId="4" xfId="0" applyNumberFormat="1" applyFont="1" applyFill="1" applyBorder="1" applyAlignment="1"/>
    <xf numFmtId="49" fontId="5" fillId="3" borderId="1" xfId="1" applyNumberFormat="1" applyFont="1" applyFill="1" applyBorder="1" applyAlignment="1">
      <alignment horizontal="center" vertical="center" wrapText="1"/>
    </xf>
    <xf numFmtId="49" fontId="4" fillId="3" borderId="1" xfId="0" applyNumberFormat="1" applyFont="1" applyFill="1" applyBorder="1" applyAlignment="1">
      <alignment horizontal="left"/>
    </xf>
    <xf numFmtId="49" fontId="5" fillId="3" borderId="9" xfId="0" applyNumberFormat="1" applyFont="1" applyFill="1" applyBorder="1" applyAlignment="1">
      <alignment horizontal="center" vertical="center" wrapText="1"/>
    </xf>
    <xf numFmtId="49" fontId="4" fillId="3" borderId="1" xfId="0" applyNumberFormat="1" applyFont="1" applyFill="1" applyBorder="1" applyAlignment="1"/>
    <xf numFmtId="49" fontId="5" fillId="2" borderId="1" xfId="3"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5" fillId="3" borderId="1" xfId="0" applyNumberFormat="1" applyFont="1" applyFill="1" applyBorder="1"/>
    <xf numFmtId="49" fontId="4" fillId="3" borderId="1" xfId="0" applyNumberFormat="1" applyFont="1" applyFill="1" applyBorder="1" applyAlignment="1">
      <alignment horizontal="center" vertical="center"/>
    </xf>
    <xf numFmtId="49" fontId="5" fillId="3" borderId="0" xfId="0" applyNumberFormat="1" applyFont="1" applyFill="1" applyBorder="1" applyAlignment="1">
      <alignment horizontal="center" vertical="center" wrapText="1"/>
    </xf>
    <xf numFmtId="49" fontId="5" fillId="3" borderId="0" xfId="0" applyNumberFormat="1" applyFont="1" applyFill="1" applyAlignment="1">
      <alignment horizontal="center" vertical="center" wrapText="1"/>
    </xf>
    <xf numFmtId="43" fontId="5" fillId="3" borderId="0" xfId="1" applyFont="1" applyFill="1" applyBorder="1" applyAlignment="1">
      <alignment horizontal="center" vertical="center" wrapText="1"/>
    </xf>
    <xf numFmtId="0" fontId="5" fillId="3" borderId="14" xfId="0" applyFont="1" applyFill="1" applyBorder="1" applyAlignment="1">
      <alignment vertical="center" wrapText="1"/>
    </xf>
    <xf numFmtId="0" fontId="5" fillId="3" borderId="15" xfId="0" applyFont="1" applyFill="1" applyBorder="1" applyAlignment="1">
      <alignment vertical="center" wrapText="1"/>
    </xf>
    <xf numFmtId="0" fontId="5" fillId="3" borderId="2" xfId="0" applyNumberFormat="1" applyFont="1" applyFill="1" applyBorder="1" applyAlignment="1">
      <alignment horizontal="center" vertical="center"/>
    </xf>
    <xf numFmtId="0" fontId="5" fillId="3" borderId="6" xfId="0" applyNumberFormat="1" applyFont="1" applyFill="1" applyBorder="1" applyAlignment="1">
      <alignment horizontal="center" vertical="center" wrapText="1"/>
    </xf>
    <xf numFmtId="3" fontId="5" fillId="3" borderId="1" xfId="8" applyNumberFormat="1" applyFont="1" applyFill="1" applyBorder="1" applyAlignment="1">
      <alignment horizontal="left" vertical="center" wrapText="1"/>
    </xf>
    <xf numFmtId="3" fontId="5" fillId="3" borderId="1" xfId="8" applyNumberFormat="1" applyFont="1" applyFill="1" applyBorder="1" applyAlignment="1">
      <alignment vertical="center" wrapText="1"/>
    </xf>
    <xf numFmtId="3" fontId="5" fillId="3" borderId="1" xfId="5" applyNumberFormat="1" applyFont="1" applyFill="1" applyBorder="1" applyAlignment="1">
      <alignment vertical="center" wrapText="1"/>
    </xf>
    <xf numFmtId="3" fontId="5" fillId="3" borderId="1" xfId="42" applyNumberFormat="1" applyFont="1" applyFill="1" applyBorder="1" applyAlignment="1">
      <alignment horizontal="center" vertical="center"/>
    </xf>
    <xf numFmtId="4" fontId="5" fillId="3" borderId="4" xfId="0" applyNumberFormat="1" applyFont="1" applyFill="1" applyBorder="1" applyAlignment="1">
      <alignment horizontal="center" vertical="center"/>
    </xf>
    <xf numFmtId="4" fontId="5" fillId="3" borderId="1" xfId="44" applyNumberFormat="1" applyFont="1" applyFill="1" applyBorder="1" applyAlignment="1">
      <alignment horizontal="center" vertical="center" wrapText="1"/>
    </xf>
    <xf numFmtId="0" fontId="5" fillId="3" borderId="1" xfId="14" applyNumberFormat="1" applyFont="1" applyFill="1" applyBorder="1" applyAlignment="1" applyProtection="1">
      <alignment vertical="center" wrapText="1"/>
      <protection hidden="1"/>
    </xf>
    <xf numFmtId="4" fontId="5" fillId="3" borderId="4" xfId="0" applyNumberFormat="1" applyFont="1" applyFill="1" applyBorder="1" applyAlignment="1">
      <alignment horizontal="center" vertical="center" wrapText="1"/>
    </xf>
    <xf numFmtId="0" fontId="5" fillId="3" borderId="1" xfId="0" applyFont="1" applyFill="1" applyBorder="1" applyAlignment="1">
      <alignment horizontal="center" vertical="top" wrapText="1"/>
    </xf>
    <xf numFmtId="0" fontId="5" fillId="3" borderId="1" xfId="43" applyFont="1" applyFill="1" applyBorder="1" applyAlignment="1">
      <alignment horizontal="left" vertical="center" wrapText="1"/>
    </xf>
    <xf numFmtId="4" fontId="5" fillId="3" borderId="1" xfId="43" applyNumberFormat="1" applyFont="1" applyFill="1" applyBorder="1" applyAlignment="1">
      <alignment horizontal="center" vertical="center"/>
    </xf>
    <xf numFmtId="4" fontId="5" fillId="3" borderId="2"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4" fontId="5" fillId="3" borderId="1" xfId="8" applyNumberFormat="1" applyFont="1" applyFill="1" applyBorder="1" applyAlignment="1">
      <alignment horizontal="center" vertical="center" wrapText="1"/>
    </xf>
    <xf numFmtId="3" fontId="5" fillId="3" borderId="1" xfId="4" applyNumberFormat="1" applyFont="1" applyFill="1" applyBorder="1" applyAlignment="1" applyProtection="1">
      <alignment horizontal="center" vertical="center" wrapText="1"/>
      <protection hidden="1"/>
    </xf>
    <xf numFmtId="4" fontId="5" fillId="3" borderId="3"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wrapText="1"/>
    </xf>
    <xf numFmtId="0" fontId="5" fillId="3" borderId="1" xfId="24" applyFont="1" applyFill="1" applyBorder="1" applyAlignment="1" applyProtection="1">
      <alignment horizontal="center" vertical="center" wrapText="1"/>
    </xf>
    <xf numFmtId="11" fontId="5" fillId="3" borderId="1" xfId="0" applyNumberFormat="1" applyFont="1" applyFill="1" applyBorder="1" applyAlignment="1">
      <alignment horizontal="center" vertical="center" wrapText="1"/>
    </xf>
    <xf numFmtId="4" fontId="25" fillId="3" borderId="1" xfId="6" applyNumberFormat="1" applyFont="1" applyFill="1" applyBorder="1" applyAlignment="1" applyProtection="1">
      <alignment horizontal="center" vertical="center" wrapText="1"/>
      <protection hidden="1"/>
    </xf>
    <xf numFmtId="3" fontId="5" fillId="3" borderId="1" xfId="5" applyNumberFormat="1" applyFont="1" applyFill="1" applyBorder="1" applyAlignment="1">
      <alignment horizontal="left" vertical="center" wrapText="1"/>
    </xf>
    <xf numFmtId="0" fontId="5" fillId="3" borderId="1" xfId="41" applyFont="1" applyFill="1" applyBorder="1" applyAlignment="1">
      <alignment horizontal="left" vertical="center" wrapText="1"/>
    </xf>
    <xf numFmtId="2" fontId="5" fillId="3" borderId="1" xfId="5" applyNumberFormat="1" applyFont="1" applyFill="1" applyBorder="1" applyAlignment="1">
      <alignment vertical="center" wrapText="1"/>
    </xf>
    <xf numFmtId="3" fontId="5" fillId="3" borderId="2" xfId="8" applyNumberFormat="1" applyFont="1" applyFill="1" applyBorder="1" applyAlignment="1">
      <alignment horizontal="left" vertical="center" wrapText="1"/>
    </xf>
    <xf numFmtId="3" fontId="5" fillId="3" borderId="1" xfId="8" applyNumberFormat="1" applyFont="1" applyFill="1" applyBorder="1" applyAlignment="1">
      <alignment horizontal="center" vertical="center" wrapText="1"/>
    </xf>
    <xf numFmtId="49" fontId="5" fillId="3" borderId="6" xfId="41" applyNumberFormat="1" applyFont="1" applyFill="1" applyBorder="1" applyAlignment="1">
      <alignment horizontal="center" vertical="center"/>
    </xf>
    <xf numFmtId="3" fontId="5" fillId="3" borderId="1" xfId="42" applyNumberFormat="1" applyFont="1" applyFill="1" applyBorder="1" applyAlignment="1">
      <alignment horizontal="left" vertical="center" wrapText="1"/>
    </xf>
    <xf numFmtId="0" fontId="5" fillId="3" borderId="1" xfId="8" applyNumberFormat="1" applyFont="1" applyFill="1" applyBorder="1" applyAlignment="1">
      <alignment horizontal="left" vertical="center" wrapText="1"/>
    </xf>
    <xf numFmtId="0" fontId="5" fillId="3" borderId="1" xfId="8" applyNumberFormat="1" applyFont="1" applyFill="1" applyBorder="1" applyAlignment="1">
      <alignment horizontal="center" vertical="center"/>
    </xf>
    <xf numFmtId="2" fontId="5" fillId="3" borderId="1" xfId="5" applyNumberFormat="1" applyFont="1" applyFill="1" applyBorder="1" applyAlignment="1">
      <alignment horizontal="center" vertical="center" wrapText="1"/>
    </xf>
    <xf numFmtId="0" fontId="5" fillId="3" borderId="1" xfId="8" applyFont="1" applyFill="1" applyBorder="1" applyAlignment="1">
      <alignment horizontal="left" vertical="center" wrapText="1"/>
    </xf>
    <xf numFmtId="3" fontId="5" fillId="3" borderId="1" xfId="4" applyNumberFormat="1" applyFont="1" applyFill="1" applyBorder="1" applyAlignment="1" applyProtection="1">
      <alignment horizontal="left" vertical="center" wrapText="1"/>
      <protection hidden="1"/>
    </xf>
    <xf numFmtId="2" fontId="5" fillId="3" borderId="1" xfId="5" applyNumberFormat="1" applyFont="1" applyFill="1" applyBorder="1" applyAlignment="1">
      <alignment horizontal="center" vertical="center"/>
    </xf>
    <xf numFmtId="4" fontId="5" fillId="3" borderId="1" xfId="42" applyNumberFormat="1" applyFont="1" applyFill="1" applyBorder="1" applyAlignment="1">
      <alignment horizontal="center" vertical="center" wrapText="1"/>
    </xf>
    <xf numFmtId="0" fontId="5" fillId="3" borderId="6" xfId="0" applyNumberFormat="1" applyFont="1" applyFill="1" applyBorder="1" applyAlignment="1">
      <alignment horizontal="center"/>
    </xf>
    <xf numFmtId="3" fontId="29" fillId="3" borderId="1" xfId="42" applyNumberFormat="1" applyFont="1" applyFill="1" applyBorder="1" applyAlignment="1">
      <alignment vertical="center" wrapText="1"/>
    </xf>
    <xf numFmtId="0" fontId="5" fillId="3" borderId="6" xfId="0" applyNumberFormat="1" applyFont="1" applyFill="1" applyBorder="1" applyAlignment="1">
      <alignment horizontal="center" vertical="center"/>
    </xf>
    <xf numFmtId="0" fontId="5" fillId="3" borderId="1" xfId="5" applyNumberFormat="1" applyFont="1" applyFill="1" applyBorder="1" applyAlignment="1">
      <alignment horizontal="center" vertical="center"/>
    </xf>
    <xf numFmtId="3" fontId="5" fillId="3" borderId="1" xfId="42"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xf>
    <xf numFmtId="4" fontId="5" fillId="3" borderId="1" xfId="4" applyNumberFormat="1" applyFont="1" applyFill="1" applyBorder="1" applyAlignment="1" applyProtection="1">
      <alignment horizontal="center" vertical="center"/>
      <protection hidden="1"/>
    </xf>
    <xf numFmtId="0" fontId="5" fillId="3" borderId="1" xfId="43" applyFont="1" applyFill="1" applyBorder="1" applyAlignment="1">
      <alignment vertical="center" wrapText="1"/>
    </xf>
    <xf numFmtId="0" fontId="5" fillId="3" borderId="1" xfId="6" applyNumberFormat="1" applyFont="1" applyFill="1" applyBorder="1" applyAlignment="1" applyProtection="1">
      <alignment vertical="center" wrapText="1"/>
      <protection hidden="1"/>
    </xf>
    <xf numFmtId="0" fontId="5" fillId="3" borderId="1" xfId="43" applyFont="1" applyFill="1" applyBorder="1" applyAlignment="1">
      <alignment horizontal="center" vertical="center" wrapText="1"/>
    </xf>
    <xf numFmtId="0" fontId="5" fillId="3" borderId="1" xfId="43" applyFont="1" applyFill="1" applyBorder="1" applyAlignment="1">
      <alignment horizontal="center" vertical="top" wrapText="1"/>
    </xf>
    <xf numFmtId="4" fontId="5" fillId="3" borderId="4" xfId="43"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4" fontId="5" fillId="3" borderId="1" xfId="43" applyNumberFormat="1" applyFont="1" applyFill="1" applyBorder="1" applyAlignment="1">
      <alignment horizontal="center" vertical="center" wrapText="1"/>
    </xf>
    <xf numFmtId="165" fontId="5" fillId="3" borderId="1" xfId="43" applyNumberFormat="1" applyFont="1" applyFill="1" applyBorder="1" applyAlignment="1">
      <alignment horizontal="center" vertical="center"/>
    </xf>
    <xf numFmtId="3" fontId="5" fillId="3" borderId="1" xfId="43" applyNumberFormat="1" applyFont="1" applyFill="1" applyBorder="1" applyAlignment="1">
      <alignment horizontal="center" vertical="center"/>
    </xf>
    <xf numFmtId="0" fontId="5" fillId="3" borderId="1" xfId="43" applyFont="1" applyFill="1" applyBorder="1" applyAlignment="1">
      <alignment horizontal="left" vertical="top" wrapText="1"/>
    </xf>
    <xf numFmtId="0" fontId="5" fillId="3" borderId="1" xfId="18" applyNumberFormat="1" applyFont="1" applyFill="1" applyBorder="1" applyAlignment="1" applyProtection="1">
      <alignment horizontal="left" vertical="center" wrapText="1"/>
      <protection hidden="1"/>
    </xf>
    <xf numFmtId="0" fontId="21" fillId="3" borderId="1" xfId="0" applyFont="1" applyFill="1" applyBorder="1" applyAlignment="1">
      <alignment horizontal="left" vertical="center" wrapText="1"/>
    </xf>
    <xf numFmtId="4" fontId="5" fillId="3" borderId="3" xfId="25" applyNumberFormat="1" applyFont="1" applyFill="1" applyBorder="1" applyAlignment="1">
      <alignment horizontal="center" vertical="center"/>
    </xf>
    <xf numFmtId="3" fontId="5" fillId="3" borderId="3" xfId="0" applyNumberFormat="1" applyFont="1" applyFill="1" applyBorder="1" applyAlignment="1">
      <alignment horizontal="center" vertical="center" wrapText="1"/>
    </xf>
    <xf numFmtId="0" fontId="31" fillId="3" borderId="1" xfId="0" applyFont="1" applyFill="1" applyBorder="1" applyAlignment="1">
      <alignment horizontal="left" vertical="center" wrapText="1" indent="2"/>
    </xf>
    <xf numFmtId="0" fontId="31" fillId="3" borderId="1" xfId="0" applyFont="1" applyFill="1" applyBorder="1" applyAlignment="1">
      <alignment vertical="center" wrapText="1"/>
    </xf>
    <xf numFmtId="0" fontId="32" fillId="3" borderId="0" xfId="0" applyFont="1" applyFill="1" applyAlignment="1">
      <alignment horizontal="left" vertical="center" wrapText="1" indent="2"/>
    </xf>
    <xf numFmtId="0" fontId="32" fillId="3" borderId="0" xfId="0" applyFont="1" applyFill="1" applyAlignment="1">
      <alignment vertical="center" wrapText="1"/>
    </xf>
    <xf numFmtId="43" fontId="5" fillId="3" borderId="0" xfId="1" applyFont="1" applyFill="1" applyBorder="1"/>
    <xf numFmtId="169" fontId="5"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wrapText="1"/>
    </xf>
    <xf numFmtId="0" fontId="5" fillId="3" borderId="8" xfId="0" applyNumberFormat="1" applyFont="1" applyFill="1" applyBorder="1" applyAlignment="1">
      <alignment horizontal="center" vertical="center" wrapText="1"/>
    </xf>
    <xf numFmtId="4" fontId="5" fillId="3" borderId="1" xfId="45" applyNumberFormat="1" applyFont="1" applyFill="1" applyBorder="1" applyAlignment="1">
      <alignment horizontal="center" vertical="center" wrapText="1"/>
    </xf>
    <xf numFmtId="4" fontId="5" fillId="3" borderId="1" xfId="46" applyNumberFormat="1" applyFont="1" applyFill="1" applyBorder="1" applyAlignment="1">
      <alignment horizontal="center" vertical="center" wrapText="1"/>
    </xf>
    <xf numFmtId="0" fontId="23" fillId="3" borderId="0" xfId="0" applyFont="1" applyFill="1" applyBorder="1"/>
    <xf numFmtId="4" fontId="5" fillId="3" borderId="0" xfId="13" applyNumberFormat="1" applyFont="1" applyFill="1" applyBorder="1" applyAlignment="1">
      <alignment horizontal="center" vertical="center" wrapText="1"/>
    </xf>
    <xf numFmtId="43" fontId="34" fillId="3" borderId="0" xfId="1" applyFont="1" applyFill="1" applyBorder="1" applyAlignment="1">
      <alignment wrapText="1"/>
    </xf>
    <xf numFmtId="171" fontId="5" fillId="3" borderId="0" xfId="0" applyNumberFormat="1" applyFont="1" applyFill="1" applyBorder="1" applyAlignment="1">
      <alignment horizontal="center" vertical="center" wrapText="1"/>
    </xf>
    <xf numFmtId="4" fontId="5" fillId="3" borderId="0" xfId="0" applyNumberFormat="1" applyFont="1" applyFill="1" applyBorder="1" applyAlignment="1">
      <alignment horizontal="center" vertical="center" wrapText="1"/>
    </xf>
    <xf numFmtId="171" fontId="5" fillId="3" borderId="0" xfId="0" applyNumberFormat="1" applyFont="1" applyFill="1" applyBorder="1" applyAlignment="1">
      <alignment horizontal="center" vertical="center"/>
    </xf>
    <xf numFmtId="43" fontId="0" fillId="0" borderId="0" xfId="1" applyFont="1"/>
    <xf numFmtId="43" fontId="0" fillId="0" borderId="0" xfId="0" applyNumberFormat="1"/>
    <xf numFmtId="3" fontId="5" fillId="3" borderId="1" xfId="42" applyNumberFormat="1" applyFont="1" applyFill="1" applyBorder="1" applyAlignment="1">
      <alignment vertical="center" wrapText="1"/>
    </xf>
    <xf numFmtId="0" fontId="35" fillId="3" borderId="16" xfId="0" applyFont="1" applyFill="1" applyBorder="1" applyAlignment="1">
      <alignment vertical="center" wrapText="1"/>
    </xf>
    <xf numFmtId="0" fontId="35" fillId="3" borderId="1" xfId="0" applyFont="1" applyFill="1" applyBorder="1" applyAlignment="1">
      <alignment vertical="center" wrapText="1"/>
    </xf>
    <xf numFmtId="0" fontId="5" fillId="3" borderId="0" xfId="0" applyNumberFormat="1" applyFont="1" applyFill="1" applyBorder="1" applyAlignment="1">
      <alignment horizontal="left" wrapText="1"/>
    </xf>
    <xf numFmtId="0" fontId="5" fillId="3" borderId="0" xfId="0" applyNumberFormat="1" applyFont="1" applyFill="1" applyBorder="1" applyAlignment="1">
      <alignment wrapText="1"/>
    </xf>
    <xf numFmtId="0" fontId="5" fillId="3" borderId="0" xfId="0" applyNumberFormat="1" applyFont="1" applyFill="1" applyBorder="1" applyAlignment="1">
      <alignment wrapText="1"/>
    </xf>
    <xf numFmtId="0" fontId="5" fillId="3" borderId="0" xfId="0" applyNumberFormat="1" applyFont="1" applyFill="1" applyBorder="1" applyAlignment="1">
      <alignment horizontal="left" wrapText="1"/>
    </xf>
    <xf numFmtId="0" fontId="5" fillId="3" borderId="0" xfId="0" applyNumberFormat="1" applyFont="1" applyFill="1" applyBorder="1" applyAlignment="1">
      <alignment horizontal="justify" vertical="justify" wrapText="1"/>
    </xf>
    <xf numFmtId="0" fontId="5" fillId="3" borderId="0" xfId="0" applyNumberFormat="1" applyFont="1" applyFill="1" applyBorder="1" applyAlignment="1">
      <alignment horizontal="left" vertical="center" wrapText="1"/>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4" xfId="0" applyFont="1" applyFill="1" applyBorder="1" applyAlignment="1">
      <alignment horizontal="center"/>
    </xf>
    <xf numFmtId="0" fontId="4" fillId="3" borderId="6"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3" fontId="4" fillId="3" borderId="6" xfId="0" applyNumberFormat="1" applyFont="1" applyFill="1" applyBorder="1" applyAlignment="1">
      <alignment horizontal="center"/>
    </xf>
    <xf numFmtId="3" fontId="4" fillId="3" borderId="4" xfId="0" applyNumberFormat="1" applyFont="1" applyFill="1" applyBorder="1" applyAlignment="1">
      <alignment horizontal="center"/>
    </xf>
    <xf numFmtId="49" fontId="8" fillId="2" borderId="0" xfId="3" applyNumberFormat="1" applyFont="1" applyFill="1" applyBorder="1" applyAlignment="1">
      <alignment horizontal="center" vertical="center"/>
    </xf>
    <xf numFmtId="0" fontId="4" fillId="3" borderId="2"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4" fontId="4" fillId="3" borderId="3" xfId="0" applyNumberFormat="1" applyFont="1" applyFill="1" applyBorder="1" applyAlignment="1">
      <alignment horizontal="center" vertical="center" wrapText="1"/>
    </xf>
  </cellXfs>
  <cellStyles count="47">
    <cellStyle name="Гиперссылка" xfId="24" builtinId="8"/>
    <cellStyle name="Обычный" xfId="0" builtinId="0"/>
    <cellStyle name="Обычный 12 2" xfId="25"/>
    <cellStyle name="Обычный 12 2 4" xfId="5"/>
    <cellStyle name="Обычный 19" xfId="10"/>
    <cellStyle name="Обычный 19 2" xfId="43"/>
    <cellStyle name="Обычный 2" xfId="3"/>
    <cellStyle name="Обычный 2 2" xfId="8"/>
    <cellStyle name="Обычный 2 2 2" xfId="36"/>
    <cellStyle name="Обычный 2 2 2 4" xfId="42"/>
    <cellStyle name="Обычный 2 2 4" xfId="39"/>
    <cellStyle name="Обычный 2 2 6" xfId="11"/>
    <cellStyle name="Обычный 2 4" xfId="41"/>
    <cellStyle name="Обычный 3" xfId="33"/>
    <cellStyle name="Обычный 4" xfId="32"/>
    <cellStyle name="Обычный 4 2 2" xfId="9"/>
    <cellStyle name="Обычный 5" xfId="31"/>
    <cellStyle name="Обычный 6" xfId="26"/>
    <cellStyle name="Обычный 84" xfId="2"/>
    <cellStyle name="Обычный_1.1.7" xfId="40"/>
    <cellStyle name="Обычный_2.19" xfId="38"/>
    <cellStyle name="Обычный_2.6" xfId="37"/>
    <cellStyle name="Обычный_2007,02,07 Приложение №1" xfId="21"/>
    <cellStyle name="Обычный_Асхат ОТК-замена КамАЗ 2" xfId="19"/>
    <cellStyle name="Обычный_Заявка 2005 г. приложение 1.1. 2" xfId="18"/>
    <cellStyle name="Обычный_Заявка ММГ-2005г.5 раздел11.10.04" xfId="16"/>
    <cellStyle name="Обычный_Книга1 2" xfId="22"/>
    <cellStyle name="Обычный_Лист1 12" xfId="15"/>
    <cellStyle name="Обычный_Лист1 2" xfId="6"/>
    <cellStyle name="Обычный_Лист2" xfId="20"/>
    <cellStyle name="Обычный_Лист3 2" xfId="12"/>
    <cellStyle name="Обычный_Утв.заявка  (свод.)-2006  от 10 11 05.база xls (вар" xfId="4"/>
    <cellStyle name="Обычный_Утв.заявка  (свод.)-2006  от 10 11 05.база xls (вар 2" xfId="14"/>
    <cellStyle name="Стиль 1" xfId="30"/>
    <cellStyle name="Стиль 1 2 15" xfId="17"/>
    <cellStyle name="Стиль 1 3" xfId="29"/>
    <cellStyle name="Финансовый" xfId="1" builtinId="3"/>
    <cellStyle name="Финансовый 10 2" xfId="23"/>
    <cellStyle name="Финансовый 10 3" xfId="46"/>
    <cellStyle name="Финансовый 100" xfId="34"/>
    <cellStyle name="Финансовый 101" xfId="45"/>
    <cellStyle name="Финансовый 15" xfId="44"/>
    <cellStyle name="Финансовый 19 2" xfId="13"/>
    <cellStyle name="Финансовый 2" xfId="7"/>
    <cellStyle name="Финансовый 2 2" xfId="27"/>
    <cellStyle name="Финансовый 2 5" xfId="28"/>
    <cellStyle name="Финансовый 3 2" xfId="35"/>
  </cellStyles>
  <dxfs count="6">
    <dxf>
      <font>
        <color rgb="FF9C0006"/>
      </font>
      <fill>
        <patternFill>
          <bgColor rgb="FFFFC7CE"/>
        </patternFill>
      </fill>
    </dxf>
    <dxf>
      <font>
        <color rgb="FF9C0006"/>
      </font>
      <fill>
        <patternFill>
          <bgColor rgb="FFFFC7CE"/>
        </patternFill>
      </fill>
    </dxf>
    <dxf>
      <font>
        <condense val="0"/>
        <extend val="0"/>
        <color indexed="9"/>
      </font>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50"/>
  <sheetViews>
    <sheetView tabSelected="1" zoomScale="96" zoomScaleNormal="96" workbookViewId="0">
      <pane ySplit="16" topLeftCell="A4079" activePane="bottomLeft" state="frozen"/>
      <selection pane="bottomLeft" activeCell="T4079" sqref="T4079"/>
    </sheetView>
  </sheetViews>
  <sheetFormatPr defaultRowHeight="15" x14ac:dyDescent="0.25"/>
  <cols>
    <col min="1" max="1" width="8.28515625" style="201" customWidth="1"/>
    <col min="2" max="2" width="6.42578125" style="198" customWidth="1"/>
    <col min="3" max="3" width="8.7109375" style="197" customWidth="1"/>
    <col min="4" max="4" width="15.5703125" style="221" customWidth="1"/>
    <col min="5" max="5" width="45.42578125" style="360" customWidth="1"/>
    <col min="6" max="6" width="18.42578125" style="360" customWidth="1"/>
    <col min="7" max="7" width="8.42578125" style="197" customWidth="1"/>
    <col min="8" max="8" width="6.85546875" style="197" customWidth="1"/>
    <col min="9" max="9" width="11.7109375" style="197" customWidth="1"/>
    <col min="10" max="10" width="15.7109375" style="197" customWidth="1"/>
    <col min="11" max="11" width="14.85546875" style="198" customWidth="1"/>
    <col min="12" max="12" width="11.5703125" style="198" customWidth="1"/>
    <col min="13" max="13" width="10" style="201" customWidth="1"/>
    <col min="14" max="14" width="15.28515625" style="198" customWidth="1"/>
    <col min="15" max="15" width="11.7109375" style="198" customWidth="1"/>
    <col min="16" max="16" width="9.42578125" style="213" customWidth="1"/>
    <col min="17" max="17" width="10.140625" style="198" customWidth="1"/>
    <col min="18" max="18" width="13.85546875" style="222" customWidth="1"/>
    <col min="19" max="19" width="14.7109375" style="222" customWidth="1"/>
    <col min="20" max="20" width="15.28515625" style="222" customWidth="1"/>
    <col min="21" max="21" width="15" style="222" customWidth="1"/>
    <col min="22" max="22" width="7.5703125" style="262" customWidth="1"/>
    <col min="23" max="23" width="7.7109375" style="262" customWidth="1"/>
    <col min="24" max="24" width="17.42578125" style="213" customWidth="1"/>
    <col min="25" max="25" width="14.28515625" style="197" customWidth="1"/>
    <col min="26" max="26" width="13" style="197" customWidth="1"/>
    <col min="27" max="27" width="12.28515625" style="197" customWidth="1"/>
    <col min="28" max="37" width="9.140625" style="197" customWidth="1"/>
    <col min="38" max="16384" width="9.140625" style="224"/>
  </cols>
  <sheetData>
    <row r="1" spans="1:24" x14ac:dyDescent="0.25">
      <c r="C1" s="340"/>
      <c r="D1" s="341"/>
      <c r="E1" s="341"/>
      <c r="O1" s="278"/>
      <c r="V1" s="196" t="s">
        <v>5341</v>
      </c>
      <c r="W1" s="223"/>
    </row>
    <row r="2" spans="1:24" ht="15.75" x14ac:dyDescent="0.25">
      <c r="F2" s="350"/>
      <c r="R2" s="353"/>
      <c r="V2" s="196" t="s">
        <v>5342</v>
      </c>
      <c r="W2" s="223"/>
    </row>
    <row r="3" spans="1:24" x14ac:dyDescent="0.25">
      <c r="V3" s="196" t="s">
        <v>25</v>
      </c>
      <c r="W3" s="223"/>
    </row>
    <row r="4" spans="1:24" x14ac:dyDescent="0.25">
      <c r="V4" s="196" t="s">
        <v>6834</v>
      </c>
      <c r="W4" s="223"/>
    </row>
    <row r="5" spans="1:24" x14ac:dyDescent="0.25">
      <c r="V5" s="196" t="s">
        <v>6904</v>
      </c>
    </row>
    <row r="6" spans="1:24" x14ac:dyDescent="0.25">
      <c r="V6" s="196" t="s">
        <v>10112</v>
      </c>
    </row>
    <row r="7" spans="1:24" x14ac:dyDescent="0.25">
      <c r="V7" s="196" t="s">
        <v>10538</v>
      </c>
    </row>
    <row r="8" spans="1:24" x14ac:dyDescent="0.25">
      <c r="V8" s="196" t="s">
        <v>10841</v>
      </c>
    </row>
    <row r="9" spans="1:24" x14ac:dyDescent="0.25">
      <c r="V9" s="196" t="s">
        <v>11378</v>
      </c>
    </row>
    <row r="10" spans="1:24" ht="18.75" x14ac:dyDescent="0.25">
      <c r="A10" s="372" t="s">
        <v>1995</v>
      </c>
      <c r="B10" s="372"/>
      <c r="C10" s="372"/>
      <c r="D10" s="372"/>
      <c r="E10" s="372"/>
      <c r="F10" s="372"/>
      <c r="G10" s="372"/>
      <c r="H10" s="372"/>
      <c r="I10" s="372"/>
      <c r="J10" s="372"/>
      <c r="K10" s="372"/>
      <c r="L10" s="372"/>
      <c r="M10" s="372"/>
      <c r="N10" s="372"/>
      <c r="O10" s="372"/>
      <c r="P10" s="372"/>
      <c r="Q10" s="372"/>
      <c r="R10" s="372"/>
      <c r="S10" s="372"/>
      <c r="T10" s="372"/>
      <c r="U10" s="372"/>
      <c r="V10" s="372"/>
      <c r="W10" s="372"/>
      <c r="X10" s="372"/>
    </row>
    <row r="12" spans="1:24" ht="13.5" customHeight="1" x14ac:dyDescent="0.25">
      <c r="C12" s="225"/>
      <c r="D12" s="4"/>
      <c r="E12" s="226"/>
      <c r="F12" s="225"/>
      <c r="G12" s="225"/>
      <c r="H12" s="225"/>
      <c r="I12" s="225"/>
      <c r="J12" s="225"/>
      <c r="K12" s="227"/>
      <c r="L12" s="227"/>
      <c r="M12" s="228"/>
      <c r="N12" s="227"/>
      <c r="O12" s="227"/>
      <c r="P12" s="229"/>
      <c r="Q12" s="227"/>
      <c r="R12" s="225"/>
      <c r="S12" s="225"/>
      <c r="T12" s="1"/>
      <c r="U12" s="230"/>
      <c r="V12" s="225"/>
      <c r="W12" s="225"/>
      <c r="X12" s="266"/>
    </row>
    <row r="13" spans="1:24" ht="12.75" customHeight="1" x14ac:dyDescent="0.25"/>
    <row r="14" spans="1:24" ht="106.5" customHeight="1" x14ac:dyDescent="0.25">
      <c r="A14" s="373" t="s">
        <v>0</v>
      </c>
      <c r="B14" s="373" t="s">
        <v>1</v>
      </c>
      <c r="C14" s="373" t="s">
        <v>2</v>
      </c>
      <c r="D14" s="373" t="s">
        <v>3</v>
      </c>
      <c r="E14" s="373" t="s">
        <v>4</v>
      </c>
      <c r="F14" s="373" t="s">
        <v>5</v>
      </c>
      <c r="G14" s="373" t="s">
        <v>6</v>
      </c>
      <c r="H14" s="373" t="s">
        <v>7</v>
      </c>
      <c r="I14" s="373" t="s">
        <v>8</v>
      </c>
      <c r="J14" s="373" t="s">
        <v>9</v>
      </c>
      <c r="K14" s="373" t="s">
        <v>10</v>
      </c>
      <c r="L14" s="373" t="s">
        <v>11</v>
      </c>
      <c r="M14" s="373" t="s">
        <v>12</v>
      </c>
      <c r="N14" s="373" t="s">
        <v>13</v>
      </c>
      <c r="O14" s="373" t="s">
        <v>14</v>
      </c>
      <c r="P14" s="375" t="s">
        <v>15</v>
      </c>
      <c r="Q14" s="373" t="s">
        <v>16</v>
      </c>
      <c r="R14" s="377" t="s">
        <v>17</v>
      </c>
      <c r="S14" s="377" t="s">
        <v>18</v>
      </c>
      <c r="T14" s="377" t="s">
        <v>19</v>
      </c>
      <c r="U14" s="377" t="s">
        <v>20</v>
      </c>
      <c r="V14" s="373" t="s">
        <v>21</v>
      </c>
      <c r="W14" s="373" t="s">
        <v>22</v>
      </c>
      <c r="X14" s="375" t="s">
        <v>23</v>
      </c>
    </row>
    <row r="15" spans="1:24" ht="12.75" customHeight="1" x14ac:dyDescent="0.25">
      <c r="A15" s="374"/>
      <c r="B15" s="374"/>
      <c r="C15" s="374"/>
      <c r="D15" s="374"/>
      <c r="E15" s="374"/>
      <c r="F15" s="374"/>
      <c r="G15" s="374"/>
      <c r="H15" s="374"/>
      <c r="I15" s="374"/>
      <c r="J15" s="374"/>
      <c r="K15" s="374"/>
      <c r="L15" s="374"/>
      <c r="M15" s="374"/>
      <c r="N15" s="374"/>
      <c r="O15" s="374"/>
      <c r="P15" s="376"/>
      <c r="Q15" s="374"/>
      <c r="R15" s="378"/>
      <c r="S15" s="378"/>
      <c r="T15" s="378"/>
      <c r="U15" s="378"/>
      <c r="V15" s="374"/>
      <c r="W15" s="374"/>
      <c r="X15" s="376"/>
    </row>
    <row r="16" spans="1:24" x14ac:dyDescent="0.25">
      <c r="A16" s="231">
        <v>1</v>
      </c>
      <c r="B16" s="231">
        <v>2</v>
      </c>
      <c r="C16" s="232">
        <v>3</v>
      </c>
      <c r="D16" s="232">
        <v>4</v>
      </c>
      <c r="E16" s="232">
        <v>5</v>
      </c>
      <c r="F16" s="232">
        <v>6</v>
      </c>
      <c r="G16" s="232">
        <v>7</v>
      </c>
      <c r="H16" s="232">
        <v>8</v>
      </c>
      <c r="I16" s="232">
        <v>9</v>
      </c>
      <c r="J16" s="232">
        <v>10</v>
      </c>
      <c r="K16" s="231">
        <v>11</v>
      </c>
      <c r="L16" s="231">
        <v>12</v>
      </c>
      <c r="M16" s="231">
        <v>13</v>
      </c>
      <c r="N16" s="231">
        <v>14</v>
      </c>
      <c r="O16" s="231">
        <v>15</v>
      </c>
      <c r="P16" s="233">
        <v>16</v>
      </c>
      <c r="Q16" s="231">
        <v>17</v>
      </c>
      <c r="R16" s="234">
        <v>18</v>
      </c>
      <c r="S16" s="234">
        <v>19</v>
      </c>
      <c r="T16" s="234">
        <v>20</v>
      </c>
      <c r="U16" s="234">
        <v>21</v>
      </c>
      <c r="V16" s="232">
        <v>22</v>
      </c>
      <c r="W16" s="235">
        <v>23</v>
      </c>
      <c r="X16" s="233">
        <v>24</v>
      </c>
    </row>
    <row r="17" spans="1:37" x14ac:dyDescent="0.25">
      <c r="A17" s="365" t="s">
        <v>1996</v>
      </c>
      <c r="B17" s="366"/>
      <c r="C17" s="366"/>
      <c r="D17" s="5"/>
      <c r="E17" s="5"/>
      <c r="F17" s="5"/>
      <c r="G17" s="5"/>
      <c r="H17" s="5"/>
      <c r="I17" s="5"/>
      <c r="J17" s="5"/>
      <c r="K17" s="5"/>
      <c r="L17" s="5"/>
      <c r="M17" s="5"/>
      <c r="N17" s="5"/>
      <c r="O17" s="5"/>
      <c r="P17" s="5"/>
      <c r="Q17" s="5"/>
      <c r="R17" s="5"/>
      <c r="S17" s="5"/>
      <c r="T17" s="5"/>
      <c r="U17" s="5"/>
      <c r="V17" s="5"/>
      <c r="W17" s="5"/>
      <c r="X17" s="267"/>
      <c r="Y17" s="224"/>
      <c r="Z17" s="224"/>
      <c r="AA17" s="224"/>
      <c r="AB17" s="224"/>
      <c r="AC17" s="224"/>
      <c r="AD17" s="224"/>
      <c r="AE17" s="224"/>
      <c r="AF17" s="224"/>
      <c r="AG17" s="224"/>
      <c r="AH17" s="224"/>
      <c r="AI17" s="224"/>
      <c r="AJ17" s="224"/>
      <c r="AK17" s="224"/>
    </row>
    <row r="18" spans="1:37" s="236" customFormat="1" ht="229.5" x14ac:dyDescent="0.25">
      <c r="A18" s="6" t="s">
        <v>24</v>
      </c>
      <c r="B18" s="6" t="s">
        <v>25</v>
      </c>
      <c r="C18" s="11" t="s">
        <v>26</v>
      </c>
      <c r="D18" s="11" t="s">
        <v>27</v>
      </c>
      <c r="E18" s="11" t="s">
        <v>28</v>
      </c>
      <c r="F18" s="3" t="s">
        <v>29</v>
      </c>
      <c r="G18" s="2" t="s">
        <v>30</v>
      </c>
      <c r="H18" s="126">
        <v>0</v>
      </c>
      <c r="I18" s="6" t="s">
        <v>31</v>
      </c>
      <c r="J18" s="6" t="s">
        <v>32</v>
      </c>
      <c r="K18" s="6" t="s">
        <v>33</v>
      </c>
      <c r="L18" s="6" t="s">
        <v>34</v>
      </c>
      <c r="M18" s="6" t="s">
        <v>35</v>
      </c>
      <c r="N18" s="6" t="s">
        <v>36</v>
      </c>
      <c r="O18" s="6" t="s">
        <v>37</v>
      </c>
      <c r="P18" s="41" t="s">
        <v>38</v>
      </c>
      <c r="Q18" s="2" t="s">
        <v>39</v>
      </c>
      <c r="R18" s="9">
        <v>600</v>
      </c>
      <c r="S18" s="9">
        <v>375</v>
      </c>
      <c r="T18" s="9">
        <v>0</v>
      </c>
      <c r="U18" s="9">
        <f>T18*1.12</f>
        <v>0</v>
      </c>
      <c r="V18" s="6"/>
      <c r="W18" s="6">
        <v>2016</v>
      </c>
      <c r="X18" s="32" t="s">
        <v>6903</v>
      </c>
      <c r="Y18" s="198"/>
      <c r="Z18" s="198"/>
      <c r="AA18" s="198"/>
      <c r="AB18" s="198"/>
      <c r="AC18" s="198"/>
      <c r="AD18" s="198"/>
      <c r="AE18" s="198"/>
      <c r="AF18" s="198"/>
      <c r="AG18" s="198"/>
      <c r="AH18" s="198"/>
      <c r="AI18" s="198"/>
      <c r="AJ18" s="198"/>
      <c r="AK18" s="198"/>
    </row>
    <row r="19" spans="1:37" s="236" customFormat="1" ht="102" x14ac:dyDescent="0.25">
      <c r="A19" s="6" t="s">
        <v>10113</v>
      </c>
      <c r="B19" s="6" t="s">
        <v>25</v>
      </c>
      <c r="C19" s="11" t="s">
        <v>26</v>
      </c>
      <c r="D19" s="11" t="s">
        <v>27</v>
      </c>
      <c r="E19" s="11" t="s">
        <v>28</v>
      </c>
      <c r="F19" s="3" t="s">
        <v>10487</v>
      </c>
      <c r="G19" s="2" t="s">
        <v>30</v>
      </c>
      <c r="H19" s="126">
        <v>0</v>
      </c>
      <c r="I19" s="6" t="s">
        <v>31</v>
      </c>
      <c r="J19" s="6" t="s">
        <v>32</v>
      </c>
      <c r="K19" s="6" t="s">
        <v>240</v>
      </c>
      <c r="L19" s="6" t="s">
        <v>34</v>
      </c>
      <c r="M19" s="6" t="s">
        <v>35</v>
      </c>
      <c r="N19" s="6" t="s">
        <v>36</v>
      </c>
      <c r="O19" s="6" t="s">
        <v>37</v>
      </c>
      <c r="P19" s="41" t="s">
        <v>38</v>
      </c>
      <c r="Q19" s="2" t="s">
        <v>39</v>
      </c>
      <c r="R19" s="9">
        <v>600</v>
      </c>
      <c r="S19" s="9">
        <v>375</v>
      </c>
      <c r="T19" s="9">
        <f>S19*R19</f>
        <v>225000</v>
      </c>
      <c r="U19" s="9">
        <f>T19*1.12</f>
        <v>252000.00000000003</v>
      </c>
      <c r="V19" s="6"/>
      <c r="W19" s="6">
        <v>2016</v>
      </c>
      <c r="X19" s="32"/>
      <c r="Y19" s="198"/>
      <c r="Z19" s="198"/>
      <c r="AA19" s="198"/>
      <c r="AB19" s="198"/>
      <c r="AC19" s="198"/>
      <c r="AD19" s="198"/>
      <c r="AE19" s="198"/>
      <c r="AF19" s="198"/>
      <c r="AG19" s="198"/>
      <c r="AH19" s="198"/>
      <c r="AI19" s="198"/>
      <c r="AJ19" s="198"/>
      <c r="AK19" s="198"/>
    </row>
    <row r="20" spans="1:37" s="236" customFormat="1" ht="102" x14ac:dyDescent="0.25">
      <c r="A20" s="6" t="s">
        <v>40</v>
      </c>
      <c r="B20" s="6" t="s">
        <v>25</v>
      </c>
      <c r="C20" s="11" t="s">
        <v>41</v>
      </c>
      <c r="D20" s="11" t="s">
        <v>42</v>
      </c>
      <c r="E20" s="11" t="s">
        <v>43</v>
      </c>
      <c r="F20" s="3" t="s">
        <v>44</v>
      </c>
      <c r="G20" s="2" t="s">
        <v>30</v>
      </c>
      <c r="H20" s="126">
        <v>0</v>
      </c>
      <c r="I20" s="6" t="s">
        <v>31</v>
      </c>
      <c r="J20" s="6" t="s">
        <v>32</v>
      </c>
      <c r="K20" s="6" t="s">
        <v>45</v>
      </c>
      <c r="L20" s="6" t="s">
        <v>34</v>
      </c>
      <c r="M20" s="6" t="s">
        <v>35</v>
      </c>
      <c r="N20" s="6" t="s">
        <v>36</v>
      </c>
      <c r="O20" s="6" t="s">
        <v>37</v>
      </c>
      <c r="P20" s="41" t="s">
        <v>38</v>
      </c>
      <c r="Q20" s="2" t="s">
        <v>39</v>
      </c>
      <c r="R20" s="9">
        <v>600</v>
      </c>
      <c r="S20" s="9">
        <v>97</v>
      </c>
      <c r="T20" s="9">
        <v>0</v>
      </c>
      <c r="U20" s="9">
        <f t="shared" ref="U20:U110" si="0">T20*1.12</f>
        <v>0</v>
      </c>
      <c r="V20" s="6"/>
      <c r="W20" s="6">
        <v>2016</v>
      </c>
      <c r="X20" s="32" t="s">
        <v>7025</v>
      </c>
      <c r="Y20" s="198"/>
      <c r="Z20" s="198"/>
      <c r="AA20" s="198"/>
      <c r="AB20" s="198"/>
      <c r="AC20" s="198"/>
      <c r="AD20" s="198"/>
      <c r="AE20" s="198"/>
      <c r="AF20" s="198"/>
      <c r="AG20" s="198"/>
      <c r="AH20" s="198"/>
      <c r="AI20" s="198"/>
      <c r="AJ20" s="198"/>
      <c r="AK20" s="198"/>
    </row>
    <row r="21" spans="1:37" s="236" customFormat="1" ht="102" x14ac:dyDescent="0.25">
      <c r="A21" s="6" t="s">
        <v>10114</v>
      </c>
      <c r="B21" s="6" t="s">
        <v>25</v>
      </c>
      <c r="C21" s="11" t="s">
        <v>41</v>
      </c>
      <c r="D21" s="11" t="s">
        <v>42</v>
      </c>
      <c r="E21" s="11" t="s">
        <v>43</v>
      </c>
      <c r="F21" s="3" t="s">
        <v>44</v>
      </c>
      <c r="G21" s="2" t="s">
        <v>30</v>
      </c>
      <c r="H21" s="126">
        <v>0</v>
      </c>
      <c r="I21" s="6" t="s">
        <v>31</v>
      </c>
      <c r="J21" s="6" t="s">
        <v>32</v>
      </c>
      <c r="K21" s="6" t="s">
        <v>240</v>
      </c>
      <c r="L21" s="6" t="s">
        <v>34</v>
      </c>
      <c r="M21" s="6" t="s">
        <v>35</v>
      </c>
      <c r="N21" s="6" t="s">
        <v>36</v>
      </c>
      <c r="O21" s="6" t="s">
        <v>37</v>
      </c>
      <c r="P21" s="41" t="s">
        <v>38</v>
      </c>
      <c r="Q21" s="2" t="s">
        <v>39</v>
      </c>
      <c r="R21" s="9">
        <v>600</v>
      </c>
      <c r="S21" s="9">
        <v>97</v>
      </c>
      <c r="T21" s="9">
        <f>R21*S21</f>
        <v>58200</v>
      </c>
      <c r="U21" s="9">
        <f t="shared" si="0"/>
        <v>65184.000000000007</v>
      </c>
      <c r="V21" s="6"/>
      <c r="W21" s="6">
        <v>2016</v>
      </c>
      <c r="X21" s="32"/>
      <c r="Y21" s="198"/>
      <c r="Z21" s="198"/>
      <c r="AA21" s="198"/>
      <c r="AB21" s="198"/>
      <c r="AC21" s="198"/>
      <c r="AD21" s="198"/>
      <c r="AE21" s="198"/>
      <c r="AF21" s="198"/>
      <c r="AG21" s="198"/>
      <c r="AH21" s="198"/>
      <c r="AI21" s="198"/>
      <c r="AJ21" s="198"/>
      <c r="AK21" s="198"/>
    </row>
    <row r="22" spans="1:37" s="236" customFormat="1" ht="242.25" x14ac:dyDescent="0.25">
      <c r="A22" s="6" t="s">
        <v>46</v>
      </c>
      <c r="B22" s="6" t="s">
        <v>25</v>
      </c>
      <c r="C22" s="11" t="s">
        <v>47</v>
      </c>
      <c r="D22" s="11" t="s">
        <v>48</v>
      </c>
      <c r="E22" s="11" t="s">
        <v>49</v>
      </c>
      <c r="F22" s="3" t="s">
        <v>50</v>
      </c>
      <c r="G22" s="2" t="s">
        <v>30</v>
      </c>
      <c r="H22" s="126">
        <v>0</v>
      </c>
      <c r="I22" s="6" t="s">
        <v>31</v>
      </c>
      <c r="J22" s="6" t="s">
        <v>32</v>
      </c>
      <c r="K22" s="6" t="s">
        <v>45</v>
      </c>
      <c r="L22" s="6" t="s">
        <v>34</v>
      </c>
      <c r="M22" s="6" t="s">
        <v>35</v>
      </c>
      <c r="N22" s="6" t="s">
        <v>36</v>
      </c>
      <c r="O22" s="6" t="s">
        <v>37</v>
      </c>
      <c r="P22" s="41" t="s">
        <v>38</v>
      </c>
      <c r="Q22" s="2" t="s">
        <v>39</v>
      </c>
      <c r="R22" s="9">
        <v>400</v>
      </c>
      <c r="S22" s="9">
        <v>210</v>
      </c>
      <c r="T22" s="9">
        <v>0</v>
      </c>
      <c r="U22" s="9">
        <f t="shared" si="0"/>
        <v>0</v>
      </c>
      <c r="V22" s="6"/>
      <c r="W22" s="6">
        <v>2016</v>
      </c>
      <c r="X22" s="32" t="s">
        <v>7025</v>
      </c>
      <c r="Y22" s="198"/>
      <c r="Z22" s="198"/>
      <c r="AA22" s="198"/>
      <c r="AB22" s="198"/>
      <c r="AC22" s="198"/>
      <c r="AD22" s="198"/>
      <c r="AE22" s="198"/>
      <c r="AF22" s="198"/>
      <c r="AG22" s="198"/>
      <c r="AH22" s="198"/>
      <c r="AI22" s="198"/>
      <c r="AJ22" s="198"/>
      <c r="AK22" s="198"/>
    </row>
    <row r="23" spans="1:37" s="236" customFormat="1" ht="242.25" x14ac:dyDescent="0.25">
      <c r="A23" s="6" t="s">
        <v>10115</v>
      </c>
      <c r="B23" s="6" t="s">
        <v>25</v>
      </c>
      <c r="C23" s="11" t="s">
        <v>47</v>
      </c>
      <c r="D23" s="11" t="s">
        <v>48</v>
      </c>
      <c r="E23" s="11" t="s">
        <v>49</v>
      </c>
      <c r="F23" s="3" t="s">
        <v>50</v>
      </c>
      <c r="G23" s="2" t="s">
        <v>30</v>
      </c>
      <c r="H23" s="126">
        <v>0</v>
      </c>
      <c r="I23" s="6" t="s">
        <v>31</v>
      </c>
      <c r="J23" s="6" t="s">
        <v>32</v>
      </c>
      <c r="K23" s="6" t="s">
        <v>240</v>
      </c>
      <c r="L23" s="6" t="s">
        <v>34</v>
      </c>
      <c r="M23" s="6" t="s">
        <v>35</v>
      </c>
      <c r="N23" s="6" t="s">
        <v>36</v>
      </c>
      <c r="O23" s="6" t="s">
        <v>37</v>
      </c>
      <c r="P23" s="41" t="s">
        <v>38</v>
      </c>
      <c r="Q23" s="2" t="s">
        <v>39</v>
      </c>
      <c r="R23" s="9">
        <v>400</v>
      </c>
      <c r="S23" s="9">
        <v>210</v>
      </c>
      <c r="T23" s="9">
        <f>R23*S23</f>
        <v>84000</v>
      </c>
      <c r="U23" s="9">
        <f t="shared" si="0"/>
        <v>94080.000000000015</v>
      </c>
      <c r="V23" s="6"/>
      <c r="W23" s="6">
        <v>2016</v>
      </c>
      <c r="X23" s="32"/>
      <c r="Y23" s="198"/>
      <c r="Z23" s="198"/>
      <c r="AA23" s="198"/>
      <c r="AB23" s="198"/>
      <c r="AC23" s="198"/>
      <c r="AD23" s="198"/>
      <c r="AE23" s="198"/>
      <c r="AF23" s="198"/>
      <c r="AG23" s="198"/>
      <c r="AH23" s="198"/>
      <c r="AI23" s="198"/>
      <c r="AJ23" s="198"/>
      <c r="AK23" s="198"/>
    </row>
    <row r="24" spans="1:37" s="236" customFormat="1" ht="216.75" x14ac:dyDescent="0.25">
      <c r="A24" s="6" t="s">
        <v>51</v>
      </c>
      <c r="B24" s="6" t="s">
        <v>25</v>
      </c>
      <c r="C24" s="11" t="s">
        <v>47</v>
      </c>
      <c r="D24" s="11" t="s">
        <v>48</v>
      </c>
      <c r="E24" s="11" t="s">
        <v>49</v>
      </c>
      <c r="F24" s="3" t="s">
        <v>10116</v>
      </c>
      <c r="G24" s="2" t="s">
        <v>30</v>
      </c>
      <c r="H24" s="126">
        <v>0</v>
      </c>
      <c r="I24" s="6" t="s">
        <v>31</v>
      </c>
      <c r="J24" s="6" t="s">
        <v>32</v>
      </c>
      <c r="K24" s="6" t="s">
        <v>45</v>
      </c>
      <c r="L24" s="6" t="s">
        <v>34</v>
      </c>
      <c r="M24" s="6" t="s">
        <v>35</v>
      </c>
      <c r="N24" s="6" t="s">
        <v>36</v>
      </c>
      <c r="O24" s="6" t="s">
        <v>37</v>
      </c>
      <c r="P24" s="41" t="s">
        <v>38</v>
      </c>
      <c r="Q24" s="2" t="s">
        <v>39</v>
      </c>
      <c r="R24" s="9">
        <v>500</v>
      </c>
      <c r="S24" s="9">
        <v>182</v>
      </c>
      <c r="T24" s="9">
        <v>0</v>
      </c>
      <c r="U24" s="9">
        <f t="shared" si="0"/>
        <v>0</v>
      </c>
      <c r="V24" s="6"/>
      <c r="W24" s="6">
        <v>2016</v>
      </c>
      <c r="X24" s="32" t="s">
        <v>7025</v>
      </c>
      <c r="Y24" s="198"/>
      <c r="Z24" s="198"/>
      <c r="AA24" s="198"/>
      <c r="AB24" s="198"/>
      <c r="AC24" s="198"/>
      <c r="AD24" s="198"/>
      <c r="AE24" s="198"/>
      <c r="AF24" s="198"/>
      <c r="AG24" s="198"/>
      <c r="AH24" s="198"/>
      <c r="AI24" s="198"/>
      <c r="AJ24" s="198"/>
      <c r="AK24" s="198"/>
    </row>
    <row r="25" spans="1:37" s="236" customFormat="1" ht="216.75" x14ac:dyDescent="0.25">
      <c r="A25" s="6" t="s">
        <v>10117</v>
      </c>
      <c r="B25" s="6" t="s">
        <v>25</v>
      </c>
      <c r="C25" s="11" t="s">
        <v>47</v>
      </c>
      <c r="D25" s="11" t="s">
        <v>48</v>
      </c>
      <c r="E25" s="11" t="s">
        <v>49</v>
      </c>
      <c r="F25" s="3" t="s">
        <v>10116</v>
      </c>
      <c r="G25" s="2" t="s">
        <v>30</v>
      </c>
      <c r="H25" s="126">
        <v>0</v>
      </c>
      <c r="I25" s="6" t="s">
        <v>31</v>
      </c>
      <c r="J25" s="6" t="s">
        <v>32</v>
      </c>
      <c r="K25" s="6" t="s">
        <v>240</v>
      </c>
      <c r="L25" s="6" t="s">
        <v>34</v>
      </c>
      <c r="M25" s="6" t="s">
        <v>35</v>
      </c>
      <c r="N25" s="6" t="s">
        <v>36</v>
      </c>
      <c r="O25" s="6" t="s">
        <v>37</v>
      </c>
      <c r="P25" s="41" t="s">
        <v>38</v>
      </c>
      <c r="Q25" s="2" t="s">
        <v>39</v>
      </c>
      <c r="R25" s="9">
        <v>500</v>
      </c>
      <c r="S25" s="9">
        <v>182</v>
      </c>
      <c r="T25" s="9">
        <f t="shared" ref="T25" si="1">S25*R25</f>
        <v>91000</v>
      </c>
      <c r="U25" s="9">
        <f t="shared" si="0"/>
        <v>101920.00000000001</v>
      </c>
      <c r="V25" s="6"/>
      <c r="W25" s="6">
        <v>2016</v>
      </c>
      <c r="X25" s="32"/>
      <c r="Y25" s="198"/>
      <c r="Z25" s="198"/>
      <c r="AA25" s="198"/>
      <c r="AB25" s="198"/>
      <c r="AC25" s="198"/>
      <c r="AD25" s="198"/>
      <c r="AE25" s="198"/>
      <c r="AF25" s="198"/>
      <c r="AG25" s="198"/>
      <c r="AH25" s="198"/>
      <c r="AI25" s="198"/>
      <c r="AJ25" s="198"/>
      <c r="AK25" s="198"/>
    </row>
    <row r="26" spans="1:37" s="236" customFormat="1" ht="229.5" x14ac:dyDescent="0.25">
      <c r="A26" s="6" t="s">
        <v>52</v>
      </c>
      <c r="B26" s="6" t="s">
        <v>25</v>
      </c>
      <c r="C26" s="11" t="s">
        <v>47</v>
      </c>
      <c r="D26" s="11" t="s">
        <v>48</v>
      </c>
      <c r="E26" s="11" t="s">
        <v>49</v>
      </c>
      <c r="F26" s="3" t="s">
        <v>10118</v>
      </c>
      <c r="G26" s="2" t="s">
        <v>30</v>
      </c>
      <c r="H26" s="126">
        <v>0</v>
      </c>
      <c r="I26" s="6" t="s">
        <v>31</v>
      </c>
      <c r="J26" s="6" t="s">
        <v>32</v>
      </c>
      <c r="K26" s="6" t="s">
        <v>45</v>
      </c>
      <c r="L26" s="6" t="s">
        <v>34</v>
      </c>
      <c r="M26" s="6" t="s">
        <v>35</v>
      </c>
      <c r="N26" s="6" t="s">
        <v>36</v>
      </c>
      <c r="O26" s="6" t="s">
        <v>37</v>
      </c>
      <c r="P26" s="41" t="s">
        <v>38</v>
      </c>
      <c r="Q26" s="2" t="s">
        <v>39</v>
      </c>
      <c r="R26" s="9">
        <v>500</v>
      </c>
      <c r="S26" s="9">
        <v>224</v>
      </c>
      <c r="T26" s="9">
        <v>0</v>
      </c>
      <c r="U26" s="9">
        <f t="shared" si="0"/>
        <v>0</v>
      </c>
      <c r="V26" s="6"/>
      <c r="W26" s="6">
        <v>2016</v>
      </c>
      <c r="X26" s="32" t="s">
        <v>7025</v>
      </c>
      <c r="Y26" s="198"/>
      <c r="Z26" s="198"/>
      <c r="AA26" s="198"/>
      <c r="AB26" s="198"/>
      <c r="AC26" s="198"/>
      <c r="AD26" s="198"/>
      <c r="AE26" s="198"/>
      <c r="AF26" s="198"/>
      <c r="AG26" s="198"/>
      <c r="AH26" s="198"/>
      <c r="AI26" s="198"/>
      <c r="AJ26" s="198"/>
      <c r="AK26" s="198"/>
    </row>
    <row r="27" spans="1:37" s="236" customFormat="1" ht="229.5" x14ac:dyDescent="0.25">
      <c r="A27" s="6" t="s">
        <v>10119</v>
      </c>
      <c r="B27" s="6" t="s">
        <v>25</v>
      </c>
      <c r="C27" s="11" t="s">
        <v>47</v>
      </c>
      <c r="D27" s="11" t="s">
        <v>48</v>
      </c>
      <c r="E27" s="11" t="s">
        <v>49</v>
      </c>
      <c r="F27" s="3" t="s">
        <v>10118</v>
      </c>
      <c r="G27" s="2" t="s">
        <v>30</v>
      </c>
      <c r="H27" s="126">
        <v>0</v>
      </c>
      <c r="I27" s="6" t="s">
        <v>31</v>
      </c>
      <c r="J27" s="6" t="s">
        <v>32</v>
      </c>
      <c r="K27" s="6" t="s">
        <v>240</v>
      </c>
      <c r="L27" s="6" t="s">
        <v>34</v>
      </c>
      <c r="M27" s="6" t="s">
        <v>35</v>
      </c>
      <c r="N27" s="6" t="s">
        <v>36</v>
      </c>
      <c r="O27" s="6" t="s">
        <v>37</v>
      </c>
      <c r="P27" s="41" t="s">
        <v>38</v>
      </c>
      <c r="Q27" s="2" t="s">
        <v>39</v>
      </c>
      <c r="R27" s="9">
        <v>500</v>
      </c>
      <c r="S27" s="9">
        <v>224</v>
      </c>
      <c r="T27" s="9">
        <f t="shared" ref="T27" si="2">S27*R27</f>
        <v>112000</v>
      </c>
      <c r="U27" s="9">
        <f t="shared" si="0"/>
        <v>125440.00000000001</v>
      </c>
      <c r="V27" s="6"/>
      <c r="W27" s="6">
        <v>2016</v>
      </c>
      <c r="X27" s="32"/>
      <c r="Y27" s="198"/>
      <c r="Z27" s="198"/>
      <c r="AA27" s="198"/>
      <c r="AB27" s="198"/>
      <c r="AC27" s="198"/>
      <c r="AD27" s="198"/>
      <c r="AE27" s="198"/>
      <c r="AF27" s="198"/>
      <c r="AG27" s="198"/>
      <c r="AH27" s="198"/>
      <c r="AI27" s="198"/>
      <c r="AJ27" s="198"/>
      <c r="AK27" s="198"/>
    </row>
    <row r="28" spans="1:37" s="236" customFormat="1" ht="171.75" customHeight="1" x14ac:dyDescent="0.25">
      <c r="A28" s="6" t="s">
        <v>53</v>
      </c>
      <c r="B28" s="6" t="s">
        <v>25</v>
      </c>
      <c r="C28" s="11" t="s">
        <v>54</v>
      </c>
      <c r="D28" s="11" t="s">
        <v>48</v>
      </c>
      <c r="E28" s="11" t="s">
        <v>55</v>
      </c>
      <c r="F28" s="3" t="s">
        <v>10488</v>
      </c>
      <c r="G28" s="2" t="s">
        <v>30</v>
      </c>
      <c r="H28" s="126">
        <v>0</v>
      </c>
      <c r="I28" s="6" t="s">
        <v>31</v>
      </c>
      <c r="J28" s="6" t="s">
        <v>32</v>
      </c>
      <c r="K28" s="6" t="s">
        <v>45</v>
      </c>
      <c r="L28" s="6" t="s">
        <v>34</v>
      </c>
      <c r="M28" s="6" t="s">
        <v>35</v>
      </c>
      <c r="N28" s="6" t="s">
        <v>36</v>
      </c>
      <c r="O28" s="6" t="s">
        <v>37</v>
      </c>
      <c r="P28" s="41" t="s">
        <v>38</v>
      </c>
      <c r="Q28" s="2" t="s">
        <v>39</v>
      </c>
      <c r="R28" s="9">
        <v>200</v>
      </c>
      <c r="S28" s="9">
        <v>400</v>
      </c>
      <c r="T28" s="9">
        <v>0</v>
      </c>
      <c r="U28" s="9">
        <f t="shared" si="0"/>
        <v>0</v>
      </c>
      <c r="V28" s="6"/>
      <c r="W28" s="6">
        <v>2016</v>
      </c>
      <c r="X28" s="32" t="s">
        <v>7025</v>
      </c>
      <c r="Y28" s="198"/>
      <c r="Z28" s="198"/>
      <c r="AA28" s="198"/>
      <c r="AB28" s="198"/>
      <c r="AC28" s="198"/>
      <c r="AD28" s="198"/>
      <c r="AE28" s="198"/>
      <c r="AF28" s="198"/>
      <c r="AG28" s="198"/>
      <c r="AH28" s="198"/>
      <c r="AI28" s="198"/>
      <c r="AJ28" s="198"/>
      <c r="AK28" s="198"/>
    </row>
    <row r="29" spans="1:37" s="236" customFormat="1" ht="140.25" x14ac:dyDescent="0.25">
      <c r="A29" s="6" t="s">
        <v>10120</v>
      </c>
      <c r="B29" s="6" t="s">
        <v>25</v>
      </c>
      <c r="C29" s="11" t="s">
        <v>54</v>
      </c>
      <c r="D29" s="11" t="s">
        <v>48</v>
      </c>
      <c r="E29" s="11" t="s">
        <v>55</v>
      </c>
      <c r="F29" s="3" t="s">
        <v>10488</v>
      </c>
      <c r="G29" s="2" t="s">
        <v>30</v>
      </c>
      <c r="H29" s="126">
        <v>0</v>
      </c>
      <c r="I29" s="6" t="s">
        <v>31</v>
      </c>
      <c r="J29" s="6" t="s">
        <v>32</v>
      </c>
      <c r="K29" s="6" t="s">
        <v>240</v>
      </c>
      <c r="L29" s="6" t="s">
        <v>34</v>
      </c>
      <c r="M29" s="6" t="s">
        <v>35</v>
      </c>
      <c r="N29" s="6" t="s">
        <v>36</v>
      </c>
      <c r="O29" s="6" t="s">
        <v>37</v>
      </c>
      <c r="P29" s="41" t="s">
        <v>38</v>
      </c>
      <c r="Q29" s="2" t="s">
        <v>39</v>
      </c>
      <c r="R29" s="9">
        <v>200</v>
      </c>
      <c r="S29" s="9">
        <v>400</v>
      </c>
      <c r="T29" s="9">
        <f t="shared" ref="T29" si="3">S29*R29</f>
        <v>80000</v>
      </c>
      <c r="U29" s="9">
        <f t="shared" si="0"/>
        <v>89600.000000000015</v>
      </c>
      <c r="V29" s="6"/>
      <c r="W29" s="6">
        <v>2016</v>
      </c>
      <c r="X29" s="32"/>
      <c r="Y29" s="198"/>
      <c r="Z29" s="198"/>
      <c r="AA29" s="198"/>
      <c r="AB29" s="198"/>
      <c r="AC29" s="198"/>
      <c r="AD29" s="198"/>
      <c r="AE29" s="198"/>
      <c r="AF29" s="198"/>
      <c r="AG29" s="198"/>
      <c r="AH29" s="198"/>
      <c r="AI29" s="198"/>
      <c r="AJ29" s="198"/>
      <c r="AK29" s="198"/>
    </row>
    <row r="30" spans="1:37" s="236" customFormat="1" ht="178.5" x14ac:dyDescent="0.25">
      <c r="A30" s="6" t="s">
        <v>56</v>
      </c>
      <c r="B30" s="6" t="s">
        <v>25</v>
      </c>
      <c r="C30" s="11" t="s">
        <v>57</v>
      </c>
      <c r="D30" s="11" t="s">
        <v>58</v>
      </c>
      <c r="E30" s="11" t="s">
        <v>59</v>
      </c>
      <c r="F30" s="6" t="s">
        <v>60</v>
      </c>
      <c r="G30" s="2" t="s">
        <v>30</v>
      </c>
      <c r="H30" s="126">
        <v>0</v>
      </c>
      <c r="I30" s="6" t="s">
        <v>31</v>
      </c>
      <c r="J30" s="6" t="s">
        <v>32</v>
      </c>
      <c r="K30" s="6" t="s">
        <v>45</v>
      </c>
      <c r="L30" s="6" t="s">
        <v>34</v>
      </c>
      <c r="M30" s="6" t="s">
        <v>35</v>
      </c>
      <c r="N30" s="6" t="s">
        <v>36</v>
      </c>
      <c r="O30" s="6" t="s">
        <v>37</v>
      </c>
      <c r="P30" s="41" t="s">
        <v>38</v>
      </c>
      <c r="Q30" s="2" t="s">
        <v>39</v>
      </c>
      <c r="R30" s="9">
        <v>50</v>
      </c>
      <c r="S30" s="9">
        <v>550</v>
      </c>
      <c r="T30" s="9">
        <v>0</v>
      </c>
      <c r="U30" s="9">
        <f t="shared" si="0"/>
        <v>0</v>
      </c>
      <c r="V30" s="6"/>
      <c r="W30" s="6">
        <v>2016</v>
      </c>
      <c r="X30" s="32" t="s">
        <v>7025</v>
      </c>
      <c r="Y30" s="198"/>
      <c r="Z30" s="198"/>
      <c r="AA30" s="198"/>
      <c r="AB30" s="198"/>
      <c r="AC30" s="198"/>
      <c r="AD30" s="198"/>
      <c r="AE30" s="198"/>
      <c r="AF30" s="198"/>
      <c r="AG30" s="198"/>
      <c r="AH30" s="198"/>
      <c r="AI30" s="198"/>
      <c r="AJ30" s="198"/>
      <c r="AK30" s="198"/>
    </row>
    <row r="31" spans="1:37" s="236" customFormat="1" ht="140.25" customHeight="1" x14ac:dyDescent="0.25">
      <c r="A31" s="6" t="s">
        <v>10121</v>
      </c>
      <c r="B31" s="6" t="s">
        <v>25</v>
      </c>
      <c r="C31" s="11" t="s">
        <v>57</v>
      </c>
      <c r="D31" s="11" t="s">
        <v>58</v>
      </c>
      <c r="E31" s="11" t="s">
        <v>59</v>
      </c>
      <c r="F31" s="6" t="s">
        <v>60</v>
      </c>
      <c r="G31" s="2" t="s">
        <v>30</v>
      </c>
      <c r="H31" s="126">
        <v>0</v>
      </c>
      <c r="I31" s="6" t="s">
        <v>31</v>
      </c>
      <c r="J31" s="6" t="s">
        <v>32</v>
      </c>
      <c r="K31" s="6" t="s">
        <v>240</v>
      </c>
      <c r="L31" s="6" t="s">
        <v>34</v>
      </c>
      <c r="M31" s="6" t="s">
        <v>35</v>
      </c>
      <c r="N31" s="6" t="s">
        <v>36</v>
      </c>
      <c r="O31" s="6" t="s">
        <v>37</v>
      </c>
      <c r="P31" s="41" t="s">
        <v>38</v>
      </c>
      <c r="Q31" s="2" t="s">
        <v>39</v>
      </c>
      <c r="R31" s="9">
        <v>50</v>
      </c>
      <c r="S31" s="9">
        <v>550</v>
      </c>
      <c r="T31" s="9">
        <f t="shared" ref="T31" si="4">S31*R31</f>
        <v>27500</v>
      </c>
      <c r="U31" s="9">
        <f t="shared" si="0"/>
        <v>30800.000000000004</v>
      </c>
      <c r="V31" s="6"/>
      <c r="W31" s="6">
        <v>2016</v>
      </c>
      <c r="X31" s="32"/>
      <c r="Y31" s="198"/>
      <c r="Z31" s="198"/>
      <c r="AA31" s="198"/>
      <c r="AB31" s="198"/>
      <c r="AC31" s="198"/>
      <c r="AD31" s="198"/>
      <c r="AE31" s="198"/>
      <c r="AF31" s="198"/>
      <c r="AG31" s="198"/>
      <c r="AH31" s="198"/>
      <c r="AI31" s="198"/>
      <c r="AJ31" s="198"/>
      <c r="AK31" s="198"/>
    </row>
    <row r="32" spans="1:37" s="236" customFormat="1" ht="140.25" customHeight="1" x14ac:dyDescent="0.25">
      <c r="A32" s="6" t="s">
        <v>61</v>
      </c>
      <c r="B32" s="6" t="s">
        <v>25</v>
      </c>
      <c r="C32" s="11" t="s">
        <v>10122</v>
      </c>
      <c r="D32" s="11" t="s">
        <v>58</v>
      </c>
      <c r="E32" s="11" t="s">
        <v>10123</v>
      </c>
      <c r="F32" s="7" t="s">
        <v>62</v>
      </c>
      <c r="G32" s="2" t="s">
        <v>30</v>
      </c>
      <c r="H32" s="126">
        <v>0</v>
      </c>
      <c r="I32" s="6" t="s">
        <v>31</v>
      </c>
      <c r="J32" s="6" t="s">
        <v>32</v>
      </c>
      <c r="K32" s="6" t="s">
        <v>45</v>
      </c>
      <c r="L32" s="6" t="s">
        <v>34</v>
      </c>
      <c r="M32" s="6" t="s">
        <v>35</v>
      </c>
      <c r="N32" s="6" t="s">
        <v>36</v>
      </c>
      <c r="O32" s="6" t="s">
        <v>37</v>
      </c>
      <c r="P32" s="41" t="s">
        <v>38</v>
      </c>
      <c r="Q32" s="2" t="s">
        <v>39</v>
      </c>
      <c r="R32" s="9">
        <v>13</v>
      </c>
      <c r="S32" s="9">
        <v>1200</v>
      </c>
      <c r="T32" s="9">
        <v>0</v>
      </c>
      <c r="U32" s="9">
        <f t="shared" si="0"/>
        <v>0</v>
      </c>
      <c r="V32" s="6"/>
      <c r="W32" s="6">
        <v>2016</v>
      </c>
      <c r="X32" s="32" t="s">
        <v>7025</v>
      </c>
      <c r="Y32" s="198"/>
      <c r="Z32" s="198"/>
      <c r="AA32" s="198"/>
      <c r="AB32" s="198"/>
      <c r="AC32" s="198"/>
      <c r="AD32" s="198"/>
      <c r="AE32" s="198"/>
      <c r="AF32" s="198"/>
      <c r="AG32" s="198"/>
      <c r="AH32" s="198"/>
      <c r="AI32" s="198"/>
      <c r="AJ32" s="198"/>
      <c r="AK32" s="198"/>
    </row>
    <row r="33" spans="1:37" s="236" customFormat="1" ht="204" x14ac:dyDescent="0.25">
      <c r="A33" s="6" t="s">
        <v>10124</v>
      </c>
      <c r="B33" s="6" t="s">
        <v>25</v>
      </c>
      <c r="C33" s="11" t="s">
        <v>10122</v>
      </c>
      <c r="D33" s="11" t="s">
        <v>58</v>
      </c>
      <c r="E33" s="11" t="s">
        <v>10123</v>
      </c>
      <c r="F33" s="7" t="s">
        <v>62</v>
      </c>
      <c r="G33" s="2" t="s">
        <v>30</v>
      </c>
      <c r="H33" s="126">
        <v>0</v>
      </c>
      <c r="I33" s="6" t="s">
        <v>31</v>
      </c>
      <c r="J33" s="6" t="s">
        <v>32</v>
      </c>
      <c r="K33" s="6" t="s">
        <v>240</v>
      </c>
      <c r="L33" s="6" t="s">
        <v>34</v>
      </c>
      <c r="M33" s="6" t="s">
        <v>35</v>
      </c>
      <c r="N33" s="6" t="s">
        <v>36</v>
      </c>
      <c r="O33" s="6" t="s">
        <v>37</v>
      </c>
      <c r="P33" s="41" t="s">
        <v>38</v>
      </c>
      <c r="Q33" s="2" t="s">
        <v>39</v>
      </c>
      <c r="R33" s="9">
        <v>13</v>
      </c>
      <c r="S33" s="9">
        <v>1200</v>
      </c>
      <c r="T33" s="9">
        <f t="shared" ref="T33" si="5">S33*R33</f>
        <v>15600</v>
      </c>
      <c r="U33" s="9">
        <f t="shared" si="0"/>
        <v>17472</v>
      </c>
      <c r="V33" s="6"/>
      <c r="W33" s="6">
        <v>2016</v>
      </c>
      <c r="X33" s="32"/>
      <c r="Y33" s="198"/>
      <c r="Z33" s="198"/>
      <c r="AA33" s="198"/>
      <c r="AB33" s="198"/>
      <c r="AC33" s="198"/>
      <c r="AD33" s="198"/>
      <c r="AE33" s="198"/>
      <c r="AF33" s="198"/>
      <c r="AG33" s="198"/>
      <c r="AH33" s="198"/>
      <c r="AI33" s="198"/>
      <c r="AJ33" s="198"/>
      <c r="AK33" s="198"/>
    </row>
    <row r="34" spans="1:37" s="236" customFormat="1" ht="204" x14ac:dyDescent="0.25">
      <c r="A34" s="6" t="s">
        <v>63</v>
      </c>
      <c r="B34" s="6" t="s">
        <v>25</v>
      </c>
      <c r="C34" s="11" t="s">
        <v>64</v>
      </c>
      <c r="D34" s="11" t="s">
        <v>58</v>
      </c>
      <c r="E34" s="11" t="s">
        <v>65</v>
      </c>
      <c r="F34" s="6" t="s">
        <v>66</v>
      </c>
      <c r="G34" s="2" t="s">
        <v>30</v>
      </c>
      <c r="H34" s="126">
        <v>0</v>
      </c>
      <c r="I34" s="6" t="s">
        <v>31</v>
      </c>
      <c r="J34" s="6" t="s">
        <v>32</v>
      </c>
      <c r="K34" s="6" t="s">
        <v>45</v>
      </c>
      <c r="L34" s="6" t="s">
        <v>34</v>
      </c>
      <c r="M34" s="6" t="s">
        <v>35</v>
      </c>
      <c r="N34" s="6" t="s">
        <v>36</v>
      </c>
      <c r="O34" s="6" t="s">
        <v>37</v>
      </c>
      <c r="P34" s="41" t="s">
        <v>38</v>
      </c>
      <c r="Q34" s="2" t="s">
        <v>39</v>
      </c>
      <c r="R34" s="9">
        <v>10</v>
      </c>
      <c r="S34" s="9">
        <v>1104</v>
      </c>
      <c r="T34" s="9">
        <v>0</v>
      </c>
      <c r="U34" s="9">
        <f t="shared" si="0"/>
        <v>0</v>
      </c>
      <c r="V34" s="6"/>
      <c r="W34" s="6">
        <v>2016</v>
      </c>
      <c r="X34" s="32" t="s">
        <v>7025</v>
      </c>
      <c r="Y34" s="198"/>
      <c r="Z34" s="198"/>
      <c r="AA34" s="198"/>
      <c r="AB34" s="198"/>
      <c r="AC34" s="198"/>
      <c r="AD34" s="198"/>
      <c r="AE34" s="198"/>
      <c r="AF34" s="198"/>
      <c r="AG34" s="198"/>
      <c r="AH34" s="198"/>
      <c r="AI34" s="198"/>
      <c r="AJ34" s="198"/>
      <c r="AK34" s="198"/>
    </row>
    <row r="35" spans="1:37" s="236" customFormat="1" ht="127.5" customHeight="1" x14ac:dyDescent="0.25">
      <c r="A35" s="6" t="s">
        <v>10125</v>
      </c>
      <c r="B35" s="6" t="s">
        <v>25</v>
      </c>
      <c r="C35" s="11" t="s">
        <v>64</v>
      </c>
      <c r="D35" s="11" t="s">
        <v>58</v>
      </c>
      <c r="E35" s="11" t="s">
        <v>65</v>
      </c>
      <c r="F35" s="6" t="s">
        <v>66</v>
      </c>
      <c r="G35" s="2" t="s">
        <v>30</v>
      </c>
      <c r="H35" s="126">
        <v>0</v>
      </c>
      <c r="I35" s="6" t="s">
        <v>31</v>
      </c>
      <c r="J35" s="6" t="s">
        <v>32</v>
      </c>
      <c r="K35" s="6" t="s">
        <v>240</v>
      </c>
      <c r="L35" s="6" t="s">
        <v>34</v>
      </c>
      <c r="M35" s="6" t="s">
        <v>35</v>
      </c>
      <c r="N35" s="6" t="s">
        <v>36</v>
      </c>
      <c r="O35" s="6" t="s">
        <v>37</v>
      </c>
      <c r="P35" s="41" t="s">
        <v>38</v>
      </c>
      <c r="Q35" s="2" t="s">
        <v>39</v>
      </c>
      <c r="R35" s="9">
        <v>10</v>
      </c>
      <c r="S35" s="9">
        <v>1104</v>
      </c>
      <c r="T35" s="9">
        <f t="shared" ref="T35" si="6">S35*R35</f>
        <v>11040</v>
      </c>
      <c r="U35" s="9">
        <f t="shared" si="0"/>
        <v>12364.800000000001</v>
      </c>
      <c r="V35" s="6"/>
      <c r="W35" s="6">
        <v>2016</v>
      </c>
      <c r="X35" s="32"/>
      <c r="Y35" s="198"/>
      <c r="Z35" s="198"/>
      <c r="AA35" s="198"/>
      <c r="AB35" s="198"/>
      <c r="AC35" s="198"/>
      <c r="AD35" s="198"/>
      <c r="AE35" s="198"/>
      <c r="AF35" s="198"/>
      <c r="AG35" s="198"/>
      <c r="AH35" s="198"/>
      <c r="AI35" s="198"/>
      <c r="AJ35" s="198"/>
      <c r="AK35" s="198"/>
    </row>
    <row r="36" spans="1:37" s="236" customFormat="1" ht="127.5" customHeight="1" x14ac:dyDescent="0.25">
      <c r="A36" s="6" t="s">
        <v>67</v>
      </c>
      <c r="B36" s="6" t="s">
        <v>25</v>
      </c>
      <c r="C36" s="11" t="s">
        <v>10126</v>
      </c>
      <c r="D36" s="11" t="s">
        <v>58</v>
      </c>
      <c r="E36" s="11" t="s">
        <v>10127</v>
      </c>
      <c r="F36" s="8" t="s">
        <v>68</v>
      </c>
      <c r="G36" s="2" t="s">
        <v>30</v>
      </c>
      <c r="H36" s="126">
        <v>0</v>
      </c>
      <c r="I36" s="6" t="s">
        <v>31</v>
      </c>
      <c r="J36" s="6" t="s">
        <v>32</v>
      </c>
      <c r="K36" s="6" t="s">
        <v>45</v>
      </c>
      <c r="L36" s="6" t="s">
        <v>34</v>
      </c>
      <c r="M36" s="6" t="s">
        <v>35</v>
      </c>
      <c r="N36" s="6" t="s">
        <v>36</v>
      </c>
      <c r="O36" s="6" t="s">
        <v>37</v>
      </c>
      <c r="P36" s="41" t="s">
        <v>38</v>
      </c>
      <c r="Q36" s="2" t="s">
        <v>39</v>
      </c>
      <c r="R36" s="9">
        <v>10</v>
      </c>
      <c r="S36" s="9">
        <v>1200</v>
      </c>
      <c r="T36" s="9">
        <v>0</v>
      </c>
      <c r="U36" s="9">
        <f t="shared" si="0"/>
        <v>0</v>
      </c>
      <c r="V36" s="6"/>
      <c r="W36" s="6">
        <v>2016</v>
      </c>
      <c r="X36" s="32" t="s">
        <v>7025</v>
      </c>
      <c r="Y36" s="198"/>
      <c r="Z36" s="198"/>
      <c r="AA36" s="198"/>
      <c r="AB36" s="198"/>
      <c r="AC36" s="198"/>
      <c r="AD36" s="198"/>
      <c r="AE36" s="198"/>
      <c r="AF36" s="198"/>
      <c r="AG36" s="198"/>
      <c r="AH36" s="198"/>
      <c r="AI36" s="198"/>
      <c r="AJ36" s="198"/>
      <c r="AK36" s="198"/>
    </row>
    <row r="37" spans="1:37" s="236" customFormat="1" ht="204" x14ac:dyDescent="0.25">
      <c r="A37" s="6" t="s">
        <v>10128</v>
      </c>
      <c r="B37" s="6" t="s">
        <v>25</v>
      </c>
      <c r="C37" s="11" t="s">
        <v>10126</v>
      </c>
      <c r="D37" s="11" t="s">
        <v>58</v>
      </c>
      <c r="E37" s="11" t="s">
        <v>10127</v>
      </c>
      <c r="F37" s="8" t="s">
        <v>68</v>
      </c>
      <c r="G37" s="2" t="s">
        <v>30</v>
      </c>
      <c r="H37" s="126">
        <v>0</v>
      </c>
      <c r="I37" s="6" t="s">
        <v>31</v>
      </c>
      <c r="J37" s="6" t="s">
        <v>32</v>
      </c>
      <c r="K37" s="6" t="s">
        <v>240</v>
      </c>
      <c r="L37" s="6" t="s">
        <v>34</v>
      </c>
      <c r="M37" s="6" t="s">
        <v>35</v>
      </c>
      <c r="N37" s="6" t="s">
        <v>36</v>
      </c>
      <c r="O37" s="6" t="s">
        <v>37</v>
      </c>
      <c r="P37" s="41" t="s">
        <v>38</v>
      </c>
      <c r="Q37" s="2" t="s">
        <v>39</v>
      </c>
      <c r="R37" s="9">
        <v>10</v>
      </c>
      <c r="S37" s="9">
        <v>1200</v>
      </c>
      <c r="T37" s="9">
        <f t="shared" ref="T37" si="7">S37*R37</f>
        <v>12000</v>
      </c>
      <c r="U37" s="9">
        <f t="shared" si="0"/>
        <v>13440.000000000002</v>
      </c>
      <c r="V37" s="6"/>
      <c r="W37" s="6">
        <v>2016</v>
      </c>
      <c r="X37" s="32"/>
      <c r="Y37" s="198"/>
      <c r="Z37" s="198"/>
      <c r="AA37" s="198"/>
      <c r="AB37" s="198"/>
      <c r="AC37" s="198"/>
      <c r="AD37" s="198"/>
      <c r="AE37" s="198"/>
      <c r="AF37" s="198"/>
      <c r="AG37" s="198"/>
      <c r="AH37" s="198"/>
      <c r="AI37" s="198"/>
      <c r="AJ37" s="198"/>
      <c r="AK37" s="198"/>
    </row>
    <row r="38" spans="1:37" s="236" customFormat="1" ht="178.5" x14ac:dyDescent="0.25">
      <c r="A38" s="6" t="s">
        <v>69</v>
      </c>
      <c r="B38" s="6" t="s">
        <v>25</v>
      </c>
      <c r="C38" s="11" t="s">
        <v>70</v>
      </c>
      <c r="D38" s="11" t="s">
        <v>58</v>
      </c>
      <c r="E38" s="11" t="s">
        <v>71</v>
      </c>
      <c r="F38" s="3" t="s">
        <v>72</v>
      </c>
      <c r="G38" s="2" t="s">
        <v>30</v>
      </c>
      <c r="H38" s="126">
        <v>0</v>
      </c>
      <c r="I38" s="6" t="s">
        <v>31</v>
      </c>
      <c r="J38" s="6" t="s">
        <v>32</v>
      </c>
      <c r="K38" s="6" t="s">
        <v>45</v>
      </c>
      <c r="L38" s="6" t="s">
        <v>34</v>
      </c>
      <c r="M38" s="6" t="s">
        <v>35</v>
      </c>
      <c r="N38" s="6" t="s">
        <v>36</v>
      </c>
      <c r="O38" s="6" t="s">
        <v>37</v>
      </c>
      <c r="P38" s="41" t="s">
        <v>38</v>
      </c>
      <c r="Q38" s="2" t="s">
        <v>39</v>
      </c>
      <c r="R38" s="9">
        <v>100</v>
      </c>
      <c r="S38" s="9">
        <v>480</v>
      </c>
      <c r="T38" s="9">
        <v>0</v>
      </c>
      <c r="U38" s="9">
        <f t="shared" si="0"/>
        <v>0</v>
      </c>
      <c r="V38" s="6"/>
      <c r="W38" s="6">
        <v>2016</v>
      </c>
      <c r="X38" s="32" t="s">
        <v>6905</v>
      </c>
      <c r="Y38" s="198"/>
      <c r="Z38" s="198"/>
      <c r="AA38" s="198"/>
      <c r="AB38" s="198"/>
      <c r="AC38" s="198"/>
      <c r="AD38" s="198"/>
      <c r="AE38" s="198"/>
      <c r="AF38" s="198"/>
      <c r="AG38" s="198"/>
      <c r="AH38" s="198"/>
      <c r="AI38" s="198"/>
      <c r="AJ38" s="198"/>
      <c r="AK38" s="198"/>
    </row>
    <row r="39" spans="1:37" s="236" customFormat="1" ht="178.5" x14ac:dyDescent="0.25">
      <c r="A39" s="6" t="s">
        <v>73</v>
      </c>
      <c r="B39" s="6" t="s">
        <v>25</v>
      </c>
      <c r="C39" s="11" t="s">
        <v>74</v>
      </c>
      <c r="D39" s="11" t="s">
        <v>75</v>
      </c>
      <c r="E39" s="11" t="s">
        <v>76</v>
      </c>
      <c r="F39" s="3" t="s">
        <v>77</v>
      </c>
      <c r="G39" s="2" t="s">
        <v>30</v>
      </c>
      <c r="H39" s="126">
        <v>60</v>
      </c>
      <c r="I39" s="6" t="s">
        <v>31</v>
      </c>
      <c r="J39" s="6" t="s">
        <v>32</v>
      </c>
      <c r="K39" s="6" t="s">
        <v>45</v>
      </c>
      <c r="L39" s="6" t="s">
        <v>34</v>
      </c>
      <c r="M39" s="6" t="s">
        <v>35</v>
      </c>
      <c r="N39" s="6" t="s">
        <v>78</v>
      </c>
      <c r="O39" s="3" t="s">
        <v>79</v>
      </c>
      <c r="P39" s="41" t="s">
        <v>38</v>
      </c>
      <c r="Q39" s="2" t="s">
        <v>39</v>
      </c>
      <c r="R39" s="9">
        <v>700</v>
      </c>
      <c r="S39" s="9">
        <v>1299</v>
      </c>
      <c r="T39" s="9">
        <v>0</v>
      </c>
      <c r="U39" s="9">
        <f t="shared" si="0"/>
        <v>0</v>
      </c>
      <c r="V39" s="6" t="s">
        <v>80</v>
      </c>
      <c r="W39" s="6">
        <v>2016</v>
      </c>
      <c r="X39" s="32" t="s">
        <v>6903</v>
      </c>
      <c r="Y39" s="198"/>
      <c r="Z39" s="198"/>
      <c r="AA39" s="198"/>
      <c r="AB39" s="198"/>
      <c r="AC39" s="198"/>
      <c r="AD39" s="198"/>
      <c r="AE39" s="198"/>
      <c r="AF39" s="198"/>
      <c r="AG39" s="198"/>
      <c r="AH39" s="198"/>
      <c r="AI39" s="198"/>
      <c r="AJ39" s="198"/>
      <c r="AK39" s="198"/>
    </row>
    <row r="40" spans="1:37" s="236" customFormat="1" ht="153" x14ac:dyDescent="0.25">
      <c r="A40" s="6" t="s">
        <v>10129</v>
      </c>
      <c r="B40" s="6" t="s">
        <v>25</v>
      </c>
      <c r="C40" s="11" t="s">
        <v>74</v>
      </c>
      <c r="D40" s="11" t="s">
        <v>75</v>
      </c>
      <c r="E40" s="11" t="s">
        <v>76</v>
      </c>
      <c r="F40" s="3" t="s">
        <v>10490</v>
      </c>
      <c r="G40" s="2" t="s">
        <v>30</v>
      </c>
      <c r="H40" s="126">
        <v>60</v>
      </c>
      <c r="I40" s="6" t="s">
        <v>31</v>
      </c>
      <c r="J40" s="6" t="s">
        <v>32</v>
      </c>
      <c r="K40" s="6" t="s">
        <v>240</v>
      </c>
      <c r="L40" s="6" t="s">
        <v>34</v>
      </c>
      <c r="M40" s="6" t="s">
        <v>35</v>
      </c>
      <c r="N40" s="6" t="s">
        <v>78</v>
      </c>
      <c r="O40" s="3" t="s">
        <v>79</v>
      </c>
      <c r="P40" s="41" t="s">
        <v>38</v>
      </c>
      <c r="Q40" s="2" t="s">
        <v>39</v>
      </c>
      <c r="R40" s="9">
        <v>700</v>
      </c>
      <c r="S40" s="9">
        <v>1299</v>
      </c>
      <c r="T40" s="9">
        <v>0</v>
      </c>
      <c r="U40" s="9">
        <f t="shared" si="0"/>
        <v>0</v>
      </c>
      <c r="V40" s="6" t="s">
        <v>80</v>
      </c>
      <c r="W40" s="6">
        <v>2016</v>
      </c>
      <c r="X40" s="32" t="s">
        <v>10601</v>
      </c>
      <c r="Y40" s="198"/>
      <c r="Z40" s="198"/>
      <c r="AA40" s="198"/>
      <c r="AB40" s="198"/>
      <c r="AC40" s="198"/>
      <c r="AD40" s="198"/>
      <c r="AE40" s="198"/>
      <c r="AF40" s="198"/>
      <c r="AG40" s="198"/>
      <c r="AH40" s="198"/>
      <c r="AI40" s="198"/>
      <c r="AJ40" s="198"/>
      <c r="AK40" s="198"/>
    </row>
    <row r="41" spans="1:37" s="236" customFormat="1" ht="153" x14ac:dyDescent="0.25">
      <c r="A41" s="6" t="s">
        <v>10599</v>
      </c>
      <c r="B41" s="6" t="s">
        <v>25</v>
      </c>
      <c r="C41" s="11" t="s">
        <v>74</v>
      </c>
      <c r="D41" s="11" t="s">
        <v>75</v>
      </c>
      <c r="E41" s="11" t="s">
        <v>76</v>
      </c>
      <c r="F41" s="3" t="s">
        <v>10490</v>
      </c>
      <c r="G41" s="2" t="s">
        <v>2001</v>
      </c>
      <c r="H41" s="126">
        <v>0</v>
      </c>
      <c r="I41" s="6" t="s">
        <v>31</v>
      </c>
      <c r="J41" s="6" t="s">
        <v>32</v>
      </c>
      <c r="K41" s="6" t="s">
        <v>240</v>
      </c>
      <c r="L41" s="6" t="s">
        <v>34</v>
      </c>
      <c r="M41" s="6" t="s">
        <v>35</v>
      </c>
      <c r="N41" s="6" t="s">
        <v>36</v>
      </c>
      <c r="O41" s="3" t="s">
        <v>2050</v>
      </c>
      <c r="P41" s="41" t="s">
        <v>38</v>
      </c>
      <c r="Q41" s="2" t="s">
        <v>39</v>
      </c>
      <c r="R41" s="9">
        <v>700</v>
      </c>
      <c r="S41" s="9">
        <v>1299</v>
      </c>
      <c r="T41" s="9">
        <v>0</v>
      </c>
      <c r="U41" s="9">
        <f t="shared" ref="U41" si="8">T41*1.12</f>
        <v>0</v>
      </c>
      <c r="V41" s="6"/>
      <c r="W41" s="6">
        <v>2016</v>
      </c>
      <c r="X41" s="32" t="s">
        <v>11285</v>
      </c>
      <c r="Y41" s="198"/>
      <c r="Z41" s="198"/>
      <c r="AA41" s="198"/>
      <c r="AB41" s="198"/>
      <c r="AC41" s="198"/>
      <c r="AD41" s="198"/>
      <c r="AE41" s="198"/>
      <c r="AF41" s="198"/>
      <c r="AG41" s="198"/>
      <c r="AH41" s="198"/>
      <c r="AI41" s="198"/>
      <c r="AJ41" s="198"/>
      <c r="AK41" s="198"/>
    </row>
    <row r="42" spans="1:37" s="236" customFormat="1" ht="153" x14ac:dyDescent="0.25">
      <c r="A42" s="6" t="s">
        <v>11284</v>
      </c>
      <c r="B42" s="6" t="s">
        <v>25</v>
      </c>
      <c r="C42" s="11" t="s">
        <v>74</v>
      </c>
      <c r="D42" s="11" t="s">
        <v>75</v>
      </c>
      <c r="E42" s="11" t="s">
        <v>76</v>
      </c>
      <c r="F42" s="3" t="s">
        <v>10490</v>
      </c>
      <c r="G42" s="2" t="s">
        <v>30</v>
      </c>
      <c r="H42" s="126">
        <v>60</v>
      </c>
      <c r="I42" s="6" t="s">
        <v>31</v>
      </c>
      <c r="J42" s="6" t="s">
        <v>32</v>
      </c>
      <c r="K42" s="6" t="s">
        <v>95</v>
      </c>
      <c r="L42" s="6" t="s">
        <v>34</v>
      </c>
      <c r="M42" s="6" t="s">
        <v>35</v>
      </c>
      <c r="N42" s="6" t="s">
        <v>78</v>
      </c>
      <c r="O42" s="3" t="s">
        <v>79</v>
      </c>
      <c r="P42" s="41" t="s">
        <v>38</v>
      </c>
      <c r="Q42" s="2" t="s">
        <v>39</v>
      </c>
      <c r="R42" s="9">
        <v>700</v>
      </c>
      <c r="S42" s="9">
        <v>1299</v>
      </c>
      <c r="T42" s="9">
        <f t="shared" ref="T42" si="9">S42*R42</f>
        <v>909300</v>
      </c>
      <c r="U42" s="9">
        <f t="shared" ref="U42" si="10">T42*1.12</f>
        <v>1018416.0000000001</v>
      </c>
      <c r="V42" s="6" t="s">
        <v>80</v>
      </c>
      <c r="W42" s="6">
        <v>2016</v>
      </c>
      <c r="X42" s="32"/>
      <c r="Y42" s="198"/>
      <c r="Z42" s="198"/>
      <c r="AA42" s="198"/>
      <c r="AB42" s="198"/>
      <c r="AC42" s="198"/>
      <c r="AD42" s="198"/>
      <c r="AE42" s="198"/>
      <c r="AF42" s="198"/>
      <c r="AG42" s="198"/>
      <c r="AH42" s="198"/>
      <c r="AI42" s="198"/>
      <c r="AJ42" s="198"/>
      <c r="AK42" s="198"/>
    </row>
    <row r="43" spans="1:37" s="236" customFormat="1" ht="331.5" x14ac:dyDescent="0.25">
      <c r="A43" s="6" t="s">
        <v>81</v>
      </c>
      <c r="B43" s="6" t="s">
        <v>25</v>
      </c>
      <c r="C43" s="11" t="s">
        <v>82</v>
      </c>
      <c r="D43" s="11" t="s">
        <v>75</v>
      </c>
      <c r="E43" s="11" t="s">
        <v>83</v>
      </c>
      <c r="F43" s="3" t="s">
        <v>84</v>
      </c>
      <c r="G43" s="2" t="s">
        <v>30</v>
      </c>
      <c r="H43" s="126">
        <v>60</v>
      </c>
      <c r="I43" s="6" t="s">
        <v>31</v>
      </c>
      <c r="J43" s="6" t="s">
        <v>32</v>
      </c>
      <c r="K43" s="6" t="s">
        <v>45</v>
      </c>
      <c r="L43" s="6" t="s">
        <v>34</v>
      </c>
      <c r="M43" s="6" t="s">
        <v>35</v>
      </c>
      <c r="N43" s="6" t="s">
        <v>78</v>
      </c>
      <c r="O43" s="3" t="s">
        <v>79</v>
      </c>
      <c r="P43" s="41" t="s">
        <v>38</v>
      </c>
      <c r="Q43" s="2" t="s">
        <v>39</v>
      </c>
      <c r="R43" s="9">
        <v>700</v>
      </c>
      <c r="S43" s="9">
        <v>1299</v>
      </c>
      <c r="T43" s="9">
        <v>0</v>
      </c>
      <c r="U43" s="9">
        <f t="shared" si="0"/>
        <v>0</v>
      </c>
      <c r="V43" s="6" t="s">
        <v>80</v>
      </c>
      <c r="W43" s="6">
        <v>2016</v>
      </c>
      <c r="X43" s="32" t="s">
        <v>6903</v>
      </c>
      <c r="Y43" s="198"/>
      <c r="Z43" s="198"/>
      <c r="AA43" s="198"/>
      <c r="AB43" s="198"/>
      <c r="AC43" s="198"/>
      <c r="AD43" s="198"/>
      <c r="AE43" s="198"/>
      <c r="AF43" s="198"/>
      <c r="AG43" s="198"/>
      <c r="AH43" s="198"/>
      <c r="AI43" s="198"/>
      <c r="AJ43" s="198"/>
      <c r="AK43" s="198"/>
    </row>
    <row r="44" spans="1:37" s="236" customFormat="1" ht="159" customHeight="1" x14ac:dyDescent="0.25">
      <c r="A44" s="6" t="s">
        <v>10130</v>
      </c>
      <c r="B44" s="6" t="s">
        <v>25</v>
      </c>
      <c r="C44" s="11" t="s">
        <v>82</v>
      </c>
      <c r="D44" s="11" t="s">
        <v>75</v>
      </c>
      <c r="E44" s="11" t="s">
        <v>83</v>
      </c>
      <c r="F44" s="3" t="s">
        <v>10489</v>
      </c>
      <c r="G44" s="2" t="s">
        <v>30</v>
      </c>
      <c r="H44" s="126">
        <v>60</v>
      </c>
      <c r="I44" s="6" t="s">
        <v>31</v>
      </c>
      <c r="J44" s="6" t="s">
        <v>32</v>
      </c>
      <c r="K44" s="6" t="s">
        <v>240</v>
      </c>
      <c r="L44" s="6" t="s">
        <v>34</v>
      </c>
      <c r="M44" s="6" t="s">
        <v>35</v>
      </c>
      <c r="N44" s="6" t="s">
        <v>78</v>
      </c>
      <c r="O44" s="3" t="s">
        <v>79</v>
      </c>
      <c r="P44" s="41" t="s">
        <v>38</v>
      </c>
      <c r="Q44" s="2" t="s">
        <v>39</v>
      </c>
      <c r="R44" s="9">
        <v>700</v>
      </c>
      <c r="S44" s="9">
        <v>1299</v>
      </c>
      <c r="T44" s="9">
        <v>0</v>
      </c>
      <c r="U44" s="9">
        <f t="shared" si="0"/>
        <v>0</v>
      </c>
      <c r="V44" s="6" t="s">
        <v>80</v>
      </c>
      <c r="W44" s="6">
        <v>2016</v>
      </c>
      <c r="X44" s="32" t="s">
        <v>10601</v>
      </c>
      <c r="Y44" s="198"/>
      <c r="Z44" s="198"/>
      <c r="AA44" s="198"/>
      <c r="AB44" s="198"/>
      <c r="AC44" s="198"/>
      <c r="AD44" s="198"/>
      <c r="AE44" s="198"/>
      <c r="AF44" s="198"/>
      <c r="AG44" s="198"/>
      <c r="AH44" s="198"/>
      <c r="AI44" s="198"/>
      <c r="AJ44" s="198"/>
      <c r="AK44" s="198"/>
    </row>
    <row r="45" spans="1:37" s="236" customFormat="1" ht="159" customHeight="1" x14ac:dyDescent="0.25">
      <c r="A45" s="6" t="s">
        <v>10600</v>
      </c>
      <c r="B45" s="6" t="s">
        <v>25</v>
      </c>
      <c r="C45" s="11" t="s">
        <v>82</v>
      </c>
      <c r="D45" s="11" t="s">
        <v>75</v>
      </c>
      <c r="E45" s="11" t="s">
        <v>83</v>
      </c>
      <c r="F45" s="3" t="s">
        <v>10489</v>
      </c>
      <c r="G45" s="2" t="s">
        <v>2001</v>
      </c>
      <c r="H45" s="126">
        <v>0</v>
      </c>
      <c r="I45" s="6" t="s">
        <v>31</v>
      </c>
      <c r="J45" s="6" t="s">
        <v>32</v>
      </c>
      <c r="K45" s="6" t="s">
        <v>240</v>
      </c>
      <c r="L45" s="6" t="s">
        <v>34</v>
      </c>
      <c r="M45" s="6" t="s">
        <v>35</v>
      </c>
      <c r="N45" s="6" t="s">
        <v>36</v>
      </c>
      <c r="O45" s="3" t="s">
        <v>2050</v>
      </c>
      <c r="P45" s="41" t="s">
        <v>38</v>
      </c>
      <c r="Q45" s="2" t="s">
        <v>39</v>
      </c>
      <c r="R45" s="9">
        <v>700</v>
      </c>
      <c r="S45" s="9">
        <v>1299</v>
      </c>
      <c r="T45" s="9">
        <v>0</v>
      </c>
      <c r="U45" s="9">
        <f t="shared" ref="U45" si="11">T45*1.12</f>
        <v>0</v>
      </c>
      <c r="V45" s="6"/>
      <c r="W45" s="6">
        <v>2016</v>
      </c>
      <c r="X45" s="32" t="s">
        <v>11285</v>
      </c>
      <c r="Y45" s="198"/>
      <c r="Z45" s="198"/>
      <c r="AA45" s="198"/>
      <c r="AB45" s="198"/>
      <c r="AC45" s="198"/>
      <c r="AD45" s="198"/>
      <c r="AE45" s="198"/>
      <c r="AF45" s="198"/>
      <c r="AG45" s="198"/>
      <c r="AH45" s="198"/>
      <c r="AI45" s="198"/>
      <c r="AJ45" s="198"/>
      <c r="AK45" s="198"/>
    </row>
    <row r="46" spans="1:37" s="236" customFormat="1" ht="159" customHeight="1" x14ac:dyDescent="0.25">
      <c r="A46" s="6" t="s">
        <v>11286</v>
      </c>
      <c r="B46" s="6" t="s">
        <v>25</v>
      </c>
      <c r="C46" s="11" t="s">
        <v>82</v>
      </c>
      <c r="D46" s="11" t="s">
        <v>75</v>
      </c>
      <c r="E46" s="11" t="s">
        <v>83</v>
      </c>
      <c r="F46" s="3" t="s">
        <v>10489</v>
      </c>
      <c r="G46" s="2" t="s">
        <v>30</v>
      </c>
      <c r="H46" s="126">
        <v>60</v>
      </c>
      <c r="I46" s="6" t="s">
        <v>31</v>
      </c>
      <c r="J46" s="6" t="s">
        <v>32</v>
      </c>
      <c r="K46" s="6" t="s">
        <v>95</v>
      </c>
      <c r="L46" s="6" t="s">
        <v>34</v>
      </c>
      <c r="M46" s="6" t="s">
        <v>35</v>
      </c>
      <c r="N46" s="6" t="s">
        <v>78</v>
      </c>
      <c r="O46" s="3" t="s">
        <v>79</v>
      </c>
      <c r="P46" s="41" t="s">
        <v>38</v>
      </c>
      <c r="Q46" s="2" t="s">
        <v>39</v>
      </c>
      <c r="R46" s="9">
        <v>700</v>
      </c>
      <c r="S46" s="9">
        <v>1299</v>
      </c>
      <c r="T46" s="9">
        <f t="shared" ref="T46" si="12">S46*R46</f>
        <v>909300</v>
      </c>
      <c r="U46" s="9">
        <f t="shared" ref="U46" si="13">T46*1.12</f>
        <v>1018416.0000000001</v>
      </c>
      <c r="V46" s="6" t="s">
        <v>80</v>
      </c>
      <c r="W46" s="6">
        <v>2016</v>
      </c>
      <c r="X46" s="32"/>
      <c r="Y46" s="198"/>
      <c r="Z46" s="198"/>
      <c r="AA46" s="198"/>
      <c r="AB46" s="198"/>
      <c r="AC46" s="198"/>
      <c r="AD46" s="198"/>
      <c r="AE46" s="198"/>
      <c r="AF46" s="198"/>
      <c r="AG46" s="198"/>
      <c r="AH46" s="198"/>
      <c r="AI46" s="198"/>
      <c r="AJ46" s="198"/>
      <c r="AK46" s="198"/>
    </row>
    <row r="47" spans="1:37" s="236" customFormat="1" ht="153" x14ac:dyDescent="0.25">
      <c r="A47" s="6" t="s">
        <v>85</v>
      </c>
      <c r="B47" s="6" t="s">
        <v>25</v>
      </c>
      <c r="C47" s="11" t="s">
        <v>86</v>
      </c>
      <c r="D47" s="11" t="s">
        <v>87</v>
      </c>
      <c r="E47" s="11" t="s">
        <v>88</v>
      </c>
      <c r="F47" s="3" t="s">
        <v>89</v>
      </c>
      <c r="G47" s="2" t="s">
        <v>30</v>
      </c>
      <c r="H47" s="126">
        <v>60</v>
      </c>
      <c r="I47" s="6" t="s">
        <v>31</v>
      </c>
      <c r="J47" s="6" t="s">
        <v>32</v>
      </c>
      <c r="K47" s="6" t="s">
        <v>45</v>
      </c>
      <c r="L47" s="6" t="s">
        <v>34</v>
      </c>
      <c r="M47" s="6" t="s">
        <v>35</v>
      </c>
      <c r="N47" s="6" t="s">
        <v>78</v>
      </c>
      <c r="O47" s="3" t="s">
        <v>79</v>
      </c>
      <c r="P47" s="41" t="s">
        <v>38</v>
      </c>
      <c r="Q47" s="2" t="s">
        <v>39</v>
      </c>
      <c r="R47" s="9">
        <v>2000</v>
      </c>
      <c r="S47" s="9">
        <v>190.8</v>
      </c>
      <c r="T47" s="9">
        <v>0</v>
      </c>
      <c r="U47" s="9">
        <f t="shared" si="0"/>
        <v>0</v>
      </c>
      <c r="V47" s="6" t="s">
        <v>80</v>
      </c>
      <c r="W47" s="6">
        <v>2016</v>
      </c>
      <c r="X47" s="32" t="s">
        <v>7025</v>
      </c>
      <c r="Y47" s="198"/>
      <c r="Z47" s="198"/>
      <c r="AA47" s="198"/>
      <c r="AB47" s="198"/>
      <c r="AC47" s="198"/>
      <c r="AD47" s="198"/>
      <c r="AE47" s="198"/>
      <c r="AF47" s="198"/>
      <c r="AG47" s="198"/>
      <c r="AH47" s="198"/>
      <c r="AI47" s="198"/>
      <c r="AJ47" s="198"/>
      <c r="AK47" s="198"/>
    </row>
    <row r="48" spans="1:37" s="236" customFormat="1" ht="179.25" customHeight="1" x14ac:dyDescent="0.25">
      <c r="A48" s="6" t="s">
        <v>10131</v>
      </c>
      <c r="B48" s="6" t="s">
        <v>25</v>
      </c>
      <c r="C48" s="11" t="s">
        <v>86</v>
      </c>
      <c r="D48" s="11" t="s">
        <v>87</v>
      </c>
      <c r="E48" s="11" t="s">
        <v>88</v>
      </c>
      <c r="F48" s="3" t="s">
        <v>89</v>
      </c>
      <c r="G48" s="2" t="s">
        <v>30</v>
      </c>
      <c r="H48" s="126">
        <v>60</v>
      </c>
      <c r="I48" s="6" t="s">
        <v>31</v>
      </c>
      <c r="J48" s="6" t="s">
        <v>32</v>
      </c>
      <c r="K48" s="6" t="s">
        <v>240</v>
      </c>
      <c r="L48" s="6" t="s">
        <v>34</v>
      </c>
      <c r="M48" s="6" t="s">
        <v>35</v>
      </c>
      <c r="N48" s="6" t="s">
        <v>78</v>
      </c>
      <c r="O48" s="3" t="s">
        <v>79</v>
      </c>
      <c r="P48" s="41" t="s">
        <v>38</v>
      </c>
      <c r="Q48" s="2" t="s">
        <v>39</v>
      </c>
      <c r="R48" s="9">
        <v>2000</v>
      </c>
      <c r="S48" s="9">
        <v>190.8</v>
      </c>
      <c r="T48" s="9">
        <v>0</v>
      </c>
      <c r="U48" s="9">
        <f t="shared" si="0"/>
        <v>0</v>
      </c>
      <c r="V48" s="6" t="s">
        <v>80</v>
      </c>
      <c r="W48" s="6">
        <v>2016</v>
      </c>
      <c r="X48" s="32" t="s">
        <v>10601</v>
      </c>
      <c r="Y48" s="198"/>
      <c r="Z48" s="198"/>
      <c r="AA48" s="198"/>
      <c r="AB48" s="198"/>
      <c r="AC48" s="198"/>
      <c r="AD48" s="198"/>
      <c r="AE48" s="198"/>
      <c r="AF48" s="198"/>
      <c r="AG48" s="198"/>
      <c r="AH48" s="198"/>
      <c r="AI48" s="198"/>
      <c r="AJ48" s="198"/>
      <c r="AK48" s="198"/>
    </row>
    <row r="49" spans="1:37" s="236" customFormat="1" ht="179.25" customHeight="1" x14ac:dyDescent="0.25">
      <c r="A49" s="6" t="s">
        <v>10602</v>
      </c>
      <c r="B49" s="6" t="s">
        <v>25</v>
      </c>
      <c r="C49" s="11" t="s">
        <v>86</v>
      </c>
      <c r="D49" s="11" t="s">
        <v>87</v>
      </c>
      <c r="E49" s="11" t="s">
        <v>88</v>
      </c>
      <c r="F49" s="3" t="s">
        <v>89</v>
      </c>
      <c r="G49" s="2" t="s">
        <v>2001</v>
      </c>
      <c r="H49" s="126">
        <v>0</v>
      </c>
      <c r="I49" s="6" t="s">
        <v>31</v>
      </c>
      <c r="J49" s="6" t="s">
        <v>32</v>
      </c>
      <c r="K49" s="6" t="s">
        <v>240</v>
      </c>
      <c r="L49" s="6" t="s">
        <v>34</v>
      </c>
      <c r="M49" s="6" t="s">
        <v>35</v>
      </c>
      <c r="N49" s="6" t="s">
        <v>36</v>
      </c>
      <c r="O49" s="3" t="s">
        <v>2050</v>
      </c>
      <c r="P49" s="41" t="s">
        <v>38</v>
      </c>
      <c r="Q49" s="2" t="s">
        <v>39</v>
      </c>
      <c r="R49" s="9">
        <v>2000</v>
      </c>
      <c r="S49" s="9">
        <v>190.8</v>
      </c>
      <c r="T49" s="9">
        <v>0</v>
      </c>
      <c r="U49" s="9">
        <f t="shared" ref="U49" si="14">T49*1.12</f>
        <v>0</v>
      </c>
      <c r="V49" s="6"/>
      <c r="W49" s="6">
        <v>2016</v>
      </c>
      <c r="X49" s="32" t="s">
        <v>11285</v>
      </c>
      <c r="Y49" s="198"/>
      <c r="Z49" s="198"/>
      <c r="AA49" s="198"/>
      <c r="AB49" s="198"/>
      <c r="AC49" s="198"/>
      <c r="AD49" s="198"/>
      <c r="AE49" s="198"/>
      <c r="AF49" s="198"/>
      <c r="AG49" s="198"/>
      <c r="AH49" s="198"/>
      <c r="AI49" s="198"/>
      <c r="AJ49" s="198"/>
      <c r="AK49" s="198"/>
    </row>
    <row r="50" spans="1:37" s="236" customFormat="1" ht="179.25" customHeight="1" x14ac:dyDescent="0.25">
      <c r="A50" s="6" t="s">
        <v>11287</v>
      </c>
      <c r="B50" s="6" t="s">
        <v>25</v>
      </c>
      <c r="C50" s="11" t="s">
        <v>86</v>
      </c>
      <c r="D50" s="11" t="s">
        <v>87</v>
      </c>
      <c r="E50" s="11" t="s">
        <v>88</v>
      </c>
      <c r="F50" s="3" t="s">
        <v>89</v>
      </c>
      <c r="G50" s="2" t="s">
        <v>30</v>
      </c>
      <c r="H50" s="126">
        <v>60</v>
      </c>
      <c r="I50" s="6" t="s">
        <v>31</v>
      </c>
      <c r="J50" s="6" t="s">
        <v>32</v>
      </c>
      <c r="K50" s="6" t="s">
        <v>95</v>
      </c>
      <c r="L50" s="6" t="s">
        <v>34</v>
      </c>
      <c r="M50" s="6" t="s">
        <v>35</v>
      </c>
      <c r="N50" s="6" t="s">
        <v>78</v>
      </c>
      <c r="O50" s="3" t="s">
        <v>79</v>
      </c>
      <c r="P50" s="41" t="s">
        <v>38</v>
      </c>
      <c r="Q50" s="2" t="s">
        <v>39</v>
      </c>
      <c r="R50" s="9">
        <v>2000</v>
      </c>
      <c r="S50" s="9">
        <v>190.8</v>
      </c>
      <c r="T50" s="9">
        <f t="shared" ref="T50" si="15">S50*R50</f>
        <v>381600</v>
      </c>
      <c r="U50" s="9">
        <f t="shared" ref="U50" si="16">T50*1.12</f>
        <v>427392.00000000006</v>
      </c>
      <c r="V50" s="6" t="s">
        <v>80</v>
      </c>
      <c r="W50" s="6">
        <v>2016</v>
      </c>
      <c r="X50" s="32"/>
      <c r="Y50" s="198"/>
      <c r="Z50" s="198"/>
      <c r="AA50" s="198"/>
      <c r="AB50" s="198"/>
      <c r="AC50" s="198"/>
      <c r="AD50" s="198"/>
      <c r="AE50" s="198"/>
      <c r="AF50" s="198"/>
      <c r="AG50" s="198"/>
      <c r="AH50" s="198"/>
      <c r="AI50" s="198"/>
      <c r="AJ50" s="198"/>
      <c r="AK50" s="198"/>
    </row>
    <row r="51" spans="1:37" s="236" customFormat="1" ht="102" x14ac:dyDescent="0.25">
      <c r="A51" s="6" t="s">
        <v>90</v>
      </c>
      <c r="B51" s="6" t="s">
        <v>25</v>
      </c>
      <c r="C51" s="11" t="s">
        <v>91</v>
      </c>
      <c r="D51" s="11" t="s">
        <v>92</v>
      </c>
      <c r="E51" s="11" t="s">
        <v>93</v>
      </c>
      <c r="F51" s="3" t="s">
        <v>94</v>
      </c>
      <c r="G51" s="2" t="s">
        <v>30</v>
      </c>
      <c r="H51" s="126">
        <v>0</v>
      </c>
      <c r="I51" s="6" t="s">
        <v>31</v>
      </c>
      <c r="J51" s="6" t="s">
        <v>32</v>
      </c>
      <c r="K51" s="6" t="s">
        <v>95</v>
      </c>
      <c r="L51" s="6" t="s">
        <v>34</v>
      </c>
      <c r="M51" s="6" t="s">
        <v>35</v>
      </c>
      <c r="N51" s="6" t="s">
        <v>36</v>
      </c>
      <c r="O51" s="6" t="s">
        <v>37</v>
      </c>
      <c r="P51" s="41" t="s">
        <v>38</v>
      </c>
      <c r="Q51" s="2" t="s">
        <v>39</v>
      </c>
      <c r="R51" s="9">
        <v>30</v>
      </c>
      <c r="S51" s="9">
        <v>3200</v>
      </c>
      <c r="T51" s="9">
        <f t="shared" ref="T51:T114" si="17">S51*R51</f>
        <v>96000</v>
      </c>
      <c r="U51" s="9">
        <f t="shared" si="0"/>
        <v>107520.00000000001</v>
      </c>
      <c r="V51" s="6"/>
      <c r="W51" s="6">
        <v>2016</v>
      </c>
      <c r="X51" s="32"/>
      <c r="Y51" s="198"/>
      <c r="Z51" s="198"/>
      <c r="AA51" s="198"/>
      <c r="AB51" s="198"/>
      <c r="AC51" s="198"/>
      <c r="AD51" s="198"/>
      <c r="AE51" s="198"/>
      <c r="AF51" s="198"/>
      <c r="AG51" s="198"/>
      <c r="AH51" s="198"/>
      <c r="AI51" s="198"/>
      <c r="AJ51" s="198"/>
      <c r="AK51" s="198"/>
    </row>
    <row r="52" spans="1:37" s="236" customFormat="1" ht="153" x14ac:dyDescent="0.25">
      <c r="A52" s="6" t="s">
        <v>96</v>
      </c>
      <c r="B52" s="6" t="s">
        <v>25</v>
      </c>
      <c r="C52" s="11" t="s">
        <v>97</v>
      </c>
      <c r="D52" s="11" t="s">
        <v>98</v>
      </c>
      <c r="E52" s="11" t="s">
        <v>99</v>
      </c>
      <c r="F52" s="6" t="s">
        <v>100</v>
      </c>
      <c r="G52" s="2" t="s">
        <v>30</v>
      </c>
      <c r="H52" s="126">
        <v>60</v>
      </c>
      <c r="I52" s="6" t="s">
        <v>31</v>
      </c>
      <c r="J52" s="6" t="s">
        <v>32</v>
      </c>
      <c r="K52" s="6" t="s">
        <v>95</v>
      </c>
      <c r="L52" s="6" t="s">
        <v>34</v>
      </c>
      <c r="M52" s="6" t="s">
        <v>35</v>
      </c>
      <c r="N52" s="6" t="s">
        <v>78</v>
      </c>
      <c r="O52" s="3" t="s">
        <v>79</v>
      </c>
      <c r="P52" s="41" t="s">
        <v>38</v>
      </c>
      <c r="Q52" s="2" t="s">
        <v>39</v>
      </c>
      <c r="R52" s="9">
        <v>20</v>
      </c>
      <c r="S52" s="9">
        <v>2375</v>
      </c>
      <c r="T52" s="9">
        <f t="shared" si="17"/>
        <v>47500</v>
      </c>
      <c r="U52" s="9">
        <f t="shared" si="0"/>
        <v>53200.000000000007</v>
      </c>
      <c r="V52" s="6" t="s">
        <v>80</v>
      </c>
      <c r="W52" s="6">
        <v>2016</v>
      </c>
      <c r="X52" s="32"/>
      <c r="Y52" s="198"/>
      <c r="Z52" s="198"/>
      <c r="AA52" s="198"/>
      <c r="AB52" s="198"/>
      <c r="AC52" s="198"/>
      <c r="AD52" s="198"/>
      <c r="AE52" s="198"/>
      <c r="AF52" s="198"/>
      <c r="AG52" s="198"/>
      <c r="AH52" s="198"/>
      <c r="AI52" s="198"/>
      <c r="AJ52" s="198"/>
      <c r="AK52" s="198"/>
    </row>
    <row r="53" spans="1:37" s="236" customFormat="1" ht="102" x14ac:dyDescent="0.25">
      <c r="A53" s="6" t="s">
        <v>101</v>
      </c>
      <c r="B53" s="6" t="s">
        <v>25</v>
      </c>
      <c r="C53" s="11" t="s">
        <v>102</v>
      </c>
      <c r="D53" s="11" t="s">
        <v>103</v>
      </c>
      <c r="E53" s="11" t="s">
        <v>104</v>
      </c>
      <c r="F53" s="6" t="s">
        <v>105</v>
      </c>
      <c r="G53" s="2" t="s">
        <v>30</v>
      </c>
      <c r="H53" s="126">
        <v>0</v>
      </c>
      <c r="I53" s="6" t="s">
        <v>31</v>
      </c>
      <c r="J53" s="6" t="s">
        <v>32</v>
      </c>
      <c r="K53" s="6" t="s">
        <v>95</v>
      </c>
      <c r="L53" s="6" t="s">
        <v>34</v>
      </c>
      <c r="M53" s="6" t="s">
        <v>35</v>
      </c>
      <c r="N53" s="6" t="s">
        <v>36</v>
      </c>
      <c r="O53" s="6" t="s">
        <v>37</v>
      </c>
      <c r="P53" s="41" t="s">
        <v>38</v>
      </c>
      <c r="Q53" s="2" t="s">
        <v>39</v>
      </c>
      <c r="R53" s="9">
        <v>5</v>
      </c>
      <c r="S53" s="9">
        <v>1770</v>
      </c>
      <c r="T53" s="9">
        <f t="shared" si="17"/>
        <v>8850</v>
      </c>
      <c r="U53" s="9">
        <f t="shared" si="0"/>
        <v>9912.0000000000018</v>
      </c>
      <c r="V53" s="6"/>
      <c r="W53" s="6">
        <v>2016</v>
      </c>
      <c r="X53" s="32"/>
      <c r="Y53" s="198"/>
      <c r="Z53" s="198"/>
      <c r="AA53" s="198"/>
      <c r="AB53" s="198"/>
      <c r="AC53" s="198"/>
      <c r="AD53" s="198"/>
      <c r="AE53" s="198"/>
      <c r="AF53" s="198"/>
      <c r="AG53" s="198"/>
      <c r="AH53" s="198"/>
      <c r="AI53" s="198"/>
      <c r="AJ53" s="198"/>
      <c r="AK53" s="198"/>
    </row>
    <row r="54" spans="1:37" s="236" customFormat="1" ht="102" x14ac:dyDescent="0.25">
      <c r="A54" s="6" t="s">
        <v>106</v>
      </c>
      <c r="B54" s="6" t="s">
        <v>25</v>
      </c>
      <c r="C54" s="11" t="s">
        <v>102</v>
      </c>
      <c r="D54" s="11" t="s">
        <v>103</v>
      </c>
      <c r="E54" s="11" t="s">
        <v>104</v>
      </c>
      <c r="F54" s="6" t="s">
        <v>107</v>
      </c>
      <c r="G54" s="2" t="s">
        <v>30</v>
      </c>
      <c r="H54" s="126">
        <v>0</v>
      </c>
      <c r="I54" s="6" t="s">
        <v>31</v>
      </c>
      <c r="J54" s="6" t="s">
        <v>32</v>
      </c>
      <c r="K54" s="6" t="s">
        <v>95</v>
      </c>
      <c r="L54" s="6" t="s">
        <v>34</v>
      </c>
      <c r="M54" s="6" t="s">
        <v>35</v>
      </c>
      <c r="N54" s="6" t="s">
        <v>36</v>
      </c>
      <c r="O54" s="6" t="s">
        <v>37</v>
      </c>
      <c r="P54" s="41" t="s">
        <v>38</v>
      </c>
      <c r="Q54" s="2" t="s">
        <v>39</v>
      </c>
      <c r="R54" s="9">
        <v>20</v>
      </c>
      <c r="S54" s="9">
        <v>3660</v>
      </c>
      <c r="T54" s="9">
        <f t="shared" si="17"/>
        <v>73200</v>
      </c>
      <c r="U54" s="9">
        <f t="shared" si="0"/>
        <v>81984.000000000015</v>
      </c>
      <c r="V54" s="6"/>
      <c r="W54" s="6">
        <v>2016</v>
      </c>
      <c r="X54" s="32"/>
      <c r="Y54" s="198"/>
      <c r="Z54" s="198"/>
      <c r="AA54" s="198"/>
      <c r="AB54" s="198"/>
      <c r="AC54" s="198"/>
      <c r="AD54" s="198"/>
      <c r="AE54" s="198"/>
      <c r="AF54" s="198"/>
      <c r="AG54" s="198"/>
      <c r="AH54" s="198"/>
      <c r="AI54" s="198"/>
      <c r="AJ54" s="198"/>
      <c r="AK54" s="198"/>
    </row>
    <row r="55" spans="1:37" s="236" customFormat="1" ht="102" x14ac:dyDescent="0.25">
      <c r="A55" s="6" t="s">
        <v>108</v>
      </c>
      <c r="B55" s="6" t="s">
        <v>25</v>
      </c>
      <c r="C55" s="11" t="s">
        <v>109</v>
      </c>
      <c r="D55" s="11" t="s">
        <v>110</v>
      </c>
      <c r="E55" s="11" t="s">
        <v>111</v>
      </c>
      <c r="F55" s="6" t="s">
        <v>112</v>
      </c>
      <c r="G55" s="2" t="s">
        <v>30</v>
      </c>
      <c r="H55" s="126">
        <v>0</v>
      </c>
      <c r="I55" s="6" t="s">
        <v>31</v>
      </c>
      <c r="J55" s="6" t="s">
        <v>32</v>
      </c>
      <c r="K55" s="6" t="s">
        <v>95</v>
      </c>
      <c r="L55" s="6" t="s">
        <v>34</v>
      </c>
      <c r="M55" s="6" t="s">
        <v>35</v>
      </c>
      <c r="N55" s="6" t="s">
        <v>36</v>
      </c>
      <c r="O55" s="6" t="s">
        <v>37</v>
      </c>
      <c r="P55" s="41" t="s">
        <v>38</v>
      </c>
      <c r="Q55" s="2" t="s">
        <v>39</v>
      </c>
      <c r="R55" s="9">
        <v>15</v>
      </c>
      <c r="S55" s="9">
        <v>3600</v>
      </c>
      <c r="T55" s="9">
        <f t="shared" si="17"/>
        <v>54000</v>
      </c>
      <c r="U55" s="9">
        <f t="shared" si="0"/>
        <v>60480.000000000007</v>
      </c>
      <c r="V55" s="6"/>
      <c r="W55" s="6">
        <v>2016</v>
      </c>
      <c r="X55" s="32"/>
      <c r="Y55" s="198"/>
      <c r="Z55" s="198"/>
      <c r="AA55" s="198"/>
      <c r="AB55" s="198"/>
      <c r="AC55" s="198"/>
      <c r="AD55" s="198"/>
      <c r="AE55" s="198"/>
      <c r="AF55" s="198"/>
      <c r="AG55" s="198"/>
      <c r="AH55" s="198"/>
      <c r="AI55" s="198"/>
      <c r="AJ55" s="198"/>
      <c r="AK55" s="198"/>
    </row>
    <row r="56" spans="1:37" s="236" customFormat="1" ht="102" x14ac:dyDescent="0.25">
      <c r="A56" s="6" t="s">
        <v>113</v>
      </c>
      <c r="B56" s="6" t="s">
        <v>25</v>
      </c>
      <c r="C56" s="11" t="s">
        <v>114</v>
      </c>
      <c r="D56" s="11" t="s">
        <v>115</v>
      </c>
      <c r="E56" s="11" t="s">
        <v>116</v>
      </c>
      <c r="F56" s="6" t="s">
        <v>117</v>
      </c>
      <c r="G56" s="2" t="s">
        <v>30</v>
      </c>
      <c r="H56" s="126">
        <v>0</v>
      </c>
      <c r="I56" s="6" t="s">
        <v>31</v>
      </c>
      <c r="J56" s="6" t="s">
        <v>32</v>
      </c>
      <c r="K56" s="6" t="s">
        <v>95</v>
      </c>
      <c r="L56" s="6" t="s">
        <v>34</v>
      </c>
      <c r="M56" s="6" t="s">
        <v>35</v>
      </c>
      <c r="N56" s="6" t="s">
        <v>36</v>
      </c>
      <c r="O56" s="6" t="s">
        <v>37</v>
      </c>
      <c r="P56" s="41" t="s">
        <v>38</v>
      </c>
      <c r="Q56" s="2" t="s">
        <v>39</v>
      </c>
      <c r="R56" s="9">
        <v>10</v>
      </c>
      <c r="S56" s="9">
        <v>5400</v>
      </c>
      <c r="T56" s="9">
        <f t="shared" si="17"/>
        <v>54000</v>
      </c>
      <c r="U56" s="9">
        <f t="shared" si="0"/>
        <v>60480.000000000007</v>
      </c>
      <c r="V56" s="6"/>
      <c r="W56" s="6">
        <v>2016</v>
      </c>
      <c r="X56" s="32"/>
      <c r="Y56" s="198"/>
      <c r="Z56" s="198"/>
      <c r="AA56" s="198"/>
      <c r="AB56" s="198"/>
      <c r="AC56" s="198"/>
      <c r="AD56" s="198"/>
      <c r="AE56" s="198"/>
      <c r="AF56" s="198"/>
      <c r="AG56" s="198"/>
      <c r="AH56" s="198"/>
      <c r="AI56" s="198"/>
      <c r="AJ56" s="198"/>
      <c r="AK56" s="198"/>
    </row>
    <row r="57" spans="1:37" s="236" customFormat="1" ht="102" x14ac:dyDescent="0.25">
      <c r="A57" s="6" t="s">
        <v>118</v>
      </c>
      <c r="B57" s="6" t="s">
        <v>25</v>
      </c>
      <c r="C57" s="11" t="s">
        <v>114</v>
      </c>
      <c r="D57" s="11" t="s">
        <v>115</v>
      </c>
      <c r="E57" s="11" t="s">
        <v>116</v>
      </c>
      <c r="F57" s="6" t="s">
        <v>119</v>
      </c>
      <c r="G57" s="2" t="s">
        <v>30</v>
      </c>
      <c r="H57" s="126">
        <v>0</v>
      </c>
      <c r="I57" s="6" t="s">
        <v>31</v>
      </c>
      <c r="J57" s="6" t="s">
        <v>32</v>
      </c>
      <c r="K57" s="6" t="s">
        <v>95</v>
      </c>
      <c r="L57" s="6" t="s">
        <v>34</v>
      </c>
      <c r="M57" s="6" t="s">
        <v>35</v>
      </c>
      <c r="N57" s="6" t="s">
        <v>36</v>
      </c>
      <c r="O57" s="6" t="s">
        <v>37</v>
      </c>
      <c r="P57" s="41" t="s">
        <v>38</v>
      </c>
      <c r="Q57" s="2" t="s">
        <v>39</v>
      </c>
      <c r="R57" s="9">
        <v>5</v>
      </c>
      <c r="S57" s="9">
        <v>6000</v>
      </c>
      <c r="T57" s="9">
        <f t="shared" si="17"/>
        <v>30000</v>
      </c>
      <c r="U57" s="9">
        <f t="shared" si="0"/>
        <v>33600</v>
      </c>
      <c r="V57" s="6"/>
      <c r="W57" s="6">
        <v>2016</v>
      </c>
      <c r="X57" s="32"/>
      <c r="Y57" s="198"/>
      <c r="Z57" s="198"/>
      <c r="AA57" s="198"/>
      <c r="AB57" s="198"/>
      <c r="AC57" s="198"/>
      <c r="AD57" s="198"/>
      <c r="AE57" s="198"/>
      <c r="AF57" s="198"/>
      <c r="AG57" s="198"/>
      <c r="AH57" s="198"/>
      <c r="AI57" s="198"/>
      <c r="AJ57" s="198"/>
      <c r="AK57" s="198"/>
    </row>
    <row r="58" spans="1:37" s="236" customFormat="1" ht="76.5" customHeight="1" x14ac:dyDescent="0.25">
      <c r="A58" s="6" t="s">
        <v>120</v>
      </c>
      <c r="B58" s="6" t="s">
        <v>25</v>
      </c>
      <c r="C58" s="11" t="s">
        <v>114</v>
      </c>
      <c r="D58" s="11" t="s">
        <v>115</v>
      </c>
      <c r="E58" s="11" t="s">
        <v>116</v>
      </c>
      <c r="F58" s="6" t="s">
        <v>121</v>
      </c>
      <c r="G58" s="2" t="s">
        <v>30</v>
      </c>
      <c r="H58" s="126">
        <v>0</v>
      </c>
      <c r="I58" s="6" t="s">
        <v>31</v>
      </c>
      <c r="J58" s="6" t="s">
        <v>32</v>
      </c>
      <c r="K58" s="6" t="s">
        <v>95</v>
      </c>
      <c r="L58" s="6" t="s">
        <v>34</v>
      </c>
      <c r="M58" s="6" t="s">
        <v>35</v>
      </c>
      <c r="N58" s="6" t="s">
        <v>36</v>
      </c>
      <c r="O58" s="6" t="s">
        <v>37</v>
      </c>
      <c r="P58" s="41" t="s">
        <v>38</v>
      </c>
      <c r="Q58" s="2" t="s">
        <v>39</v>
      </c>
      <c r="R58" s="9">
        <v>10</v>
      </c>
      <c r="S58" s="9">
        <v>9900</v>
      </c>
      <c r="T58" s="9">
        <f t="shared" si="17"/>
        <v>99000</v>
      </c>
      <c r="U58" s="9">
        <f t="shared" si="0"/>
        <v>110880.00000000001</v>
      </c>
      <c r="V58" s="6"/>
      <c r="W58" s="6">
        <v>2016</v>
      </c>
      <c r="X58" s="32"/>
      <c r="Y58" s="198"/>
      <c r="Z58" s="198"/>
      <c r="AA58" s="198"/>
      <c r="AB58" s="198"/>
      <c r="AC58" s="198"/>
      <c r="AD58" s="198"/>
      <c r="AE58" s="198"/>
      <c r="AF58" s="198"/>
      <c r="AG58" s="198"/>
      <c r="AH58" s="198"/>
      <c r="AI58" s="198"/>
      <c r="AJ58" s="198"/>
      <c r="AK58" s="198"/>
    </row>
    <row r="59" spans="1:37" s="236" customFormat="1" ht="76.5" customHeight="1" x14ac:dyDescent="0.25">
      <c r="A59" s="6" t="s">
        <v>122</v>
      </c>
      <c r="B59" s="6" t="s">
        <v>25</v>
      </c>
      <c r="C59" s="11" t="s">
        <v>123</v>
      </c>
      <c r="D59" s="11" t="s">
        <v>124</v>
      </c>
      <c r="E59" s="11" t="s">
        <v>125</v>
      </c>
      <c r="F59" s="6" t="s">
        <v>126</v>
      </c>
      <c r="G59" s="2" t="s">
        <v>30</v>
      </c>
      <c r="H59" s="126">
        <v>0</v>
      </c>
      <c r="I59" s="6" t="s">
        <v>31</v>
      </c>
      <c r="J59" s="6" t="s">
        <v>32</v>
      </c>
      <c r="K59" s="6" t="s">
        <v>45</v>
      </c>
      <c r="L59" s="6" t="s">
        <v>34</v>
      </c>
      <c r="M59" s="6" t="s">
        <v>35</v>
      </c>
      <c r="N59" s="6" t="s">
        <v>36</v>
      </c>
      <c r="O59" s="6" t="s">
        <v>37</v>
      </c>
      <c r="P59" s="41" t="s">
        <v>38</v>
      </c>
      <c r="Q59" s="2" t="s">
        <v>39</v>
      </c>
      <c r="R59" s="9">
        <v>20</v>
      </c>
      <c r="S59" s="9">
        <v>2448</v>
      </c>
      <c r="T59" s="9">
        <v>0</v>
      </c>
      <c r="U59" s="9">
        <f t="shared" si="0"/>
        <v>0</v>
      </c>
      <c r="V59" s="6"/>
      <c r="W59" s="6">
        <v>2016</v>
      </c>
      <c r="X59" s="32" t="s">
        <v>10132</v>
      </c>
      <c r="Y59" s="198"/>
      <c r="Z59" s="198"/>
      <c r="AA59" s="198"/>
      <c r="AB59" s="198"/>
      <c r="AC59" s="198"/>
      <c r="AD59" s="198"/>
      <c r="AE59" s="198"/>
      <c r="AF59" s="198"/>
      <c r="AG59" s="198"/>
      <c r="AH59" s="198"/>
      <c r="AI59" s="198"/>
      <c r="AJ59" s="198"/>
      <c r="AK59" s="198"/>
    </row>
    <row r="60" spans="1:37" s="236" customFormat="1" ht="102" x14ac:dyDescent="0.25">
      <c r="A60" s="6" t="s">
        <v>10133</v>
      </c>
      <c r="B60" s="6" t="s">
        <v>25</v>
      </c>
      <c r="C60" s="11" t="s">
        <v>10134</v>
      </c>
      <c r="D60" s="11" t="s">
        <v>124</v>
      </c>
      <c r="E60" s="11" t="s">
        <v>10135</v>
      </c>
      <c r="F60" s="11" t="s">
        <v>10136</v>
      </c>
      <c r="G60" s="2" t="s">
        <v>30</v>
      </c>
      <c r="H60" s="126">
        <v>0</v>
      </c>
      <c r="I60" s="6" t="s">
        <v>31</v>
      </c>
      <c r="J60" s="6" t="s">
        <v>32</v>
      </c>
      <c r="K60" s="6" t="s">
        <v>95</v>
      </c>
      <c r="L60" s="6" t="s">
        <v>34</v>
      </c>
      <c r="M60" s="6" t="s">
        <v>35</v>
      </c>
      <c r="N60" s="6" t="s">
        <v>36</v>
      </c>
      <c r="O60" s="6" t="s">
        <v>37</v>
      </c>
      <c r="P60" s="41" t="s">
        <v>38</v>
      </c>
      <c r="Q60" s="2" t="s">
        <v>39</v>
      </c>
      <c r="R60" s="9">
        <v>20</v>
      </c>
      <c r="S60" s="9">
        <v>2448</v>
      </c>
      <c r="T60" s="9">
        <f>R60*S60</f>
        <v>48960</v>
      </c>
      <c r="U60" s="9">
        <f t="shared" si="0"/>
        <v>54835.200000000004</v>
      </c>
      <c r="V60" s="6"/>
      <c r="W60" s="6">
        <v>2016</v>
      </c>
      <c r="X60" s="32"/>
      <c r="Y60" s="198"/>
      <c r="Z60" s="198"/>
      <c r="AA60" s="198"/>
      <c r="AB60" s="198"/>
      <c r="AC60" s="198"/>
      <c r="AD60" s="198"/>
      <c r="AE60" s="198"/>
      <c r="AF60" s="198"/>
      <c r="AG60" s="198"/>
      <c r="AH60" s="198"/>
      <c r="AI60" s="198"/>
      <c r="AJ60" s="198"/>
      <c r="AK60" s="198"/>
    </row>
    <row r="61" spans="1:37" s="236" customFormat="1" ht="216.75" x14ac:dyDescent="0.25">
      <c r="A61" s="6" t="s">
        <v>127</v>
      </c>
      <c r="B61" s="6" t="s">
        <v>25</v>
      </c>
      <c r="C61" s="11" t="s">
        <v>128</v>
      </c>
      <c r="D61" s="11" t="s">
        <v>124</v>
      </c>
      <c r="E61" s="11" t="s">
        <v>129</v>
      </c>
      <c r="F61" s="6" t="s">
        <v>126</v>
      </c>
      <c r="G61" s="2" t="s">
        <v>30</v>
      </c>
      <c r="H61" s="126">
        <v>0</v>
      </c>
      <c r="I61" s="6" t="s">
        <v>31</v>
      </c>
      <c r="J61" s="6" t="s">
        <v>32</v>
      </c>
      <c r="K61" s="6" t="s">
        <v>45</v>
      </c>
      <c r="L61" s="6" t="s">
        <v>34</v>
      </c>
      <c r="M61" s="6" t="s">
        <v>35</v>
      </c>
      <c r="N61" s="6" t="s">
        <v>36</v>
      </c>
      <c r="O61" s="6" t="s">
        <v>37</v>
      </c>
      <c r="P61" s="41" t="s">
        <v>38</v>
      </c>
      <c r="Q61" s="2" t="s">
        <v>39</v>
      </c>
      <c r="R61" s="9">
        <v>20</v>
      </c>
      <c r="S61" s="9">
        <v>3312</v>
      </c>
      <c r="T61" s="9">
        <v>0</v>
      </c>
      <c r="U61" s="9">
        <f t="shared" si="0"/>
        <v>0</v>
      </c>
      <c r="V61" s="6"/>
      <c r="W61" s="6">
        <v>2016</v>
      </c>
      <c r="X61" s="32" t="s">
        <v>10132</v>
      </c>
      <c r="Y61" s="198"/>
      <c r="Z61" s="198"/>
      <c r="AA61" s="198"/>
      <c r="AB61" s="198"/>
      <c r="AC61" s="198"/>
      <c r="AD61" s="198"/>
      <c r="AE61" s="198"/>
      <c r="AF61" s="198"/>
      <c r="AG61" s="198"/>
      <c r="AH61" s="198"/>
      <c r="AI61" s="198"/>
      <c r="AJ61" s="198"/>
      <c r="AK61" s="198"/>
    </row>
    <row r="62" spans="1:37" s="236" customFormat="1" ht="102" x14ac:dyDescent="0.25">
      <c r="A62" s="6" t="s">
        <v>10137</v>
      </c>
      <c r="B62" s="6" t="s">
        <v>25</v>
      </c>
      <c r="C62" s="11" t="s">
        <v>10138</v>
      </c>
      <c r="D62" s="11" t="s">
        <v>124</v>
      </c>
      <c r="E62" s="11" t="s">
        <v>10139</v>
      </c>
      <c r="F62" s="11" t="s">
        <v>10140</v>
      </c>
      <c r="G62" s="2" t="s">
        <v>30</v>
      </c>
      <c r="H62" s="126">
        <v>0</v>
      </c>
      <c r="I62" s="6" t="s">
        <v>31</v>
      </c>
      <c r="J62" s="6" t="s">
        <v>32</v>
      </c>
      <c r="K62" s="6" t="s">
        <v>95</v>
      </c>
      <c r="L62" s="6" t="s">
        <v>34</v>
      </c>
      <c r="M62" s="6" t="s">
        <v>35</v>
      </c>
      <c r="N62" s="6" t="s">
        <v>36</v>
      </c>
      <c r="O62" s="6" t="s">
        <v>37</v>
      </c>
      <c r="P62" s="41" t="s">
        <v>38</v>
      </c>
      <c r="Q62" s="2" t="s">
        <v>39</v>
      </c>
      <c r="R62" s="9">
        <v>20</v>
      </c>
      <c r="S62" s="9">
        <v>3312</v>
      </c>
      <c r="T62" s="9">
        <f t="shared" ref="T62" si="18">S62*R62</f>
        <v>66240</v>
      </c>
      <c r="U62" s="9">
        <f t="shared" si="0"/>
        <v>74188.800000000003</v>
      </c>
      <c r="V62" s="6"/>
      <c r="W62" s="6">
        <v>2016</v>
      </c>
      <c r="X62" s="32"/>
      <c r="Y62" s="198"/>
      <c r="Z62" s="198"/>
      <c r="AA62" s="198"/>
      <c r="AB62" s="198"/>
      <c r="AC62" s="198"/>
      <c r="AD62" s="198"/>
      <c r="AE62" s="198"/>
      <c r="AF62" s="198"/>
      <c r="AG62" s="198"/>
      <c r="AH62" s="198"/>
      <c r="AI62" s="198"/>
      <c r="AJ62" s="198"/>
      <c r="AK62" s="198"/>
    </row>
    <row r="63" spans="1:37" s="236" customFormat="1" ht="216.75" x14ac:dyDescent="0.25">
      <c r="A63" s="6" t="s">
        <v>130</v>
      </c>
      <c r="B63" s="6" t="s">
        <v>25</v>
      </c>
      <c r="C63" s="11" t="s">
        <v>131</v>
      </c>
      <c r="D63" s="11" t="s">
        <v>124</v>
      </c>
      <c r="E63" s="11" t="s">
        <v>132</v>
      </c>
      <c r="F63" s="6" t="s">
        <v>126</v>
      </c>
      <c r="G63" s="2" t="s">
        <v>30</v>
      </c>
      <c r="H63" s="126">
        <v>0</v>
      </c>
      <c r="I63" s="6" t="s">
        <v>31</v>
      </c>
      <c r="J63" s="6" t="s">
        <v>32</v>
      </c>
      <c r="K63" s="6" t="s">
        <v>45</v>
      </c>
      <c r="L63" s="6" t="s">
        <v>34</v>
      </c>
      <c r="M63" s="6" t="s">
        <v>35</v>
      </c>
      <c r="N63" s="6" t="s">
        <v>36</v>
      </c>
      <c r="O63" s="6" t="s">
        <v>37</v>
      </c>
      <c r="P63" s="41" t="s">
        <v>38</v>
      </c>
      <c r="Q63" s="2" t="s">
        <v>39</v>
      </c>
      <c r="R63" s="9">
        <v>20</v>
      </c>
      <c r="S63" s="9">
        <v>4860</v>
      </c>
      <c r="T63" s="9">
        <v>0</v>
      </c>
      <c r="U63" s="9">
        <f t="shared" si="0"/>
        <v>0</v>
      </c>
      <c r="V63" s="6"/>
      <c r="W63" s="6">
        <v>2016</v>
      </c>
      <c r="X63" s="32" t="s">
        <v>10132</v>
      </c>
      <c r="Y63" s="198"/>
      <c r="Z63" s="198"/>
      <c r="AA63" s="198"/>
      <c r="AB63" s="198"/>
      <c r="AC63" s="198"/>
      <c r="AD63" s="198"/>
      <c r="AE63" s="198"/>
      <c r="AF63" s="198"/>
      <c r="AG63" s="198"/>
      <c r="AH63" s="198"/>
      <c r="AI63" s="198"/>
      <c r="AJ63" s="198"/>
      <c r="AK63" s="198"/>
    </row>
    <row r="64" spans="1:37" s="236" customFormat="1" ht="102" x14ac:dyDescent="0.25">
      <c r="A64" s="6" t="s">
        <v>10141</v>
      </c>
      <c r="B64" s="6" t="s">
        <v>25</v>
      </c>
      <c r="C64" s="11" t="s">
        <v>128</v>
      </c>
      <c r="D64" s="11" t="s">
        <v>124</v>
      </c>
      <c r="E64" s="11" t="s">
        <v>129</v>
      </c>
      <c r="F64" s="11" t="s">
        <v>10142</v>
      </c>
      <c r="G64" s="2" t="s">
        <v>30</v>
      </c>
      <c r="H64" s="126">
        <v>0</v>
      </c>
      <c r="I64" s="6" t="s">
        <v>31</v>
      </c>
      <c r="J64" s="6" t="s">
        <v>32</v>
      </c>
      <c r="K64" s="6" t="s">
        <v>95</v>
      </c>
      <c r="L64" s="6" t="s">
        <v>34</v>
      </c>
      <c r="M64" s="6" t="s">
        <v>35</v>
      </c>
      <c r="N64" s="6" t="s">
        <v>36</v>
      </c>
      <c r="O64" s="6" t="s">
        <v>37</v>
      </c>
      <c r="P64" s="41" t="s">
        <v>38</v>
      </c>
      <c r="Q64" s="2" t="s">
        <v>39</v>
      </c>
      <c r="R64" s="9">
        <v>20</v>
      </c>
      <c r="S64" s="9">
        <v>4860</v>
      </c>
      <c r="T64" s="9">
        <f t="shared" ref="T64" si="19">S64*R64</f>
        <v>97200</v>
      </c>
      <c r="U64" s="9">
        <f t="shared" si="0"/>
        <v>108864.00000000001</v>
      </c>
      <c r="V64" s="6"/>
      <c r="W64" s="6">
        <v>2016</v>
      </c>
      <c r="X64" s="32"/>
      <c r="Y64" s="198"/>
      <c r="Z64" s="198"/>
      <c r="AA64" s="198"/>
      <c r="AB64" s="198"/>
      <c r="AC64" s="198"/>
      <c r="AD64" s="198"/>
      <c r="AE64" s="198"/>
      <c r="AF64" s="198"/>
      <c r="AG64" s="198"/>
      <c r="AH64" s="198"/>
      <c r="AI64" s="198"/>
      <c r="AJ64" s="198"/>
      <c r="AK64" s="198"/>
    </row>
    <row r="65" spans="1:37" s="236" customFormat="1" ht="153" x14ac:dyDescent="0.25">
      <c r="A65" s="6" t="s">
        <v>133</v>
      </c>
      <c r="B65" s="6" t="s">
        <v>25</v>
      </c>
      <c r="C65" s="11" t="s">
        <v>134</v>
      </c>
      <c r="D65" s="11" t="s">
        <v>135</v>
      </c>
      <c r="E65" s="11" t="s">
        <v>136</v>
      </c>
      <c r="F65" s="6" t="s">
        <v>137</v>
      </c>
      <c r="G65" s="2" t="s">
        <v>30</v>
      </c>
      <c r="H65" s="126">
        <v>0</v>
      </c>
      <c r="I65" s="6" t="s">
        <v>31</v>
      </c>
      <c r="J65" s="6" t="s">
        <v>32</v>
      </c>
      <c r="K65" s="6" t="s">
        <v>45</v>
      </c>
      <c r="L65" s="6" t="s">
        <v>34</v>
      </c>
      <c r="M65" s="6" t="s">
        <v>35</v>
      </c>
      <c r="N65" s="6" t="s">
        <v>36</v>
      </c>
      <c r="O65" s="6" t="s">
        <v>37</v>
      </c>
      <c r="P65" s="41" t="s">
        <v>38</v>
      </c>
      <c r="Q65" s="2" t="s">
        <v>39</v>
      </c>
      <c r="R65" s="9">
        <v>10</v>
      </c>
      <c r="S65" s="9">
        <v>1080</v>
      </c>
      <c r="T65" s="9">
        <v>0</v>
      </c>
      <c r="U65" s="9">
        <f t="shared" si="0"/>
        <v>0</v>
      </c>
      <c r="V65" s="6"/>
      <c r="W65" s="6">
        <v>2016</v>
      </c>
      <c r="X65" s="32" t="s">
        <v>7025</v>
      </c>
      <c r="Y65" s="198"/>
      <c r="Z65" s="198"/>
      <c r="AA65" s="198"/>
      <c r="AB65" s="198"/>
      <c r="AC65" s="198"/>
      <c r="AD65" s="198"/>
      <c r="AE65" s="198"/>
      <c r="AF65" s="198"/>
      <c r="AG65" s="198"/>
      <c r="AH65" s="198"/>
      <c r="AI65" s="198"/>
      <c r="AJ65" s="198"/>
      <c r="AK65" s="198"/>
    </row>
    <row r="66" spans="1:37" s="236" customFormat="1" ht="153" x14ac:dyDescent="0.25">
      <c r="A66" s="6" t="s">
        <v>10143</v>
      </c>
      <c r="B66" s="6" t="s">
        <v>25</v>
      </c>
      <c r="C66" s="11" t="s">
        <v>134</v>
      </c>
      <c r="D66" s="11" t="s">
        <v>135</v>
      </c>
      <c r="E66" s="11" t="s">
        <v>136</v>
      </c>
      <c r="F66" s="6" t="s">
        <v>137</v>
      </c>
      <c r="G66" s="2" t="s">
        <v>30</v>
      </c>
      <c r="H66" s="126">
        <v>0</v>
      </c>
      <c r="I66" s="6" t="s">
        <v>31</v>
      </c>
      <c r="J66" s="6" t="s">
        <v>32</v>
      </c>
      <c r="K66" s="6" t="s">
        <v>95</v>
      </c>
      <c r="L66" s="6" t="s">
        <v>34</v>
      </c>
      <c r="M66" s="6" t="s">
        <v>35</v>
      </c>
      <c r="N66" s="6" t="s">
        <v>36</v>
      </c>
      <c r="O66" s="6" t="s">
        <v>37</v>
      </c>
      <c r="P66" s="41" t="s">
        <v>38</v>
      </c>
      <c r="Q66" s="2" t="s">
        <v>39</v>
      </c>
      <c r="R66" s="9">
        <v>10</v>
      </c>
      <c r="S66" s="9">
        <v>1080</v>
      </c>
      <c r="T66" s="9">
        <f t="shared" ref="T66" si="20">S66*R66</f>
        <v>10800</v>
      </c>
      <c r="U66" s="9">
        <f t="shared" si="0"/>
        <v>12096.000000000002</v>
      </c>
      <c r="V66" s="6"/>
      <c r="W66" s="6">
        <v>2016</v>
      </c>
      <c r="X66" s="32"/>
      <c r="Y66" s="198"/>
      <c r="Z66" s="198"/>
      <c r="AA66" s="198"/>
      <c r="AB66" s="198"/>
      <c r="AC66" s="198"/>
      <c r="AD66" s="198"/>
      <c r="AE66" s="198"/>
      <c r="AF66" s="198"/>
      <c r="AG66" s="198"/>
      <c r="AH66" s="198"/>
      <c r="AI66" s="198"/>
      <c r="AJ66" s="198"/>
      <c r="AK66" s="198"/>
    </row>
    <row r="67" spans="1:37" s="236" customFormat="1" ht="102" x14ac:dyDescent="0.25">
      <c r="A67" s="6" t="s">
        <v>138</v>
      </c>
      <c r="B67" s="6" t="s">
        <v>25</v>
      </c>
      <c r="C67" s="11" t="s">
        <v>139</v>
      </c>
      <c r="D67" s="11" t="s">
        <v>140</v>
      </c>
      <c r="E67" s="11" t="s">
        <v>141</v>
      </c>
      <c r="F67" s="6" t="s">
        <v>142</v>
      </c>
      <c r="G67" s="2" t="s">
        <v>30</v>
      </c>
      <c r="H67" s="126">
        <v>0</v>
      </c>
      <c r="I67" s="6" t="s">
        <v>31</v>
      </c>
      <c r="J67" s="6" t="s">
        <v>32</v>
      </c>
      <c r="K67" s="6" t="s">
        <v>45</v>
      </c>
      <c r="L67" s="6" t="s">
        <v>34</v>
      </c>
      <c r="M67" s="6" t="s">
        <v>35</v>
      </c>
      <c r="N67" s="6" t="s">
        <v>36</v>
      </c>
      <c r="O67" s="6" t="s">
        <v>37</v>
      </c>
      <c r="P67" s="41" t="s">
        <v>38</v>
      </c>
      <c r="Q67" s="2" t="s">
        <v>39</v>
      </c>
      <c r="R67" s="9">
        <v>5</v>
      </c>
      <c r="S67" s="9">
        <v>6000</v>
      </c>
      <c r="T67" s="9">
        <v>0</v>
      </c>
      <c r="U67" s="9">
        <f t="shared" si="0"/>
        <v>0</v>
      </c>
      <c r="V67" s="6"/>
      <c r="W67" s="6">
        <v>2016</v>
      </c>
      <c r="X67" s="32" t="s">
        <v>6905</v>
      </c>
      <c r="Y67" s="198"/>
      <c r="Z67" s="198"/>
      <c r="AA67" s="198"/>
      <c r="AB67" s="198"/>
      <c r="AC67" s="198"/>
      <c r="AD67" s="198"/>
      <c r="AE67" s="198"/>
      <c r="AF67" s="198"/>
      <c r="AG67" s="198"/>
      <c r="AH67" s="198"/>
      <c r="AI67" s="198"/>
      <c r="AJ67" s="198"/>
      <c r="AK67" s="198"/>
    </row>
    <row r="68" spans="1:37" s="236" customFormat="1" ht="102" x14ac:dyDescent="0.25">
      <c r="A68" s="6" t="s">
        <v>143</v>
      </c>
      <c r="B68" s="6" t="s">
        <v>25</v>
      </c>
      <c r="C68" s="11" t="s">
        <v>144</v>
      </c>
      <c r="D68" s="11" t="s">
        <v>145</v>
      </c>
      <c r="E68" s="11" t="s">
        <v>146</v>
      </c>
      <c r="F68" s="6" t="s">
        <v>147</v>
      </c>
      <c r="G68" s="2" t="s">
        <v>30</v>
      </c>
      <c r="H68" s="126">
        <v>0</v>
      </c>
      <c r="I68" s="6" t="s">
        <v>31</v>
      </c>
      <c r="J68" s="6" t="s">
        <v>32</v>
      </c>
      <c r="K68" s="6" t="s">
        <v>45</v>
      </c>
      <c r="L68" s="6" t="s">
        <v>34</v>
      </c>
      <c r="M68" s="6" t="s">
        <v>35</v>
      </c>
      <c r="N68" s="6" t="s">
        <v>36</v>
      </c>
      <c r="O68" s="6" t="s">
        <v>37</v>
      </c>
      <c r="P68" s="41" t="s">
        <v>38</v>
      </c>
      <c r="Q68" s="2" t="s">
        <v>39</v>
      </c>
      <c r="R68" s="9">
        <v>20</v>
      </c>
      <c r="S68" s="9">
        <v>4200</v>
      </c>
      <c r="T68" s="9">
        <v>0</v>
      </c>
      <c r="U68" s="9">
        <f t="shared" si="0"/>
        <v>0</v>
      </c>
      <c r="V68" s="6"/>
      <c r="W68" s="6">
        <v>2016</v>
      </c>
      <c r="X68" s="32" t="s">
        <v>6905</v>
      </c>
      <c r="Y68" s="198"/>
      <c r="Z68" s="198"/>
      <c r="AA68" s="198"/>
      <c r="AB68" s="198"/>
      <c r="AC68" s="198"/>
      <c r="AD68" s="198"/>
      <c r="AE68" s="198"/>
      <c r="AF68" s="198"/>
      <c r="AG68" s="198"/>
      <c r="AH68" s="198"/>
      <c r="AI68" s="198"/>
      <c r="AJ68" s="198"/>
      <c r="AK68" s="198"/>
    </row>
    <row r="69" spans="1:37" s="236" customFormat="1" ht="102" x14ac:dyDescent="0.25">
      <c r="A69" s="6" t="s">
        <v>148</v>
      </c>
      <c r="B69" s="6" t="s">
        <v>25</v>
      </c>
      <c r="C69" s="11" t="s">
        <v>144</v>
      </c>
      <c r="D69" s="11" t="s">
        <v>145</v>
      </c>
      <c r="E69" s="11" t="s">
        <v>146</v>
      </c>
      <c r="F69" s="6" t="s">
        <v>149</v>
      </c>
      <c r="G69" s="2" t="s">
        <v>30</v>
      </c>
      <c r="H69" s="126">
        <v>0</v>
      </c>
      <c r="I69" s="6" t="s">
        <v>31</v>
      </c>
      <c r="J69" s="6" t="s">
        <v>32</v>
      </c>
      <c r="K69" s="6" t="s">
        <v>45</v>
      </c>
      <c r="L69" s="6" t="s">
        <v>34</v>
      </c>
      <c r="M69" s="6" t="s">
        <v>35</v>
      </c>
      <c r="N69" s="6" t="s">
        <v>36</v>
      </c>
      <c r="O69" s="6" t="s">
        <v>37</v>
      </c>
      <c r="P69" s="41" t="s">
        <v>38</v>
      </c>
      <c r="Q69" s="2" t="s">
        <v>39</v>
      </c>
      <c r="R69" s="9">
        <v>15</v>
      </c>
      <c r="S69" s="9">
        <v>7000</v>
      </c>
      <c r="T69" s="9">
        <v>0</v>
      </c>
      <c r="U69" s="9">
        <f t="shared" si="0"/>
        <v>0</v>
      </c>
      <c r="V69" s="6"/>
      <c r="W69" s="6">
        <v>2016</v>
      </c>
      <c r="X69" s="32" t="s">
        <v>6905</v>
      </c>
      <c r="Y69" s="198"/>
      <c r="Z69" s="198"/>
      <c r="AA69" s="198"/>
      <c r="AB69" s="198"/>
      <c r="AC69" s="198"/>
      <c r="AD69" s="198"/>
      <c r="AE69" s="198"/>
      <c r="AF69" s="198"/>
      <c r="AG69" s="198"/>
      <c r="AH69" s="198"/>
      <c r="AI69" s="198"/>
      <c r="AJ69" s="198"/>
      <c r="AK69" s="198"/>
    </row>
    <row r="70" spans="1:37" s="236" customFormat="1" ht="229.5" x14ac:dyDescent="0.25">
      <c r="A70" s="6" t="s">
        <v>150</v>
      </c>
      <c r="B70" s="6" t="s">
        <v>25</v>
      </c>
      <c r="C70" s="11" t="s">
        <v>144</v>
      </c>
      <c r="D70" s="11" t="s">
        <v>145</v>
      </c>
      <c r="E70" s="11" t="s">
        <v>146</v>
      </c>
      <c r="F70" s="8" t="s">
        <v>151</v>
      </c>
      <c r="G70" s="2" t="s">
        <v>30</v>
      </c>
      <c r="H70" s="126">
        <v>0</v>
      </c>
      <c r="I70" s="6" t="s">
        <v>31</v>
      </c>
      <c r="J70" s="6" t="s">
        <v>32</v>
      </c>
      <c r="K70" s="6" t="s">
        <v>152</v>
      </c>
      <c r="L70" s="6" t="s">
        <v>34</v>
      </c>
      <c r="M70" s="6" t="s">
        <v>35</v>
      </c>
      <c r="N70" s="6" t="s">
        <v>36</v>
      </c>
      <c r="O70" s="6" t="s">
        <v>37</v>
      </c>
      <c r="P70" s="41" t="s">
        <v>38</v>
      </c>
      <c r="Q70" s="2" t="s">
        <v>39</v>
      </c>
      <c r="R70" s="9">
        <v>5</v>
      </c>
      <c r="S70" s="9">
        <v>7440</v>
      </c>
      <c r="T70" s="9">
        <f t="shared" si="17"/>
        <v>37200</v>
      </c>
      <c r="U70" s="9">
        <f t="shared" si="0"/>
        <v>41664.000000000007</v>
      </c>
      <c r="V70" s="6"/>
      <c r="W70" s="6">
        <v>2016</v>
      </c>
      <c r="X70" s="32"/>
      <c r="Y70" s="198"/>
      <c r="Z70" s="198"/>
      <c r="AA70" s="198"/>
      <c r="AB70" s="198"/>
      <c r="AC70" s="198"/>
      <c r="AD70" s="198"/>
      <c r="AE70" s="198"/>
      <c r="AF70" s="198"/>
      <c r="AG70" s="198"/>
      <c r="AH70" s="198"/>
      <c r="AI70" s="198"/>
      <c r="AJ70" s="198"/>
      <c r="AK70" s="198"/>
    </row>
    <row r="71" spans="1:37" s="236" customFormat="1" ht="114.75" x14ac:dyDescent="0.25">
      <c r="A71" s="6" t="s">
        <v>153</v>
      </c>
      <c r="B71" s="6" t="s">
        <v>25</v>
      </c>
      <c r="C71" s="11" t="s">
        <v>154</v>
      </c>
      <c r="D71" s="11" t="s">
        <v>155</v>
      </c>
      <c r="E71" s="11" t="s">
        <v>136</v>
      </c>
      <c r="F71" s="6" t="s">
        <v>10471</v>
      </c>
      <c r="G71" s="2" t="s">
        <v>30</v>
      </c>
      <c r="H71" s="126">
        <v>0</v>
      </c>
      <c r="I71" s="6" t="s">
        <v>31</v>
      </c>
      <c r="J71" s="6" t="s">
        <v>32</v>
      </c>
      <c r="K71" s="6" t="s">
        <v>152</v>
      </c>
      <c r="L71" s="6" t="s">
        <v>34</v>
      </c>
      <c r="M71" s="6" t="s">
        <v>35</v>
      </c>
      <c r="N71" s="6" t="s">
        <v>36</v>
      </c>
      <c r="O71" s="6" t="s">
        <v>37</v>
      </c>
      <c r="P71" s="41" t="s">
        <v>38</v>
      </c>
      <c r="Q71" s="2" t="s">
        <v>39</v>
      </c>
      <c r="R71" s="9">
        <v>5</v>
      </c>
      <c r="S71" s="9">
        <v>4200</v>
      </c>
      <c r="T71" s="9">
        <v>0</v>
      </c>
      <c r="U71" s="9">
        <f t="shared" si="0"/>
        <v>0</v>
      </c>
      <c r="V71" s="6"/>
      <c r="W71" s="6">
        <v>2016</v>
      </c>
      <c r="X71" s="32" t="s">
        <v>7025</v>
      </c>
      <c r="Y71" s="198"/>
      <c r="Z71" s="198"/>
      <c r="AA71" s="198"/>
      <c r="AB71" s="198"/>
      <c r="AC71" s="198"/>
      <c r="AD71" s="198"/>
      <c r="AE71" s="198"/>
      <c r="AF71" s="198"/>
      <c r="AG71" s="198"/>
      <c r="AH71" s="198"/>
      <c r="AI71" s="198"/>
      <c r="AJ71" s="198"/>
      <c r="AK71" s="198"/>
    </row>
    <row r="72" spans="1:37" s="236" customFormat="1" ht="114.75" x14ac:dyDescent="0.25">
      <c r="A72" s="6" t="s">
        <v>10470</v>
      </c>
      <c r="B72" s="6" t="s">
        <v>25</v>
      </c>
      <c r="C72" s="11" t="s">
        <v>154</v>
      </c>
      <c r="D72" s="11" t="s">
        <v>155</v>
      </c>
      <c r="E72" s="11" t="s">
        <v>136</v>
      </c>
      <c r="F72" s="6" t="s">
        <v>10471</v>
      </c>
      <c r="G72" s="2" t="s">
        <v>30</v>
      </c>
      <c r="H72" s="126">
        <v>0</v>
      </c>
      <c r="I72" s="6" t="s">
        <v>31</v>
      </c>
      <c r="J72" s="6" t="s">
        <v>32</v>
      </c>
      <c r="K72" s="6" t="s">
        <v>240</v>
      </c>
      <c r="L72" s="6" t="s">
        <v>34</v>
      </c>
      <c r="M72" s="6" t="s">
        <v>35</v>
      </c>
      <c r="N72" s="6" t="s">
        <v>36</v>
      </c>
      <c r="O72" s="6" t="s">
        <v>37</v>
      </c>
      <c r="P72" s="41" t="s">
        <v>38</v>
      </c>
      <c r="Q72" s="2" t="s">
        <v>39</v>
      </c>
      <c r="R72" s="9">
        <v>5</v>
      </c>
      <c r="S72" s="9">
        <v>4200</v>
      </c>
      <c r="T72" s="9">
        <f t="shared" ref="T72" si="21">S72*R72</f>
        <v>21000</v>
      </c>
      <c r="U72" s="9">
        <f t="shared" ref="U72" si="22">T72*1.12</f>
        <v>23520.000000000004</v>
      </c>
      <c r="V72" s="6"/>
      <c r="W72" s="6">
        <v>2016</v>
      </c>
      <c r="X72" s="32"/>
      <c r="Y72" s="198"/>
      <c r="Z72" s="198"/>
      <c r="AA72" s="198"/>
      <c r="AB72" s="198"/>
      <c r="AC72" s="198"/>
      <c r="AD72" s="198"/>
      <c r="AE72" s="198"/>
      <c r="AF72" s="198"/>
      <c r="AG72" s="198"/>
      <c r="AH72" s="198"/>
      <c r="AI72" s="198"/>
      <c r="AJ72" s="198"/>
      <c r="AK72" s="198"/>
    </row>
    <row r="73" spans="1:37" s="236" customFormat="1" ht="204" x14ac:dyDescent="0.25">
      <c r="A73" s="6" t="s">
        <v>156</v>
      </c>
      <c r="B73" s="6" t="s">
        <v>25</v>
      </c>
      <c r="C73" s="11" t="s">
        <v>157</v>
      </c>
      <c r="D73" s="11" t="s">
        <v>158</v>
      </c>
      <c r="E73" s="11" t="s">
        <v>159</v>
      </c>
      <c r="F73" s="3" t="s">
        <v>160</v>
      </c>
      <c r="G73" s="2" t="s">
        <v>30</v>
      </c>
      <c r="H73" s="126">
        <v>0</v>
      </c>
      <c r="I73" s="6" t="s">
        <v>31</v>
      </c>
      <c r="J73" s="6" t="s">
        <v>32</v>
      </c>
      <c r="K73" s="6" t="s">
        <v>152</v>
      </c>
      <c r="L73" s="6" t="s">
        <v>34</v>
      </c>
      <c r="M73" s="6" t="s">
        <v>35</v>
      </c>
      <c r="N73" s="6" t="s">
        <v>36</v>
      </c>
      <c r="O73" s="6" t="s">
        <v>37</v>
      </c>
      <c r="P73" s="41" t="s">
        <v>38</v>
      </c>
      <c r="Q73" s="2" t="s">
        <v>39</v>
      </c>
      <c r="R73" s="9">
        <v>1</v>
      </c>
      <c r="S73" s="9">
        <v>41280</v>
      </c>
      <c r="T73" s="9">
        <f t="shared" si="17"/>
        <v>41280</v>
      </c>
      <c r="U73" s="9">
        <f t="shared" si="0"/>
        <v>46233.600000000006</v>
      </c>
      <c r="V73" s="6"/>
      <c r="W73" s="6">
        <v>2016</v>
      </c>
      <c r="X73" s="32"/>
      <c r="Y73" s="198"/>
      <c r="Z73" s="198"/>
      <c r="AA73" s="198"/>
      <c r="AB73" s="198"/>
      <c r="AC73" s="198"/>
      <c r="AD73" s="198"/>
      <c r="AE73" s="198"/>
      <c r="AF73" s="198"/>
      <c r="AG73" s="198"/>
      <c r="AH73" s="198"/>
      <c r="AI73" s="198"/>
      <c r="AJ73" s="198"/>
      <c r="AK73" s="198"/>
    </row>
    <row r="74" spans="1:37" s="236" customFormat="1" ht="114.75" x14ac:dyDescent="0.25">
      <c r="A74" s="6" t="s">
        <v>161</v>
      </c>
      <c r="B74" s="6" t="s">
        <v>25</v>
      </c>
      <c r="C74" s="11" t="s">
        <v>162</v>
      </c>
      <c r="D74" s="11" t="s">
        <v>163</v>
      </c>
      <c r="E74" s="11" t="s">
        <v>164</v>
      </c>
      <c r="F74" s="6" t="s">
        <v>165</v>
      </c>
      <c r="G74" s="2" t="s">
        <v>30</v>
      </c>
      <c r="H74" s="126">
        <v>0</v>
      </c>
      <c r="I74" s="6" t="s">
        <v>31</v>
      </c>
      <c r="J74" s="6" t="s">
        <v>32</v>
      </c>
      <c r="K74" s="6" t="s">
        <v>152</v>
      </c>
      <c r="L74" s="6" t="s">
        <v>34</v>
      </c>
      <c r="M74" s="6" t="s">
        <v>35</v>
      </c>
      <c r="N74" s="6" t="s">
        <v>36</v>
      </c>
      <c r="O74" s="6" t="s">
        <v>37</v>
      </c>
      <c r="P74" s="41" t="s">
        <v>38</v>
      </c>
      <c r="Q74" s="2" t="s">
        <v>39</v>
      </c>
      <c r="R74" s="9">
        <v>3</v>
      </c>
      <c r="S74" s="9">
        <v>23040</v>
      </c>
      <c r="T74" s="9">
        <f t="shared" si="17"/>
        <v>69120</v>
      </c>
      <c r="U74" s="9">
        <f t="shared" si="0"/>
        <v>77414.400000000009</v>
      </c>
      <c r="V74" s="6"/>
      <c r="W74" s="6">
        <v>2016</v>
      </c>
      <c r="X74" s="32"/>
      <c r="Y74" s="198"/>
      <c r="Z74" s="198"/>
      <c r="AA74" s="198"/>
      <c r="AB74" s="198"/>
      <c r="AC74" s="198"/>
      <c r="AD74" s="198"/>
      <c r="AE74" s="198"/>
      <c r="AF74" s="198"/>
      <c r="AG74" s="198"/>
      <c r="AH74" s="198"/>
      <c r="AI74" s="198"/>
      <c r="AJ74" s="198"/>
      <c r="AK74" s="198"/>
    </row>
    <row r="75" spans="1:37" s="236" customFormat="1" ht="102" x14ac:dyDescent="0.25">
      <c r="A75" s="6" t="s">
        <v>166</v>
      </c>
      <c r="B75" s="6" t="s">
        <v>25</v>
      </c>
      <c r="C75" s="11" t="s">
        <v>167</v>
      </c>
      <c r="D75" s="11" t="s">
        <v>168</v>
      </c>
      <c r="E75" s="11" t="s">
        <v>169</v>
      </c>
      <c r="F75" s="6" t="s">
        <v>170</v>
      </c>
      <c r="G75" s="2" t="s">
        <v>30</v>
      </c>
      <c r="H75" s="126">
        <v>0</v>
      </c>
      <c r="I75" s="6" t="s">
        <v>31</v>
      </c>
      <c r="J75" s="6" t="s">
        <v>32</v>
      </c>
      <c r="K75" s="6" t="s">
        <v>152</v>
      </c>
      <c r="L75" s="6" t="s">
        <v>34</v>
      </c>
      <c r="M75" s="6" t="s">
        <v>35</v>
      </c>
      <c r="N75" s="6" t="s">
        <v>36</v>
      </c>
      <c r="O75" s="6" t="s">
        <v>37</v>
      </c>
      <c r="P75" s="41" t="s">
        <v>38</v>
      </c>
      <c r="Q75" s="2" t="s">
        <v>39</v>
      </c>
      <c r="R75" s="9">
        <v>5</v>
      </c>
      <c r="S75" s="9">
        <v>52800</v>
      </c>
      <c r="T75" s="9">
        <f t="shared" si="17"/>
        <v>264000</v>
      </c>
      <c r="U75" s="9">
        <f t="shared" si="0"/>
        <v>295680</v>
      </c>
      <c r="V75" s="6"/>
      <c r="W75" s="6">
        <v>2016</v>
      </c>
      <c r="X75" s="32"/>
      <c r="Y75" s="198"/>
      <c r="Z75" s="198"/>
      <c r="AA75" s="198"/>
      <c r="AB75" s="198"/>
      <c r="AC75" s="198"/>
      <c r="AD75" s="198"/>
      <c r="AE75" s="198"/>
      <c r="AF75" s="198"/>
      <c r="AG75" s="198"/>
      <c r="AH75" s="198"/>
      <c r="AI75" s="198"/>
      <c r="AJ75" s="198"/>
      <c r="AK75" s="198"/>
    </row>
    <row r="76" spans="1:37" s="236" customFormat="1" ht="102" x14ac:dyDescent="0.25">
      <c r="A76" s="6" t="s">
        <v>171</v>
      </c>
      <c r="B76" s="6" t="s">
        <v>25</v>
      </c>
      <c r="C76" s="11" t="s">
        <v>172</v>
      </c>
      <c r="D76" s="11" t="s">
        <v>173</v>
      </c>
      <c r="E76" s="11" t="s">
        <v>174</v>
      </c>
      <c r="F76" s="6" t="s">
        <v>175</v>
      </c>
      <c r="G76" s="2" t="s">
        <v>30</v>
      </c>
      <c r="H76" s="126">
        <v>0</v>
      </c>
      <c r="I76" s="6" t="s">
        <v>31</v>
      </c>
      <c r="J76" s="6" t="s">
        <v>32</v>
      </c>
      <c r="K76" s="6" t="s">
        <v>152</v>
      </c>
      <c r="L76" s="6" t="s">
        <v>34</v>
      </c>
      <c r="M76" s="6" t="s">
        <v>35</v>
      </c>
      <c r="N76" s="6" t="s">
        <v>36</v>
      </c>
      <c r="O76" s="6" t="s">
        <v>37</v>
      </c>
      <c r="P76" s="41" t="s">
        <v>38</v>
      </c>
      <c r="Q76" s="2" t="s">
        <v>39</v>
      </c>
      <c r="R76" s="9">
        <v>40</v>
      </c>
      <c r="S76" s="9">
        <v>516</v>
      </c>
      <c r="T76" s="9">
        <f t="shared" si="17"/>
        <v>20640</v>
      </c>
      <c r="U76" s="9">
        <f t="shared" si="0"/>
        <v>23116.800000000003</v>
      </c>
      <c r="V76" s="6"/>
      <c r="W76" s="6">
        <v>2016</v>
      </c>
      <c r="X76" s="32"/>
      <c r="Y76" s="198"/>
      <c r="Z76" s="198"/>
      <c r="AA76" s="198"/>
      <c r="AB76" s="198"/>
      <c r="AC76" s="198"/>
      <c r="AD76" s="198"/>
      <c r="AE76" s="198"/>
      <c r="AF76" s="198"/>
      <c r="AG76" s="198"/>
      <c r="AH76" s="198"/>
      <c r="AI76" s="198"/>
      <c r="AJ76" s="198"/>
      <c r="AK76" s="198"/>
    </row>
    <row r="77" spans="1:37" s="236" customFormat="1" ht="102" x14ac:dyDescent="0.25">
      <c r="A77" s="6" t="s">
        <v>176</v>
      </c>
      <c r="B77" s="6" t="s">
        <v>25</v>
      </c>
      <c r="C77" s="11" t="s">
        <v>172</v>
      </c>
      <c r="D77" s="11" t="s">
        <v>173</v>
      </c>
      <c r="E77" s="11" t="s">
        <v>174</v>
      </c>
      <c r="F77" s="11" t="s">
        <v>173</v>
      </c>
      <c r="G77" s="2" t="s">
        <v>30</v>
      </c>
      <c r="H77" s="126">
        <v>0</v>
      </c>
      <c r="I77" s="6" t="s">
        <v>31</v>
      </c>
      <c r="J77" s="6" t="s">
        <v>32</v>
      </c>
      <c r="K77" s="6" t="s">
        <v>152</v>
      </c>
      <c r="L77" s="6" t="s">
        <v>34</v>
      </c>
      <c r="M77" s="6" t="s">
        <v>35</v>
      </c>
      <c r="N77" s="6" t="s">
        <v>36</v>
      </c>
      <c r="O77" s="6" t="s">
        <v>37</v>
      </c>
      <c r="P77" s="41" t="s">
        <v>38</v>
      </c>
      <c r="Q77" s="2" t="s">
        <v>39</v>
      </c>
      <c r="R77" s="9">
        <v>40</v>
      </c>
      <c r="S77" s="9">
        <v>264</v>
      </c>
      <c r="T77" s="9">
        <f t="shared" si="17"/>
        <v>10560</v>
      </c>
      <c r="U77" s="9">
        <f t="shared" si="0"/>
        <v>11827.2</v>
      </c>
      <c r="V77" s="6"/>
      <c r="W77" s="6">
        <v>2016</v>
      </c>
      <c r="X77" s="32"/>
      <c r="Y77" s="198"/>
      <c r="Z77" s="198"/>
      <c r="AA77" s="198"/>
      <c r="AB77" s="198"/>
      <c r="AC77" s="198"/>
      <c r="AD77" s="198"/>
      <c r="AE77" s="198"/>
      <c r="AF77" s="198"/>
      <c r="AG77" s="198"/>
      <c r="AH77" s="198"/>
      <c r="AI77" s="198"/>
      <c r="AJ77" s="198"/>
      <c r="AK77" s="198"/>
    </row>
    <row r="78" spans="1:37" s="236" customFormat="1" ht="102" x14ac:dyDescent="0.25">
      <c r="A78" s="6" t="s">
        <v>177</v>
      </c>
      <c r="B78" s="6" t="s">
        <v>25</v>
      </c>
      <c r="C78" s="11" t="s">
        <v>178</v>
      </c>
      <c r="D78" s="11" t="s">
        <v>179</v>
      </c>
      <c r="E78" s="11" t="s">
        <v>180</v>
      </c>
      <c r="F78" s="11" t="s">
        <v>179</v>
      </c>
      <c r="G78" s="2" t="s">
        <v>30</v>
      </c>
      <c r="H78" s="126">
        <v>0</v>
      </c>
      <c r="I78" s="6" t="s">
        <v>31</v>
      </c>
      <c r="J78" s="6" t="s">
        <v>32</v>
      </c>
      <c r="K78" s="6" t="s">
        <v>152</v>
      </c>
      <c r="L78" s="6" t="s">
        <v>34</v>
      </c>
      <c r="M78" s="6" t="s">
        <v>35</v>
      </c>
      <c r="N78" s="6" t="s">
        <v>36</v>
      </c>
      <c r="O78" s="6" t="s">
        <v>37</v>
      </c>
      <c r="P78" s="41" t="s">
        <v>38</v>
      </c>
      <c r="Q78" s="2" t="s">
        <v>39</v>
      </c>
      <c r="R78" s="23">
        <v>3</v>
      </c>
      <c r="S78" s="9">
        <v>780</v>
      </c>
      <c r="T78" s="9">
        <f t="shared" si="17"/>
        <v>2340</v>
      </c>
      <c r="U78" s="9">
        <f t="shared" si="0"/>
        <v>2620.8000000000002</v>
      </c>
      <c r="V78" s="6"/>
      <c r="W78" s="6">
        <v>2016</v>
      </c>
      <c r="X78" s="32"/>
      <c r="Y78" s="198"/>
      <c r="Z78" s="198"/>
      <c r="AA78" s="198"/>
      <c r="AB78" s="198"/>
      <c r="AC78" s="198"/>
      <c r="AD78" s="198"/>
      <c r="AE78" s="198"/>
      <c r="AF78" s="198"/>
      <c r="AG78" s="198"/>
      <c r="AH78" s="198"/>
      <c r="AI78" s="198"/>
      <c r="AJ78" s="198"/>
      <c r="AK78" s="198"/>
    </row>
    <row r="79" spans="1:37" s="236" customFormat="1" ht="153" x14ac:dyDescent="0.25">
      <c r="A79" s="6" t="s">
        <v>181</v>
      </c>
      <c r="B79" s="6" t="s">
        <v>25</v>
      </c>
      <c r="C79" s="11" t="s">
        <v>182</v>
      </c>
      <c r="D79" s="11" t="s">
        <v>183</v>
      </c>
      <c r="E79" s="119" t="s">
        <v>184</v>
      </c>
      <c r="F79" s="6" t="s">
        <v>185</v>
      </c>
      <c r="G79" s="2" t="s">
        <v>30</v>
      </c>
      <c r="H79" s="126">
        <v>0</v>
      </c>
      <c r="I79" s="6" t="s">
        <v>31</v>
      </c>
      <c r="J79" s="6" t="s">
        <v>32</v>
      </c>
      <c r="K79" s="6" t="s">
        <v>152</v>
      </c>
      <c r="L79" s="6" t="s">
        <v>34</v>
      </c>
      <c r="M79" s="6" t="s">
        <v>35</v>
      </c>
      <c r="N79" s="6" t="s">
        <v>36</v>
      </c>
      <c r="O79" s="6" t="s">
        <v>37</v>
      </c>
      <c r="P79" s="32">
        <v>704</v>
      </c>
      <c r="Q79" s="3" t="s">
        <v>6778</v>
      </c>
      <c r="R79" s="9">
        <v>10</v>
      </c>
      <c r="S79" s="9">
        <v>4800</v>
      </c>
      <c r="T79" s="9">
        <f t="shared" si="17"/>
        <v>48000</v>
      </c>
      <c r="U79" s="9">
        <f t="shared" si="0"/>
        <v>53760.000000000007</v>
      </c>
      <c r="V79" s="6"/>
      <c r="W79" s="6">
        <v>2016</v>
      </c>
      <c r="X79" s="32"/>
      <c r="Y79" s="198"/>
      <c r="Z79" s="198"/>
      <c r="AA79" s="198"/>
      <c r="AB79" s="198"/>
      <c r="AC79" s="198"/>
      <c r="AD79" s="198"/>
      <c r="AE79" s="198"/>
      <c r="AF79" s="198"/>
      <c r="AG79" s="198"/>
      <c r="AH79" s="198"/>
      <c r="AI79" s="198"/>
      <c r="AJ79" s="198"/>
      <c r="AK79" s="198"/>
    </row>
    <row r="80" spans="1:37" s="236" customFormat="1" ht="102" x14ac:dyDescent="0.25">
      <c r="A80" s="6" t="s">
        <v>186</v>
      </c>
      <c r="B80" s="6" t="s">
        <v>25</v>
      </c>
      <c r="C80" s="11" t="s">
        <v>182</v>
      </c>
      <c r="D80" s="11" t="s">
        <v>183</v>
      </c>
      <c r="E80" s="119" t="s">
        <v>184</v>
      </c>
      <c r="F80" s="6" t="s">
        <v>187</v>
      </c>
      <c r="G80" s="2" t="s">
        <v>30</v>
      </c>
      <c r="H80" s="126">
        <v>0</v>
      </c>
      <c r="I80" s="6" t="s">
        <v>31</v>
      </c>
      <c r="J80" s="6" t="s">
        <v>32</v>
      </c>
      <c r="K80" s="6" t="s">
        <v>152</v>
      </c>
      <c r="L80" s="6" t="s">
        <v>34</v>
      </c>
      <c r="M80" s="6" t="s">
        <v>35</v>
      </c>
      <c r="N80" s="6" t="s">
        <v>36</v>
      </c>
      <c r="O80" s="6" t="s">
        <v>37</v>
      </c>
      <c r="P80" s="32">
        <v>704</v>
      </c>
      <c r="Q80" s="3" t="s">
        <v>6778</v>
      </c>
      <c r="R80" s="9">
        <v>10</v>
      </c>
      <c r="S80" s="9">
        <v>6000</v>
      </c>
      <c r="T80" s="9">
        <f t="shared" si="17"/>
        <v>60000</v>
      </c>
      <c r="U80" s="9">
        <f t="shared" si="0"/>
        <v>67200</v>
      </c>
      <c r="V80" s="6"/>
      <c r="W80" s="6">
        <v>2016</v>
      </c>
      <c r="X80" s="32"/>
      <c r="Y80" s="198"/>
      <c r="Z80" s="198"/>
      <c r="AA80" s="198"/>
      <c r="AB80" s="198"/>
      <c r="AC80" s="198"/>
      <c r="AD80" s="198"/>
      <c r="AE80" s="198"/>
      <c r="AF80" s="198"/>
      <c r="AG80" s="198"/>
      <c r="AH80" s="198"/>
      <c r="AI80" s="198"/>
      <c r="AJ80" s="198"/>
      <c r="AK80" s="198"/>
    </row>
    <row r="81" spans="1:37" s="236" customFormat="1" ht="178.5" x14ac:dyDescent="0.25">
      <c r="A81" s="6" t="s">
        <v>188</v>
      </c>
      <c r="B81" s="6" t="s">
        <v>25</v>
      </c>
      <c r="C81" s="11" t="s">
        <v>6865</v>
      </c>
      <c r="D81" s="11" t="s">
        <v>183</v>
      </c>
      <c r="E81" s="119" t="s">
        <v>189</v>
      </c>
      <c r="F81" s="6" t="s">
        <v>190</v>
      </c>
      <c r="G81" s="2" t="s">
        <v>30</v>
      </c>
      <c r="H81" s="126">
        <v>0</v>
      </c>
      <c r="I81" s="6" t="s">
        <v>31</v>
      </c>
      <c r="J81" s="6" t="s">
        <v>32</v>
      </c>
      <c r="K81" s="6" t="s">
        <v>152</v>
      </c>
      <c r="L81" s="6" t="s">
        <v>34</v>
      </c>
      <c r="M81" s="6" t="s">
        <v>35</v>
      </c>
      <c r="N81" s="6" t="s">
        <v>36</v>
      </c>
      <c r="O81" s="6" t="s">
        <v>37</v>
      </c>
      <c r="P81" s="32">
        <v>704</v>
      </c>
      <c r="Q81" s="3" t="s">
        <v>6778</v>
      </c>
      <c r="R81" s="9">
        <v>10</v>
      </c>
      <c r="S81" s="9">
        <v>5400</v>
      </c>
      <c r="T81" s="9">
        <f t="shared" si="17"/>
        <v>54000</v>
      </c>
      <c r="U81" s="9">
        <f t="shared" si="0"/>
        <v>60480.000000000007</v>
      </c>
      <c r="V81" s="6"/>
      <c r="W81" s="6">
        <v>2016</v>
      </c>
      <c r="X81" s="32"/>
      <c r="Y81" s="198"/>
      <c r="Z81" s="198"/>
      <c r="AA81" s="198"/>
      <c r="AB81" s="198"/>
      <c r="AC81" s="198"/>
      <c r="AD81" s="198"/>
      <c r="AE81" s="198"/>
      <c r="AF81" s="198"/>
      <c r="AG81" s="198"/>
      <c r="AH81" s="198"/>
      <c r="AI81" s="198"/>
      <c r="AJ81" s="198"/>
      <c r="AK81" s="198"/>
    </row>
    <row r="82" spans="1:37" s="236" customFormat="1" ht="150" customHeight="1" x14ac:dyDescent="0.25">
      <c r="A82" s="6" t="s">
        <v>191</v>
      </c>
      <c r="B82" s="6" t="s">
        <v>25</v>
      </c>
      <c r="C82" s="11" t="s">
        <v>192</v>
      </c>
      <c r="D82" s="11" t="s">
        <v>183</v>
      </c>
      <c r="E82" s="11" t="s">
        <v>193</v>
      </c>
      <c r="F82" s="6" t="s">
        <v>194</v>
      </c>
      <c r="G82" s="2" t="s">
        <v>30</v>
      </c>
      <c r="H82" s="126">
        <v>0</v>
      </c>
      <c r="I82" s="6" t="s">
        <v>31</v>
      </c>
      <c r="J82" s="6" t="s">
        <v>32</v>
      </c>
      <c r="K82" s="6" t="s">
        <v>152</v>
      </c>
      <c r="L82" s="6" t="s">
        <v>34</v>
      </c>
      <c r="M82" s="6" t="s">
        <v>35</v>
      </c>
      <c r="N82" s="6" t="s">
        <v>36</v>
      </c>
      <c r="O82" s="6" t="s">
        <v>37</v>
      </c>
      <c r="P82" s="32">
        <v>704</v>
      </c>
      <c r="Q82" s="3" t="s">
        <v>6778</v>
      </c>
      <c r="R82" s="9">
        <v>5</v>
      </c>
      <c r="S82" s="9">
        <v>7800</v>
      </c>
      <c r="T82" s="9">
        <f t="shared" si="17"/>
        <v>39000</v>
      </c>
      <c r="U82" s="9">
        <f t="shared" si="0"/>
        <v>43680.000000000007</v>
      </c>
      <c r="V82" s="6"/>
      <c r="W82" s="6">
        <v>2016</v>
      </c>
      <c r="X82" s="32"/>
      <c r="Y82" s="198"/>
      <c r="Z82" s="198"/>
      <c r="AA82" s="198"/>
      <c r="AB82" s="198"/>
      <c r="AC82" s="198"/>
      <c r="AD82" s="198"/>
      <c r="AE82" s="198"/>
      <c r="AF82" s="198"/>
      <c r="AG82" s="198"/>
      <c r="AH82" s="198"/>
      <c r="AI82" s="198"/>
      <c r="AJ82" s="198"/>
      <c r="AK82" s="198"/>
    </row>
    <row r="83" spans="1:37" s="236" customFormat="1" ht="191.25" x14ac:dyDescent="0.25">
      <c r="A83" s="6" t="s">
        <v>195</v>
      </c>
      <c r="B83" s="6" t="s">
        <v>25</v>
      </c>
      <c r="C83" s="11" t="s">
        <v>196</v>
      </c>
      <c r="D83" s="11" t="s">
        <v>183</v>
      </c>
      <c r="E83" s="11" t="s">
        <v>197</v>
      </c>
      <c r="F83" s="6" t="s">
        <v>198</v>
      </c>
      <c r="G83" s="2" t="s">
        <v>30</v>
      </c>
      <c r="H83" s="126">
        <v>0</v>
      </c>
      <c r="I83" s="6" t="s">
        <v>31</v>
      </c>
      <c r="J83" s="6" t="s">
        <v>32</v>
      </c>
      <c r="K83" s="6" t="s">
        <v>152</v>
      </c>
      <c r="L83" s="6" t="s">
        <v>34</v>
      </c>
      <c r="M83" s="6" t="s">
        <v>35</v>
      </c>
      <c r="N83" s="6" t="s">
        <v>36</v>
      </c>
      <c r="O83" s="6" t="s">
        <v>37</v>
      </c>
      <c r="P83" s="32">
        <v>704</v>
      </c>
      <c r="Q83" s="3" t="s">
        <v>6778</v>
      </c>
      <c r="R83" s="9">
        <v>10</v>
      </c>
      <c r="S83" s="9">
        <v>4140</v>
      </c>
      <c r="T83" s="9">
        <f t="shared" si="17"/>
        <v>41400</v>
      </c>
      <c r="U83" s="9">
        <f t="shared" si="0"/>
        <v>46368.000000000007</v>
      </c>
      <c r="V83" s="6"/>
      <c r="W83" s="6">
        <v>2016</v>
      </c>
      <c r="X83" s="32"/>
      <c r="Y83" s="198"/>
      <c r="Z83" s="198"/>
      <c r="AA83" s="198"/>
      <c r="AB83" s="198"/>
      <c r="AC83" s="198"/>
      <c r="AD83" s="198"/>
      <c r="AE83" s="198"/>
      <c r="AF83" s="198"/>
      <c r="AG83" s="198"/>
      <c r="AH83" s="198"/>
      <c r="AI83" s="198"/>
      <c r="AJ83" s="198"/>
      <c r="AK83" s="198"/>
    </row>
    <row r="84" spans="1:37" s="236" customFormat="1" ht="153" x14ac:dyDescent="0.25">
      <c r="A84" s="6" t="s">
        <v>199</v>
      </c>
      <c r="B84" s="6" t="s">
        <v>25</v>
      </c>
      <c r="C84" s="11" t="s">
        <v>200</v>
      </c>
      <c r="D84" s="11" t="s">
        <v>201</v>
      </c>
      <c r="E84" s="11" t="s">
        <v>202</v>
      </c>
      <c r="F84" s="6" t="s">
        <v>203</v>
      </c>
      <c r="G84" s="2" t="s">
        <v>30</v>
      </c>
      <c r="H84" s="126">
        <v>0</v>
      </c>
      <c r="I84" s="6" t="s">
        <v>31</v>
      </c>
      <c r="J84" s="6" t="s">
        <v>32</v>
      </c>
      <c r="K84" s="6" t="s">
        <v>45</v>
      </c>
      <c r="L84" s="6" t="s">
        <v>34</v>
      </c>
      <c r="M84" s="6" t="s">
        <v>35</v>
      </c>
      <c r="N84" s="6" t="s">
        <v>36</v>
      </c>
      <c r="O84" s="6" t="s">
        <v>37</v>
      </c>
      <c r="P84" s="32">
        <v>796</v>
      </c>
      <c r="Q84" s="3" t="s">
        <v>39</v>
      </c>
      <c r="R84" s="9">
        <v>3</v>
      </c>
      <c r="S84" s="9">
        <v>7200</v>
      </c>
      <c r="T84" s="294">
        <v>0</v>
      </c>
      <c r="U84" s="294">
        <f t="shared" si="0"/>
        <v>0</v>
      </c>
      <c r="W84" s="183">
        <v>2016</v>
      </c>
      <c r="X84" s="6">
        <v>11</v>
      </c>
      <c r="Y84" s="198"/>
      <c r="Z84" s="198"/>
      <c r="AA84" s="198"/>
      <c r="AB84" s="198"/>
      <c r="AC84" s="198"/>
      <c r="AD84" s="198"/>
      <c r="AE84" s="198"/>
      <c r="AF84" s="198"/>
      <c r="AG84" s="198"/>
      <c r="AH84" s="198"/>
      <c r="AI84" s="198"/>
      <c r="AJ84" s="198"/>
      <c r="AK84" s="198"/>
    </row>
    <row r="85" spans="1:37" s="236" customFormat="1" ht="153" x14ac:dyDescent="0.25">
      <c r="A85" s="6" t="s">
        <v>10144</v>
      </c>
      <c r="B85" s="6" t="s">
        <v>25</v>
      </c>
      <c r="C85" s="11" t="s">
        <v>200</v>
      </c>
      <c r="D85" s="11" t="s">
        <v>201</v>
      </c>
      <c r="E85" s="11" t="s">
        <v>202</v>
      </c>
      <c r="F85" s="6" t="s">
        <v>203</v>
      </c>
      <c r="G85" s="2" t="s">
        <v>30</v>
      </c>
      <c r="H85" s="126">
        <v>0</v>
      </c>
      <c r="I85" s="6" t="s">
        <v>31</v>
      </c>
      <c r="J85" s="6" t="s">
        <v>32</v>
      </c>
      <c r="K85" s="6" t="s">
        <v>240</v>
      </c>
      <c r="L85" s="6" t="s">
        <v>34</v>
      </c>
      <c r="M85" s="6" t="s">
        <v>35</v>
      </c>
      <c r="N85" s="6" t="s">
        <v>36</v>
      </c>
      <c r="O85" s="6" t="s">
        <v>37</v>
      </c>
      <c r="P85" s="32">
        <v>796</v>
      </c>
      <c r="Q85" s="3" t="s">
        <v>39</v>
      </c>
      <c r="R85" s="9">
        <v>3</v>
      </c>
      <c r="S85" s="9">
        <v>7200</v>
      </c>
      <c r="T85" s="9">
        <f t="shared" ref="T85" si="23">S85*R85</f>
        <v>21600</v>
      </c>
      <c r="U85" s="9">
        <f t="shared" si="0"/>
        <v>24192.000000000004</v>
      </c>
      <c r="V85" s="295"/>
      <c r="W85" s="6">
        <v>2016</v>
      </c>
      <c r="X85" s="6"/>
      <c r="Y85" s="198"/>
      <c r="Z85" s="198"/>
      <c r="AA85" s="198"/>
      <c r="AB85" s="198"/>
      <c r="AC85" s="198"/>
      <c r="AD85" s="198"/>
      <c r="AE85" s="198"/>
      <c r="AF85" s="198"/>
      <c r="AG85" s="198"/>
      <c r="AH85" s="198"/>
      <c r="AI85" s="198"/>
      <c r="AJ85" s="198"/>
      <c r="AK85" s="198"/>
    </row>
    <row r="86" spans="1:37" s="236" customFormat="1" ht="102" x14ac:dyDescent="0.25">
      <c r="A86" s="6" t="s">
        <v>204</v>
      </c>
      <c r="B86" s="6" t="s">
        <v>25</v>
      </c>
      <c r="C86" s="11" t="s">
        <v>205</v>
      </c>
      <c r="D86" s="11" t="s">
        <v>206</v>
      </c>
      <c r="E86" s="11" t="s">
        <v>207</v>
      </c>
      <c r="F86" s="6" t="s">
        <v>208</v>
      </c>
      <c r="G86" s="2" t="s">
        <v>30</v>
      </c>
      <c r="H86" s="126">
        <v>0</v>
      </c>
      <c r="I86" s="6" t="s">
        <v>31</v>
      </c>
      <c r="J86" s="6" t="s">
        <v>32</v>
      </c>
      <c r="K86" s="6" t="s">
        <v>152</v>
      </c>
      <c r="L86" s="6" t="s">
        <v>34</v>
      </c>
      <c r="M86" s="6" t="s">
        <v>35</v>
      </c>
      <c r="N86" s="6" t="s">
        <v>36</v>
      </c>
      <c r="O86" s="6" t="s">
        <v>37</v>
      </c>
      <c r="P86" s="32">
        <v>796</v>
      </c>
      <c r="Q86" s="3" t="s">
        <v>39</v>
      </c>
      <c r="R86" s="9">
        <v>1</v>
      </c>
      <c r="S86" s="9">
        <v>10320</v>
      </c>
      <c r="T86" s="9">
        <f t="shared" si="17"/>
        <v>10320</v>
      </c>
      <c r="U86" s="9">
        <f t="shared" si="0"/>
        <v>11558.400000000001</v>
      </c>
      <c r="V86" s="6"/>
      <c r="W86" s="6">
        <v>2016</v>
      </c>
      <c r="X86" s="32"/>
      <c r="Y86" s="198"/>
      <c r="Z86" s="198"/>
      <c r="AA86" s="198"/>
      <c r="AB86" s="198"/>
      <c r="AC86" s="198"/>
      <c r="AD86" s="198"/>
      <c r="AE86" s="198"/>
      <c r="AF86" s="198"/>
      <c r="AG86" s="198"/>
      <c r="AH86" s="198"/>
      <c r="AI86" s="198"/>
      <c r="AJ86" s="198"/>
      <c r="AK86" s="198"/>
    </row>
    <row r="87" spans="1:37" s="236" customFormat="1" ht="202.5" customHeight="1" x14ac:dyDescent="0.25">
      <c r="A87" s="6" t="s">
        <v>209</v>
      </c>
      <c r="B87" s="6" t="s">
        <v>25</v>
      </c>
      <c r="C87" s="11" t="s">
        <v>210</v>
      </c>
      <c r="D87" s="11" t="s">
        <v>211</v>
      </c>
      <c r="E87" s="11" t="s">
        <v>212</v>
      </c>
      <c r="F87" s="6" t="s">
        <v>213</v>
      </c>
      <c r="G87" s="2" t="s">
        <v>30</v>
      </c>
      <c r="H87" s="126">
        <v>0</v>
      </c>
      <c r="I87" s="6" t="s">
        <v>31</v>
      </c>
      <c r="J87" s="6" t="s">
        <v>32</v>
      </c>
      <c r="K87" s="6" t="s">
        <v>214</v>
      </c>
      <c r="L87" s="6" t="s">
        <v>34</v>
      </c>
      <c r="M87" s="6" t="s">
        <v>35</v>
      </c>
      <c r="N87" s="6" t="s">
        <v>36</v>
      </c>
      <c r="O87" s="6" t="s">
        <v>37</v>
      </c>
      <c r="P87" s="32">
        <v>796</v>
      </c>
      <c r="Q87" s="3" t="s">
        <v>39</v>
      </c>
      <c r="R87" s="9">
        <v>1</v>
      </c>
      <c r="S87" s="9">
        <v>44400</v>
      </c>
      <c r="T87" s="9">
        <f t="shared" si="17"/>
        <v>44400</v>
      </c>
      <c r="U87" s="9">
        <f t="shared" si="0"/>
        <v>49728.000000000007</v>
      </c>
      <c r="V87" s="6"/>
      <c r="W87" s="6">
        <v>2016</v>
      </c>
      <c r="X87" s="32"/>
      <c r="Y87" s="198"/>
      <c r="Z87" s="198"/>
      <c r="AA87" s="198"/>
      <c r="AB87" s="198"/>
      <c r="AC87" s="198"/>
      <c r="AD87" s="198"/>
      <c r="AE87" s="198"/>
      <c r="AF87" s="198"/>
      <c r="AG87" s="198"/>
      <c r="AH87" s="198"/>
      <c r="AI87" s="198"/>
      <c r="AJ87" s="198"/>
      <c r="AK87" s="198"/>
    </row>
    <row r="88" spans="1:37" s="236" customFormat="1" ht="369.75" x14ac:dyDescent="0.25">
      <c r="A88" s="6" t="s">
        <v>215</v>
      </c>
      <c r="B88" s="6" t="s">
        <v>25</v>
      </c>
      <c r="C88" s="11" t="s">
        <v>210</v>
      </c>
      <c r="D88" s="11" t="s">
        <v>211</v>
      </c>
      <c r="E88" s="11" t="s">
        <v>212</v>
      </c>
      <c r="F88" s="3" t="s">
        <v>216</v>
      </c>
      <c r="G88" s="2" t="s">
        <v>30</v>
      </c>
      <c r="H88" s="126">
        <v>0</v>
      </c>
      <c r="I88" s="6" t="s">
        <v>31</v>
      </c>
      <c r="J88" s="6" t="s">
        <v>32</v>
      </c>
      <c r="K88" s="6" t="s">
        <v>214</v>
      </c>
      <c r="L88" s="6" t="s">
        <v>34</v>
      </c>
      <c r="M88" s="6" t="s">
        <v>35</v>
      </c>
      <c r="N88" s="6" t="s">
        <v>36</v>
      </c>
      <c r="O88" s="6" t="s">
        <v>37</v>
      </c>
      <c r="P88" s="32">
        <v>796</v>
      </c>
      <c r="Q88" s="3" t="s">
        <v>39</v>
      </c>
      <c r="R88" s="9">
        <v>4</v>
      </c>
      <c r="S88" s="9">
        <v>262000</v>
      </c>
      <c r="T88" s="9">
        <f t="shared" si="17"/>
        <v>1048000</v>
      </c>
      <c r="U88" s="9">
        <f t="shared" si="0"/>
        <v>1173760</v>
      </c>
      <c r="V88" s="6"/>
      <c r="W88" s="6">
        <v>2016</v>
      </c>
      <c r="X88" s="32"/>
      <c r="Y88" s="198"/>
      <c r="Z88" s="198"/>
      <c r="AA88" s="198"/>
      <c r="AB88" s="198"/>
      <c r="AC88" s="198"/>
      <c r="AD88" s="198"/>
      <c r="AE88" s="198"/>
      <c r="AF88" s="198"/>
      <c r="AG88" s="198"/>
      <c r="AH88" s="198"/>
      <c r="AI88" s="198"/>
      <c r="AJ88" s="198"/>
      <c r="AK88" s="198"/>
    </row>
    <row r="89" spans="1:37" s="236" customFormat="1" ht="102" x14ac:dyDescent="0.25">
      <c r="A89" s="6" t="s">
        <v>217</v>
      </c>
      <c r="B89" s="6" t="s">
        <v>25</v>
      </c>
      <c r="C89" s="11" t="s">
        <v>218</v>
      </c>
      <c r="D89" s="2" t="s">
        <v>219</v>
      </c>
      <c r="E89" s="11" t="s">
        <v>220</v>
      </c>
      <c r="F89" s="6" t="s">
        <v>221</v>
      </c>
      <c r="G89" s="2" t="s">
        <v>30</v>
      </c>
      <c r="H89" s="126">
        <v>0</v>
      </c>
      <c r="I89" s="6" t="s">
        <v>31</v>
      </c>
      <c r="J89" s="6" t="s">
        <v>32</v>
      </c>
      <c r="K89" s="6" t="s">
        <v>214</v>
      </c>
      <c r="L89" s="6" t="s">
        <v>34</v>
      </c>
      <c r="M89" s="6" t="s">
        <v>35</v>
      </c>
      <c r="N89" s="6" t="s">
        <v>36</v>
      </c>
      <c r="O89" s="6" t="s">
        <v>37</v>
      </c>
      <c r="P89" s="41" t="s">
        <v>38</v>
      </c>
      <c r="Q89" s="2" t="s">
        <v>39</v>
      </c>
      <c r="R89" s="9">
        <v>2</v>
      </c>
      <c r="S89" s="9">
        <v>530760</v>
      </c>
      <c r="T89" s="9">
        <f t="shared" si="17"/>
        <v>1061520</v>
      </c>
      <c r="U89" s="9">
        <f t="shared" si="0"/>
        <v>1188902.4000000001</v>
      </c>
      <c r="V89" s="6"/>
      <c r="W89" s="6">
        <v>2016</v>
      </c>
      <c r="X89" s="32"/>
      <c r="Y89" s="198"/>
      <c r="Z89" s="198"/>
      <c r="AA89" s="198"/>
      <c r="AB89" s="198"/>
      <c r="AC89" s="198"/>
      <c r="AD89" s="198"/>
      <c r="AE89" s="198"/>
      <c r="AF89" s="198"/>
      <c r="AG89" s="198"/>
      <c r="AH89" s="198"/>
      <c r="AI89" s="198"/>
      <c r="AJ89" s="198"/>
      <c r="AK89" s="198"/>
    </row>
    <row r="90" spans="1:37" s="236" customFormat="1" ht="102" x14ac:dyDescent="0.25">
      <c r="A90" s="6" t="s">
        <v>222</v>
      </c>
      <c r="B90" s="6" t="s">
        <v>25</v>
      </c>
      <c r="C90" s="11" t="s">
        <v>223</v>
      </c>
      <c r="D90" s="2" t="s">
        <v>219</v>
      </c>
      <c r="E90" s="11" t="s">
        <v>224</v>
      </c>
      <c r="F90" s="6" t="s">
        <v>225</v>
      </c>
      <c r="G90" s="2" t="s">
        <v>30</v>
      </c>
      <c r="H90" s="126">
        <v>0</v>
      </c>
      <c r="I90" s="6" t="s">
        <v>31</v>
      </c>
      <c r="J90" s="6" t="s">
        <v>32</v>
      </c>
      <c r="K90" s="6" t="s">
        <v>214</v>
      </c>
      <c r="L90" s="6" t="s">
        <v>34</v>
      </c>
      <c r="M90" s="6" t="s">
        <v>35</v>
      </c>
      <c r="N90" s="6" t="s">
        <v>36</v>
      </c>
      <c r="O90" s="6" t="s">
        <v>37</v>
      </c>
      <c r="P90" s="41" t="s">
        <v>38</v>
      </c>
      <c r="Q90" s="2" t="s">
        <v>39</v>
      </c>
      <c r="R90" s="9">
        <v>2</v>
      </c>
      <c r="S90" s="9">
        <v>93600</v>
      </c>
      <c r="T90" s="9">
        <f t="shared" si="17"/>
        <v>187200</v>
      </c>
      <c r="U90" s="9">
        <f t="shared" si="0"/>
        <v>209664.00000000003</v>
      </c>
      <c r="V90" s="6"/>
      <c r="W90" s="6">
        <v>2016</v>
      </c>
      <c r="X90" s="32"/>
      <c r="Y90" s="198"/>
      <c r="Z90" s="198"/>
      <c r="AA90" s="198"/>
      <c r="AB90" s="198"/>
      <c r="AC90" s="198"/>
      <c r="AD90" s="198"/>
      <c r="AE90" s="198"/>
      <c r="AF90" s="198"/>
      <c r="AG90" s="198"/>
      <c r="AH90" s="198"/>
      <c r="AI90" s="198"/>
      <c r="AJ90" s="198"/>
      <c r="AK90" s="198"/>
    </row>
    <row r="91" spans="1:37" s="236" customFormat="1" ht="191.25" x14ac:dyDescent="0.25">
      <c r="A91" s="6" t="s">
        <v>226</v>
      </c>
      <c r="B91" s="6" t="s">
        <v>25</v>
      </c>
      <c r="C91" s="11" t="s">
        <v>227</v>
      </c>
      <c r="D91" s="2" t="s">
        <v>228</v>
      </c>
      <c r="E91" s="11" t="s">
        <v>229</v>
      </c>
      <c r="F91" s="6" t="s">
        <v>230</v>
      </c>
      <c r="G91" s="2" t="s">
        <v>30</v>
      </c>
      <c r="H91" s="126">
        <v>0</v>
      </c>
      <c r="I91" s="6" t="s">
        <v>31</v>
      </c>
      <c r="J91" s="6" t="s">
        <v>32</v>
      </c>
      <c r="K91" s="6" t="s">
        <v>214</v>
      </c>
      <c r="L91" s="6" t="s">
        <v>34</v>
      </c>
      <c r="M91" s="6" t="s">
        <v>35</v>
      </c>
      <c r="N91" s="6" t="s">
        <v>36</v>
      </c>
      <c r="O91" s="6" t="s">
        <v>37</v>
      </c>
      <c r="P91" s="41" t="s">
        <v>38</v>
      </c>
      <c r="Q91" s="2" t="s">
        <v>39</v>
      </c>
      <c r="R91" s="9">
        <v>3</v>
      </c>
      <c r="S91" s="9">
        <v>48720</v>
      </c>
      <c r="T91" s="9">
        <f t="shared" si="17"/>
        <v>146160</v>
      </c>
      <c r="U91" s="9">
        <f t="shared" si="0"/>
        <v>163699.20000000001</v>
      </c>
      <c r="V91" s="6"/>
      <c r="W91" s="6">
        <v>2016</v>
      </c>
      <c r="X91" s="32"/>
      <c r="Y91" s="198"/>
      <c r="Z91" s="198"/>
      <c r="AA91" s="198"/>
      <c r="AB91" s="198"/>
      <c r="AC91" s="198"/>
      <c r="AD91" s="198"/>
      <c r="AE91" s="198"/>
      <c r="AF91" s="198"/>
      <c r="AG91" s="198"/>
      <c r="AH91" s="198"/>
      <c r="AI91" s="198"/>
      <c r="AJ91" s="198"/>
      <c r="AK91" s="198"/>
    </row>
    <row r="92" spans="1:37" s="236" customFormat="1" ht="102" x14ac:dyDescent="0.25">
      <c r="A92" s="6" t="s">
        <v>231</v>
      </c>
      <c r="B92" s="6" t="s">
        <v>25</v>
      </c>
      <c r="C92" s="11" t="s">
        <v>232</v>
      </c>
      <c r="D92" s="2" t="s">
        <v>228</v>
      </c>
      <c r="E92" s="11" t="s">
        <v>233</v>
      </c>
      <c r="F92" s="6" t="s">
        <v>234</v>
      </c>
      <c r="G92" s="2" t="s">
        <v>30</v>
      </c>
      <c r="H92" s="126">
        <v>0</v>
      </c>
      <c r="I92" s="6" t="s">
        <v>31</v>
      </c>
      <c r="J92" s="6" t="s">
        <v>32</v>
      </c>
      <c r="K92" s="6" t="s">
        <v>214</v>
      </c>
      <c r="L92" s="6" t="s">
        <v>34</v>
      </c>
      <c r="M92" s="6" t="s">
        <v>35</v>
      </c>
      <c r="N92" s="6" t="s">
        <v>36</v>
      </c>
      <c r="O92" s="6" t="s">
        <v>37</v>
      </c>
      <c r="P92" s="41" t="s">
        <v>38</v>
      </c>
      <c r="Q92" s="2" t="s">
        <v>39</v>
      </c>
      <c r="R92" s="9">
        <v>2</v>
      </c>
      <c r="S92" s="9">
        <v>24350</v>
      </c>
      <c r="T92" s="9">
        <f t="shared" si="17"/>
        <v>48700</v>
      </c>
      <c r="U92" s="9">
        <f t="shared" si="0"/>
        <v>54544.000000000007</v>
      </c>
      <c r="V92" s="6"/>
      <c r="W92" s="6">
        <v>2016</v>
      </c>
      <c r="X92" s="32"/>
      <c r="Y92" s="198"/>
      <c r="Z92" s="198"/>
      <c r="AA92" s="198"/>
      <c r="AB92" s="198"/>
      <c r="AC92" s="198"/>
      <c r="AD92" s="198"/>
      <c r="AE92" s="198"/>
      <c r="AF92" s="198"/>
      <c r="AG92" s="198"/>
      <c r="AH92" s="198"/>
      <c r="AI92" s="198"/>
      <c r="AJ92" s="198"/>
      <c r="AK92" s="198"/>
    </row>
    <row r="93" spans="1:37" s="236" customFormat="1" ht="153" x14ac:dyDescent="0.25">
      <c r="A93" s="6" t="s">
        <v>235</v>
      </c>
      <c r="B93" s="6" t="s">
        <v>25</v>
      </c>
      <c r="C93" s="11" t="s">
        <v>236</v>
      </c>
      <c r="D93" s="2" t="s">
        <v>237</v>
      </c>
      <c r="E93" s="11" t="s">
        <v>238</v>
      </c>
      <c r="F93" s="6" t="s">
        <v>239</v>
      </c>
      <c r="G93" s="2" t="s">
        <v>30</v>
      </c>
      <c r="H93" s="126">
        <v>60</v>
      </c>
      <c r="I93" s="6" t="s">
        <v>31</v>
      </c>
      <c r="J93" s="6" t="s">
        <v>32</v>
      </c>
      <c r="K93" s="6" t="s">
        <v>240</v>
      </c>
      <c r="L93" s="6" t="s">
        <v>34</v>
      </c>
      <c r="M93" s="6" t="s">
        <v>35</v>
      </c>
      <c r="N93" s="6" t="s">
        <v>78</v>
      </c>
      <c r="O93" s="3" t="s">
        <v>79</v>
      </c>
      <c r="P93" s="41" t="s">
        <v>38</v>
      </c>
      <c r="Q93" s="2" t="s">
        <v>39</v>
      </c>
      <c r="R93" s="9">
        <v>100</v>
      </c>
      <c r="S93" s="9">
        <v>1320</v>
      </c>
      <c r="T93" s="9">
        <f t="shared" si="17"/>
        <v>132000</v>
      </c>
      <c r="U93" s="9">
        <f t="shared" si="0"/>
        <v>147840</v>
      </c>
      <c r="V93" s="6" t="s">
        <v>80</v>
      </c>
      <c r="W93" s="6">
        <v>2016</v>
      </c>
      <c r="X93" s="32"/>
      <c r="Y93" s="198"/>
      <c r="Z93" s="198"/>
      <c r="AA93" s="198"/>
      <c r="AB93" s="198"/>
      <c r="AC93" s="198"/>
      <c r="AD93" s="198"/>
      <c r="AE93" s="198"/>
      <c r="AF93" s="198"/>
      <c r="AG93" s="198"/>
      <c r="AH93" s="198"/>
      <c r="AI93" s="198"/>
      <c r="AJ93" s="198"/>
      <c r="AK93" s="198"/>
    </row>
    <row r="94" spans="1:37" s="236" customFormat="1" ht="102" x14ac:dyDescent="0.25">
      <c r="A94" s="6" t="s">
        <v>241</v>
      </c>
      <c r="B94" s="6" t="s">
        <v>25</v>
      </c>
      <c r="C94" s="11" t="s">
        <v>242</v>
      </c>
      <c r="D94" s="2" t="s">
        <v>243</v>
      </c>
      <c r="E94" s="11" t="s">
        <v>244</v>
      </c>
      <c r="F94" s="6" t="s">
        <v>243</v>
      </c>
      <c r="G94" s="2" t="s">
        <v>30</v>
      </c>
      <c r="H94" s="126">
        <v>0</v>
      </c>
      <c r="I94" s="6" t="s">
        <v>31</v>
      </c>
      <c r="J94" s="6" t="s">
        <v>32</v>
      </c>
      <c r="K94" s="6" t="s">
        <v>214</v>
      </c>
      <c r="L94" s="6" t="s">
        <v>34</v>
      </c>
      <c r="M94" s="6" t="s">
        <v>35</v>
      </c>
      <c r="N94" s="6" t="s">
        <v>36</v>
      </c>
      <c r="O94" s="6" t="s">
        <v>37</v>
      </c>
      <c r="P94" s="41" t="s">
        <v>38</v>
      </c>
      <c r="Q94" s="2" t="s">
        <v>39</v>
      </c>
      <c r="R94" s="9">
        <v>15</v>
      </c>
      <c r="S94" s="9">
        <v>35000</v>
      </c>
      <c r="T94" s="9">
        <f t="shared" si="17"/>
        <v>525000</v>
      </c>
      <c r="U94" s="9">
        <f t="shared" si="0"/>
        <v>588000</v>
      </c>
      <c r="V94" s="6"/>
      <c r="W94" s="6">
        <v>2016</v>
      </c>
      <c r="X94" s="32"/>
      <c r="Y94" s="198"/>
      <c r="Z94" s="198"/>
      <c r="AA94" s="198"/>
      <c r="AB94" s="198"/>
      <c r="AC94" s="198"/>
      <c r="AD94" s="198"/>
      <c r="AE94" s="198"/>
      <c r="AF94" s="198"/>
      <c r="AG94" s="198"/>
      <c r="AH94" s="198"/>
      <c r="AI94" s="198"/>
      <c r="AJ94" s="198"/>
      <c r="AK94" s="198"/>
    </row>
    <row r="95" spans="1:37" s="236" customFormat="1" ht="102" x14ac:dyDescent="0.25">
      <c r="A95" s="6" t="s">
        <v>245</v>
      </c>
      <c r="B95" s="6" t="s">
        <v>25</v>
      </c>
      <c r="C95" s="11" t="s">
        <v>246</v>
      </c>
      <c r="D95" s="6" t="s">
        <v>247</v>
      </c>
      <c r="E95" s="6" t="s">
        <v>248</v>
      </c>
      <c r="F95" s="6" t="s">
        <v>247</v>
      </c>
      <c r="G95" s="2" t="s">
        <v>30</v>
      </c>
      <c r="H95" s="126">
        <v>0</v>
      </c>
      <c r="I95" s="6" t="s">
        <v>31</v>
      </c>
      <c r="J95" s="6" t="s">
        <v>32</v>
      </c>
      <c r="K95" s="6" t="s">
        <v>214</v>
      </c>
      <c r="L95" s="6" t="s">
        <v>34</v>
      </c>
      <c r="M95" s="6" t="s">
        <v>35</v>
      </c>
      <c r="N95" s="6" t="s">
        <v>36</v>
      </c>
      <c r="O95" s="6" t="s">
        <v>37</v>
      </c>
      <c r="P95" s="32">
        <v>796</v>
      </c>
      <c r="Q95" s="2" t="s">
        <v>39</v>
      </c>
      <c r="R95" s="9">
        <v>7</v>
      </c>
      <c r="S95" s="9">
        <v>48360</v>
      </c>
      <c r="T95" s="9">
        <v>0</v>
      </c>
      <c r="U95" s="9">
        <f t="shared" si="0"/>
        <v>0</v>
      </c>
      <c r="V95" s="6"/>
      <c r="W95" s="6">
        <v>2016</v>
      </c>
      <c r="X95" s="32" t="s">
        <v>10145</v>
      </c>
      <c r="Y95" s="198"/>
      <c r="Z95" s="198"/>
      <c r="AA95" s="198"/>
      <c r="AB95" s="198"/>
      <c r="AC95" s="198"/>
      <c r="AD95" s="198"/>
      <c r="AE95" s="198"/>
      <c r="AF95" s="198"/>
      <c r="AG95" s="198"/>
      <c r="AH95" s="198"/>
      <c r="AI95" s="198"/>
      <c r="AJ95" s="198"/>
      <c r="AK95" s="198"/>
    </row>
    <row r="96" spans="1:37" s="236" customFormat="1" ht="102" x14ac:dyDescent="0.25">
      <c r="A96" s="6" t="s">
        <v>10146</v>
      </c>
      <c r="B96" s="6" t="s">
        <v>25</v>
      </c>
      <c r="C96" s="11" t="s">
        <v>10147</v>
      </c>
      <c r="D96" s="6" t="s">
        <v>10148</v>
      </c>
      <c r="E96" s="6" t="s">
        <v>141</v>
      </c>
      <c r="F96" s="3" t="s">
        <v>10149</v>
      </c>
      <c r="G96" s="2" t="s">
        <v>30</v>
      </c>
      <c r="H96" s="126">
        <v>0</v>
      </c>
      <c r="I96" s="6" t="s">
        <v>31</v>
      </c>
      <c r="J96" s="6" t="s">
        <v>32</v>
      </c>
      <c r="K96" s="6" t="s">
        <v>214</v>
      </c>
      <c r="L96" s="6" t="s">
        <v>34</v>
      </c>
      <c r="M96" s="6" t="s">
        <v>35</v>
      </c>
      <c r="N96" s="6" t="s">
        <v>36</v>
      </c>
      <c r="O96" s="6" t="s">
        <v>37</v>
      </c>
      <c r="P96" s="32">
        <v>796</v>
      </c>
      <c r="Q96" s="2" t="s">
        <v>39</v>
      </c>
      <c r="R96" s="9">
        <v>7</v>
      </c>
      <c r="S96" s="9">
        <v>48360</v>
      </c>
      <c r="T96" s="9">
        <f t="shared" ref="T96" si="24">S96*R96</f>
        <v>338520</v>
      </c>
      <c r="U96" s="9">
        <f t="shared" si="0"/>
        <v>379142.40000000002</v>
      </c>
      <c r="V96" s="6"/>
      <c r="W96" s="6">
        <v>2016</v>
      </c>
      <c r="X96" s="32"/>
      <c r="Y96" s="198"/>
      <c r="Z96" s="198"/>
      <c r="AA96" s="198"/>
      <c r="AB96" s="198"/>
      <c r="AC96" s="198"/>
      <c r="AD96" s="198"/>
      <c r="AE96" s="198"/>
      <c r="AF96" s="198"/>
      <c r="AG96" s="198"/>
      <c r="AH96" s="198"/>
      <c r="AI96" s="198"/>
      <c r="AJ96" s="198"/>
      <c r="AK96" s="198"/>
    </row>
    <row r="97" spans="1:37" s="236" customFormat="1" ht="102" x14ac:dyDescent="0.25">
      <c r="A97" s="6" t="s">
        <v>249</v>
      </c>
      <c r="B97" s="6" t="s">
        <v>25</v>
      </c>
      <c r="C97" s="11" t="s">
        <v>250</v>
      </c>
      <c r="D97" s="11" t="s">
        <v>251</v>
      </c>
      <c r="E97" s="11" t="s">
        <v>252</v>
      </c>
      <c r="F97" s="6" t="s">
        <v>253</v>
      </c>
      <c r="G97" s="2" t="s">
        <v>30</v>
      </c>
      <c r="H97" s="126">
        <v>0</v>
      </c>
      <c r="I97" s="6" t="s">
        <v>31</v>
      </c>
      <c r="J97" s="6" t="s">
        <v>32</v>
      </c>
      <c r="K97" s="6" t="s">
        <v>240</v>
      </c>
      <c r="L97" s="6" t="s">
        <v>34</v>
      </c>
      <c r="M97" s="6" t="s">
        <v>35</v>
      </c>
      <c r="N97" s="6" t="s">
        <v>36</v>
      </c>
      <c r="O97" s="6" t="s">
        <v>37</v>
      </c>
      <c r="P97" s="41" t="s">
        <v>38</v>
      </c>
      <c r="Q97" s="2" t="s">
        <v>39</v>
      </c>
      <c r="R97" s="9">
        <v>5</v>
      </c>
      <c r="S97" s="9">
        <v>120000</v>
      </c>
      <c r="T97" s="9">
        <v>0</v>
      </c>
      <c r="U97" s="9">
        <f t="shared" si="0"/>
        <v>0</v>
      </c>
      <c r="V97" s="6"/>
      <c r="W97" s="6">
        <v>2016</v>
      </c>
      <c r="X97" s="32" t="s">
        <v>7025</v>
      </c>
      <c r="Y97" s="198"/>
      <c r="Z97" s="198"/>
      <c r="AA97" s="198"/>
      <c r="AB97" s="198"/>
      <c r="AC97" s="198"/>
      <c r="AD97" s="198"/>
      <c r="AE97" s="198"/>
      <c r="AF97" s="198"/>
      <c r="AG97" s="198"/>
      <c r="AH97" s="198"/>
      <c r="AI97" s="198"/>
      <c r="AJ97" s="198"/>
      <c r="AK97" s="198"/>
    </row>
    <row r="98" spans="1:37" s="236" customFormat="1" ht="102" x14ac:dyDescent="0.25">
      <c r="A98" s="6" t="s">
        <v>10150</v>
      </c>
      <c r="B98" s="6" t="s">
        <v>25</v>
      </c>
      <c r="C98" s="11" t="s">
        <v>250</v>
      </c>
      <c r="D98" s="11" t="s">
        <v>251</v>
      </c>
      <c r="E98" s="11" t="s">
        <v>252</v>
      </c>
      <c r="F98" s="6" t="s">
        <v>253</v>
      </c>
      <c r="G98" s="2" t="s">
        <v>30</v>
      </c>
      <c r="H98" s="126">
        <v>0</v>
      </c>
      <c r="I98" s="6" t="s">
        <v>31</v>
      </c>
      <c r="J98" s="6" t="s">
        <v>32</v>
      </c>
      <c r="K98" s="6" t="s">
        <v>267</v>
      </c>
      <c r="L98" s="6" t="s">
        <v>34</v>
      </c>
      <c r="M98" s="6" t="s">
        <v>35</v>
      </c>
      <c r="N98" s="6" t="s">
        <v>36</v>
      </c>
      <c r="O98" s="6" t="s">
        <v>37</v>
      </c>
      <c r="P98" s="41" t="s">
        <v>38</v>
      </c>
      <c r="Q98" s="2" t="s">
        <v>39</v>
      </c>
      <c r="R98" s="9">
        <v>5</v>
      </c>
      <c r="S98" s="9">
        <v>120000</v>
      </c>
      <c r="T98" s="9">
        <f t="shared" ref="T98" si="25">S98*R98</f>
        <v>600000</v>
      </c>
      <c r="U98" s="9">
        <f t="shared" si="0"/>
        <v>672000.00000000012</v>
      </c>
      <c r="V98" s="6"/>
      <c r="W98" s="6">
        <v>2016</v>
      </c>
      <c r="X98" s="32"/>
      <c r="Y98" s="198"/>
      <c r="Z98" s="198"/>
      <c r="AA98" s="198"/>
      <c r="AB98" s="198"/>
      <c r="AC98" s="198"/>
      <c r="AD98" s="198"/>
      <c r="AE98" s="198"/>
      <c r="AF98" s="198"/>
      <c r="AG98" s="198"/>
      <c r="AH98" s="198"/>
      <c r="AI98" s="198"/>
      <c r="AJ98" s="198"/>
      <c r="AK98" s="198"/>
    </row>
    <row r="99" spans="1:37" s="236" customFormat="1" ht="102" x14ac:dyDescent="0.25">
      <c r="A99" s="6" t="s">
        <v>254</v>
      </c>
      <c r="B99" s="6" t="s">
        <v>25</v>
      </c>
      <c r="C99" s="11" t="s">
        <v>255</v>
      </c>
      <c r="D99" s="11" t="s">
        <v>256</v>
      </c>
      <c r="E99" s="11" t="s">
        <v>257</v>
      </c>
      <c r="F99" s="6" t="s">
        <v>258</v>
      </c>
      <c r="G99" s="2" t="s">
        <v>30</v>
      </c>
      <c r="H99" s="126">
        <v>0</v>
      </c>
      <c r="I99" s="6" t="s">
        <v>31</v>
      </c>
      <c r="J99" s="6" t="s">
        <v>32</v>
      </c>
      <c r="K99" s="6" t="s">
        <v>214</v>
      </c>
      <c r="L99" s="6" t="s">
        <v>34</v>
      </c>
      <c r="M99" s="6" t="s">
        <v>35</v>
      </c>
      <c r="N99" s="6" t="s">
        <v>36</v>
      </c>
      <c r="O99" s="6" t="s">
        <v>37</v>
      </c>
      <c r="P99" s="41" t="s">
        <v>38</v>
      </c>
      <c r="Q99" s="2" t="s">
        <v>39</v>
      </c>
      <c r="R99" s="9">
        <v>10</v>
      </c>
      <c r="S99" s="9">
        <v>5000</v>
      </c>
      <c r="T99" s="9">
        <f t="shared" si="17"/>
        <v>50000</v>
      </c>
      <c r="U99" s="9">
        <f t="shared" si="0"/>
        <v>56000.000000000007</v>
      </c>
      <c r="V99" s="6"/>
      <c r="W99" s="6">
        <v>2016</v>
      </c>
      <c r="X99" s="32"/>
      <c r="Y99" s="198"/>
      <c r="Z99" s="198"/>
      <c r="AA99" s="198"/>
      <c r="AB99" s="198"/>
      <c r="AC99" s="198"/>
      <c r="AD99" s="198"/>
      <c r="AE99" s="198"/>
      <c r="AF99" s="198"/>
      <c r="AG99" s="198"/>
      <c r="AH99" s="198"/>
      <c r="AI99" s="198"/>
      <c r="AJ99" s="198"/>
      <c r="AK99" s="198"/>
    </row>
    <row r="100" spans="1:37" s="236" customFormat="1" ht="102" x14ac:dyDescent="0.25">
      <c r="A100" s="6" t="s">
        <v>259</v>
      </c>
      <c r="B100" s="6" t="s">
        <v>25</v>
      </c>
      <c r="C100" s="11" t="s">
        <v>6867</v>
      </c>
      <c r="D100" s="11" t="s">
        <v>183</v>
      </c>
      <c r="E100" s="11" t="s">
        <v>260</v>
      </c>
      <c r="F100" s="3" t="s">
        <v>6866</v>
      </c>
      <c r="G100" s="2" t="s">
        <v>30</v>
      </c>
      <c r="H100" s="126">
        <v>0</v>
      </c>
      <c r="I100" s="6" t="s">
        <v>31</v>
      </c>
      <c r="J100" s="6" t="s">
        <v>32</v>
      </c>
      <c r="K100" s="6" t="s">
        <v>214</v>
      </c>
      <c r="L100" s="6" t="s">
        <v>34</v>
      </c>
      <c r="M100" s="6" t="s">
        <v>35</v>
      </c>
      <c r="N100" s="6" t="s">
        <v>36</v>
      </c>
      <c r="O100" s="6" t="s">
        <v>37</v>
      </c>
      <c r="P100" s="32">
        <v>704</v>
      </c>
      <c r="Q100" s="3" t="s">
        <v>6778</v>
      </c>
      <c r="R100" s="9">
        <v>6</v>
      </c>
      <c r="S100" s="9">
        <v>18000</v>
      </c>
      <c r="T100" s="9">
        <f t="shared" si="17"/>
        <v>108000</v>
      </c>
      <c r="U100" s="9">
        <f t="shared" si="0"/>
        <v>120960.00000000001</v>
      </c>
      <c r="V100" s="6"/>
      <c r="W100" s="6">
        <v>2016</v>
      </c>
      <c r="X100" s="32"/>
      <c r="Y100" s="198"/>
      <c r="Z100" s="198"/>
      <c r="AA100" s="198"/>
      <c r="AB100" s="198"/>
      <c r="AC100" s="198"/>
      <c r="AD100" s="198"/>
      <c r="AE100" s="198"/>
      <c r="AF100" s="198"/>
      <c r="AG100" s="198"/>
      <c r="AH100" s="198"/>
      <c r="AI100" s="198"/>
      <c r="AJ100" s="198"/>
      <c r="AK100" s="198"/>
    </row>
    <row r="101" spans="1:37" s="236" customFormat="1" ht="102" x14ac:dyDescent="0.25">
      <c r="A101" s="6" t="s">
        <v>261</v>
      </c>
      <c r="B101" s="6" t="s">
        <v>25</v>
      </c>
      <c r="C101" s="11" t="s">
        <v>10151</v>
      </c>
      <c r="D101" s="11" t="s">
        <v>183</v>
      </c>
      <c r="E101" s="11" t="s">
        <v>10152</v>
      </c>
      <c r="F101" s="6" t="s">
        <v>10153</v>
      </c>
      <c r="G101" s="2" t="s">
        <v>30</v>
      </c>
      <c r="H101" s="126">
        <v>0</v>
      </c>
      <c r="I101" s="6" t="s">
        <v>31</v>
      </c>
      <c r="J101" s="6" t="s">
        <v>32</v>
      </c>
      <c r="K101" s="6" t="s">
        <v>214</v>
      </c>
      <c r="L101" s="6" t="s">
        <v>34</v>
      </c>
      <c r="M101" s="6" t="s">
        <v>35</v>
      </c>
      <c r="N101" s="6" t="s">
        <v>36</v>
      </c>
      <c r="O101" s="6" t="s">
        <v>37</v>
      </c>
      <c r="P101" s="32">
        <v>704</v>
      </c>
      <c r="Q101" s="3" t="s">
        <v>6778</v>
      </c>
      <c r="R101" s="9">
        <v>6</v>
      </c>
      <c r="S101" s="9">
        <v>38400</v>
      </c>
      <c r="T101" s="9">
        <f t="shared" si="17"/>
        <v>230400</v>
      </c>
      <c r="U101" s="9">
        <f t="shared" si="0"/>
        <v>258048.00000000003</v>
      </c>
      <c r="V101" s="6"/>
      <c r="W101" s="6">
        <v>2016</v>
      </c>
      <c r="X101" s="32"/>
      <c r="Y101" s="198"/>
      <c r="Z101" s="198"/>
      <c r="AA101" s="198"/>
      <c r="AB101" s="198"/>
      <c r="AC101" s="198"/>
      <c r="AD101" s="198"/>
      <c r="AE101" s="198"/>
      <c r="AF101" s="198"/>
      <c r="AG101" s="198"/>
      <c r="AH101" s="198"/>
      <c r="AI101" s="198"/>
      <c r="AJ101" s="198"/>
      <c r="AK101" s="198"/>
    </row>
    <row r="102" spans="1:37" s="236" customFormat="1" ht="102" x14ac:dyDescent="0.25">
      <c r="A102" s="6" t="s">
        <v>262</v>
      </c>
      <c r="B102" s="6" t="s">
        <v>25</v>
      </c>
      <c r="C102" s="11" t="s">
        <v>263</v>
      </c>
      <c r="D102" s="11" t="s">
        <v>264</v>
      </c>
      <c r="E102" s="11" t="s">
        <v>265</v>
      </c>
      <c r="F102" s="6" t="s">
        <v>266</v>
      </c>
      <c r="G102" s="2" t="s">
        <v>30</v>
      </c>
      <c r="H102" s="126">
        <v>0</v>
      </c>
      <c r="I102" s="6" t="s">
        <v>31</v>
      </c>
      <c r="J102" s="6" t="s">
        <v>32</v>
      </c>
      <c r="K102" s="6" t="s">
        <v>267</v>
      </c>
      <c r="L102" s="6" t="s">
        <v>34</v>
      </c>
      <c r="M102" s="6" t="s">
        <v>35</v>
      </c>
      <c r="N102" s="6" t="s">
        <v>36</v>
      </c>
      <c r="O102" s="6" t="s">
        <v>37</v>
      </c>
      <c r="P102" s="32">
        <v>796</v>
      </c>
      <c r="Q102" s="3" t="s">
        <v>39</v>
      </c>
      <c r="R102" s="9">
        <v>6</v>
      </c>
      <c r="S102" s="9">
        <v>10272</v>
      </c>
      <c r="T102" s="9">
        <v>0</v>
      </c>
      <c r="U102" s="9">
        <f t="shared" si="0"/>
        <v>0</v>
      </c>
      <c r="V102" s="6"/>
      <c r="W102" s="6">
        <v>2016</v>
      </c>
      <c r="X102" s="32" t="s">
        <v>7728</v>
      </c>
      <c r="Y102" s="198"/>
      <c r="Z102" s="198"/>
      <c r="AA102" s="198"/>
      <c r="AB102" s="198"/>
      <c r="AC102" s="198"/>
      <c r="AD102" s="198"/>
      <c r="AE102" s="198"/>
      <c r="AF102" s="198"/>
      <c r="AG102" s="198"/>
      <c r="AH102" s="198"/>
      <c r="AI102" s="198"/>
      <c r="AJ102" s="198"/>
      <c r="AK102" s="198"/>
    </row>
    <row r="103" spans="1:37" s="236" customFormat="1" ht="102" x14ac:dyDescent="0.25">
      <c r="A103" s="6" t="s">
        <v>10154</v>
      </c>
      <c r="B103" s="6" t="s">
        <v>25</v>
      </c>
      <c r="C103" s="11" t="s">
        <v>10155</v>
      </c>
      <c r="D103" s="11" t="s">
        <v>264</v>
      </c>
      <c r="E103" s="11" t="s">
        <v>10156</v>
      </c>
      <c r="F103" s="6" t="s">
        <v>266</v>
      </c>
      <c r="G103" s="2" t="s">
        <v>30</v>
      </c>
      <c r="H103" s="126">
        <v>0</v>
      </c>
      <c r="I103" s="6" t="s">
        <v>31</v>
      </c>
      <c r="J103" s="6" t="s">
        <v>32</v>
      </c>
      <c r="K103" s="6" t="s">
        <v>267</v>
      </c>
      <c r="L103" s="6" t="s">
        <v>34</v>
      </c>
      <c r="M103" s="6" t="s">
        <v>35</v>
      </c>
      <c r="N103" s="6" t="s">
        <v>36</v>
      </c>
      <c r="O103" s="6" t="s">
        <v>37</v>
      </c>
      <c r="P103" s="32">
        <v>796</v>
      </c>
      <c r="Q103" s="3" t="s">
        <v>39</v>
      </c>
      <c r="R103" s="9">
        <v>6</v>
      </c>
      <c r="S103" s="9">
        <v>10272</v>
      </c>
      <c r="T103" s="9">
        <f t="shared" ref="T103" si="26">S103*R103</f>
        <v>61632</v>
      </c>
      <c r="U103" s="9">
        <f t="shared" si="0"/>
        <v>69027.840000000011</v>
      </c>
      <c r="V103" s="6"/>
      <c r="W103" s="6">
        <v>2016</v>
      </c>
      <c r="X103" s="32"/>
      <c r="Y103" s="198"/>
      <c r="Z103" s="198"/>
      <c r="AA103" s="198"/>
      <c r="AB103" s="198"/>
      <c r="AC103" s="198"/>
      <c r="AD103" s="198"/>
      <c r="AE103" s="198"/>
      <c r="AF103" s="198"/>
      <c r="AG103" s="198"/>
      <c r="AH103" s="198"/>
      <c r="AI103" s="198"/>
      <c r="AJ103" s="198"/>
      <c r="AK103" s="198"/>
    </row>
    <row r="104" spans="1:37" s="236" customFormat="1" ht="102" x14ac:dyDescent="0.25">
      <c r="A104" s="6" t="s">
        <v>268</v>
      </c>
      <c r="B104" s="6" t="s">
        <v>25</v>
      </c>
      <c r="C104" s="11" t="s">
        <v>269</v>
      </c>
      <c r="D104" s="11" t="s">
        <v>270</v>
      </c>
      <c r="E104" s="11" t="s">
        <v>271</v>
      </c>
      <c r="F104" s="6" t="s">
        <v>10157</v>
      </c>
      <c r="G104" s="2" t="s">
        <v>30</v>
      </c>
      <c r="H104" s="126">
        <v>0</v>
      </c>
      <c r="I104" s="6" t="s">
        <v>31</v>
      </c>
      <c r="J104" s="6" t="s">
        <v>32</v>
      </c>
      <c r="K104" s="6" t="s">
        <v>214</v>
      </c>
      <c r="L104" s="6" t="s">
        <v>34</v>
      </c>
      <c r="M104" s="6" t="s">
        <v>35</v>
      </c>
      <c r="N104" s="6" t="s">
        <v>36</v>
      </c>
      <c r="O104" s="6" t="s">
        <v>37</v>
      </c>
      <c r="P104" s="32">
        <v>796</v>
      </c>
      <c r="Q104" s="3" t="s">
        <v>39</v>
      </c>
      <c r="R104" s="9">
        <v>20</v>
      </c>
      <c r="S104" s="9">
        <v>25800</v>
      </c>
      <c r="T104" s="9">
        <f t="shared" si="17"/>
        <v>516000</v>
      </c>
      <c r="U104" s="9">
        <f t="shared" si="0"/>
        <v>577920</v>
      </c>
      <c r="V104" s="6"/>
      <c r="W104" s="6">
        <v>2016</v>
      </c>
      <c r="X104" s="32"/>
      <c r="Y104" s="198"/>
      <c r="Z104" s="198"/>
      <c r="AA104" s="198"/>
      <c r="AB104" s="198"/>
      <c r="AC104" s="198"/>
      <c r="AD104" s="198"/>
      <c r="AE104" s="198"/>
      <c r="AF104" s="198"/>
      <c r="AG104" s="198"/>
      <c r="AH104" s="198"/>
      <c r="AI104" s="198"/>
      <c r="AJ104" s="198"/>
      <c r="AK104" s="198"/>
    </row>
    <row r="105" spans="1:37" s="236" customFormat="1" ht="102" x14ac:dyDescent="0.25">
      <c r="A105" s="6" t="s">
        <v>272</v>
      </c>
      <c r="B105" s="6" t="s">
        <v>25</v>
      </c>
      <c r="C105" s="11" t="s">
        <v>273</v>
      </c>
      <c r="D105" s="11" t="s">
        <v>274</v>
      </c>
      <c r="E105" s="11" t="s">
        <v>275</v>
      </c>
      <c r="F105" s="6" t="s">
        <v>10158</v>
      </c>
      <c r="G105" s="2" t="s">
        <v>30</v>
      </c>
      <c r="H105" s="126">
        <v>0</v>
      </c>
      <c r="I105" s="6" t="s">
        <v>31</v>
      </c>
      <c r="J105" s="6" t="s">
        <v>32</v>
      </c>
      <c r="K105" s="6" t="s">
        <v>240</v>
      </c>
      <c r="L105" s="6" t="s">
        <v>34</v>
      </c>
      <c r="M105" s="6" t="s">
        <v>35</v>
      </c>
      <c r="N105" s="6" t="s">
        <v>36</v>
      </c>
      <c r="O105" s="6" t="s">
        <v>37</v>
      </c>
      <c r="P105" s="32">
        <v>796</v>
      </c>
      <c r="Q105" s="3" t="s">
        <v>39</v>
      </c>
      <c r="R105" s="9">
        <v>10</v>
      </c>
      <c r="S105" s="9">
        <v>2040</v>
      </c>
      <c r="T105" s="9">
        <v>0</v>
      </c>
      <c r="U105" s="9">
        <f t="shared" si="0"/>
        <v>0</v>
      </c>
      <c r="V105" s="6"/>
      <c r="W105" s="6">
        <v>2016</v>
      </c>
      <c r="X105" s="32" t="s">
        <v>6905</v>
      </c>
      <c r="Y105" s="198"/>
      <c r="Z105" s="198"/>
      <c r="AA105" s="198"/>
      <c r="AB105" s="198"/>
      <c r="AC105" s="198"/>
      <c r="AD105" s="198"/>
      <c r="AE105" s="198"/>
      <c r="AF105" s="198"/>
      <c r="AG105" s="198"/>
      <c r="AH105" s="198"/>
      <c r="AI105" s="198"/>
      <c r="AJ105" s="198"/>
      <c r="AK105" s="198"/>
    </row>
    <row r="106" spans="1:37" s="236" customFormat="1" ht="102" x14ac:dyDescent="0.25">
      <c r="A106" s="6" t="s">
        <v>276</v>
      </c>
      <c r="B106" s="6" t="s">
        <v>25</v>
      </c>
      <c r="C106" s="11" t="s">
        <v>277</v>
      </c>
      <c r="D106" s="11" t="s">
        <v>278</v>
      </c>
      <c r="E106" s="11" t="s">
        <v>279</v>
      </c>
      <c r="F106" s="6" t="s">
        <v>10159</v>
      </c>
      <c r="G106" s="2" t="s">
        <v>30</v>
      </c>
      <c r="H106" s="126">
        <v>0</v>
      </c>
      <c r="I106" s="6" t="s">
        <v>31</v>
      </c>
      <c r="J106" s="6" t="s">
        <v>32</v>
      </c>
      <c r="K106" s="6" t="s">
        <v>214</v>
      </c>
      <c r="L106" s="6" t="s">
        <v>34</v>
      </c>
      <c r="M106" s="6" t="s">
        <v>35</v>
      </c>
      <c r="N106" s="6" t="s">
        <v>36</v>
      </c>
      <c r="O106" s="6" t="s">
        <v>37</v>
      </c>
      <c r="P106" s="32">
        <v>796</v>
      </c>
      <c r="Q106" s="3" t="s">
        <v>39</v>
      </c>
      <c r="R106" s="9">
        <v>5</v>
      </c>
      <c r="S106" s="9">
        <v>1080</v>
      </c>
      <c r="T106" s="9">
        <v>0</v>
      </c>
      <c r="U106" s="9">
        <f t="shared" si="0"/>
        <v>0</v>
      </c>
      <c r="V106" s="6"/>
      <c r="W106" s="6">
        <v>2016</v>
      </c>
      <c r="X106" s="32" t="s">
        <v>6905</v>
      </c>
      <c r="Y106" s="198"/>
      <c r="Z106" s="198"/>
      <c r="AA106" s="198"/>
      <c r="AB106" s="198"/>
      <c r="AC106" s="198"/>
      <c r="AD106" s="198"/>
      <c r="AE106" s="198"/>
      <c r="AF106" s="198"/>
      <c r="AG106" s="198"/>
      <c r="AH106" s="198"/>
      <c r="AI106" s="198"/>
      <c r="AJ106" s="198"/>
      <c r="AK106" s="198"/>
    </row>
    <row r="107" spans="1:37" s="236" customFormat="1" ht="96" customHeight="1" x14ac:dyDescent="0.25">
      <c r="A107" s="6" t="s">
        <v>280</v>
      </c>
      <c r="B107" s="6" t="s">
        <v>25</v>
      </c>
      <c r="C107" s="11" t="s">
        <v>281</v>
      </c>
      <c r="D107" s="11" t="s">
        <v>282</v>
      </c>
      <c r="E107" s="11" t="s">
        <v>283</v>
      </c>
      <c r="F107" s="6" t="s">
        <v>282</v>
      </c>
      <c r="G107" s="2" t="s">
        <v>30</v>
      </c>
      <c r="H107" s="126">
        <v>0</v>
      </c>
      <c r="I107" s="6" t="s">
        <v>31</v>
      </c>
      <c r="J107" s="6" t="s">
        <v>32</v>
      </c>
      <c r="K107" s="6" t="s">
        <v>214</v>
      </c>
      <c r="L107" s="6" t="s">
        <v>34</v>
      </c>
      <c r="M107" s="6" t="s">
        <v>35</v>
      </c>
      <c r="N107" s="6" t="s">
        <v>36</v>
      </c>
      <c r="O107" s="6" t="s">
        <v>37</v>
      </c>
      <c r="P107" s="41" t="s">
        <v>38</v>
      </c>
      <c r="Q107" s="2" t="s">
        <v>39</v>
      </c>
      <c r="R107" s="9">
        <v>10</v>
      </c>
      <c r="S107" s="9">
        <v>1440</v>
      </c>
      <c r="T107" s="9">
        <v>0</v>
      </c>
      <c r="U107" s="9">
        <f t="shared" si="0"/>
        <v>0</v>
      </c>
      <c r="V107" s="6"/>
      <c r="W107" s="6">
        <v>2016</v>
      </c>
      <c r="X107" s="32" t="s">
        <v>6905</v>
      </c>
      <c r="Y107" s="198"/>
      <c r="Z107" s="198"/>
      <c r="AA107" s="198"/>
      <c r="AB107" s="198"/>
      <c r="AC107" s="198"/>
      <c r="AD107" s="198"/>
      <c r="AE107" s="198"/>
      <c r="AF107" s="198"/>
      <c r="AG107" s="198"/>
      <c r="AH107" s="198"/>
      <c r="AI107" s="198"/>
      <c r="AJ107" s="198"/>
      <c r="AK107" s="198"/>
    </row>
    <row r="108" spans="1:37" s="236" customFormat="1" ht="102" x14ac:dyDescent="0.25">
      <c r="A108" s="6" t="s">
        <v>284</v>
      </c>
      <c r="B108" s="6" t="s">
        <v>25</v>
      </c>
      <c r="C108" s="11" t="s">
        <v>285</v>
      </c>
      <c r="D108" s="11" t="s">
        <v>243</v>
      </c>
      <c r="E108" s="11" t="s">
        <v>286</v>
      </c>
      <c r="F108" s="6" t="s">
        <v>10160</v>
      </c>
      <c r="G108" s="2" t="s">
        <v>30</v>
      </c>
      <c r="H108" s="126">
        <v>0</v>
      </c>
      <c r="I108" s="6" t="s">
        <v>31</v>
      </c>
      <c r="J108" s="6" t="s">
        <v>32</v>
      </c>
      <c r="K108" s="6" t="s">
        <v>214</v>
      </c>
      <c r="L108" s="6" t="s">
        <v>34</v>
      </c>
      <c r="M108" s="6" t="s">
        <v>35</v>
      </c>
      <c r="N108" s="6" t="s">
        <v>36</v>
      </c>
      <c r="O108" s="6" t="s">
        <v>37</v>
      </c>
      <c r="P108" s="41" t="s">
        <v>38</v>
      </c>
      <c r="Q108" s="2" t="s">
        <v>39</v>
      </c>
      <c r="R108" s="9">
        <v>5</v>
      </c>
      <c r="S108" s="9">
        <v>71280</v>
      </c>
      <c r="T108" s="9">
        <f t="shared" si="17"/>
        <v>356400</v>
      </c>
      <c r="U108" s="9">
        <f t="shared" si="0"/>
        <v>399168.00000000006</v>
      </c>
      <c r="V108" s="6"/>
      <c r="W108" s="6">
        <v>2016</v>
      </c>
      <c r="X108" s="32"/>
      <c r="Y108" s="198"/>
      <c r="Z108" s="198"/>
      <c r="AA108" s="198"/>
      <c r="AB108" s="198"/>
      <c r="AC108" s="198"/>
      <c r="AD108" s="198"/>
      <c r="AE108" s="198"/>
      <c r="AF108" s="198"/>
      <c r="AG108" s="198"/>
      <c r="AH108" s="198"/>
      <c r="AI108" s="198"/>
      <c r="AJ108" s="198"/>
      <c r="AK108" s="198"/>
    </row>
    <row r="109" spans="1:37" s="236" customFormat="1" ht="102" x14ac:dyDescent="0.25">
      <c r="A109" s="6" t="s">
        <v>287</v>
      </c>
      <c r="B109" s="6" t="s">
        <v>25</v>
      </c>
      <c r="C109" s="11" t="s">
        <v>4279</v>
      </c>
      <c r="D109" s="11" t="s">
        <v>4280</v>
      </c>
      <c r="E109" s="11" t="s">
        <v>4281</v>
      </c>
      <c r="F109" s="6" t="s">
        <v>10161</v>
      </c>
      <c r="G109" s="2" t="s">
        <v>30</v>
      </c>
      <c r="H109" s="126">
        <v>0</v>
      </c>
      <c r="I109" s="6" t="s">
        <v>31</v>
      </c>
      <c r="J109" s="6" t="s">
        <v>32</v>
      </c>
      <c r="K109" s="6" t="s">
        <v>214</v>
      </c>
      <c r="L109" s="6" t="s">
        <v>34</v>
      </c>
      <c r="M109" s="6" t="s">
        <v>35</v>
      </c>
      <c r="N109" s="6" t="s">
        <v>36</v>
      </c>
      <c r="O109" s="6" t="s">
        <v>37</v>
      </c>
      <c r="P109" s="41" t="s">
        <v>38</v>
      </c>
      <c r="Q109" s="2" t="s">
        <v>39</v>
      </c>
      <c r="R109" s="9">
        <v>15</v>
      </c>
      <c r="S109" s="9">
        <v>54240</v>
      </c>
      <c r="T109" s="9">
        <f t="shared" si="17"/>
        <v>813600</v>
      </c>
      <c r="U109" s="9">
        <f t="shared" si="0"/>
        <v>911232.00000000012</v>
      </c>
      <c r="V109" s="6"/>
      <c r="W109" s="6">
        <v>2016</v>
      </c>
      <c r="X109" s="32"/>
      <c r="Y109" s="198"/>
      <c r="Z109" s="198"/>
      <c r="AA109" s="198"/>
      <c r="AB109" s="198"/>
      <c r="AC109" s="198"/>
      <c r="AD109" s="198"/>
      <c r="AE109" s="198"/>
      <c r="AF109" s="198"/>
      <c r="AG109" s="198"/>
      <c r="AH109" s="198"/>
      <c r="AI109" s="198"/>
      <c r="AJ109" s="198"/>
      <c r="AK109" s="198"/>
    </row>
    <row r="110" spans="1:37" s="236" customFormat="1" ht="100.5" customHeight="1" x14ac:dyDescent="0.25">
      <c r="A110" s="6" t="s">
        <v>288</v>
      </c>
      <c r="B110" s="6" t="s">
        <v>25</v>
      </c>
      <c r="C110" s="11" t="s">
        <v>289</v>
      </c>
      <c r="D110" s="11" t="s">
        <v>243</v>
      </c>
      <c r="E110" s="11" t="s">
        <v>290</v>
      </c>
      <c r="F110" s="6" t="s">
        <v>10162</v>
      </c>
      <c r="G110" s="2" t="s">
        <v>30</v>
      </c>
      <c r="H110" s="126">
        <v>0</v>
      </c>
      <c r="I110" s="6" t="s">
        <v>31</v>
      </c>
      <c r="J110" s="6" t="s">
        <v>32</v>
      </c>
      <c r="K110" s="6" t="s">
        <v>214</v>
      </c>
      <c r="L110" s="6" t="s">
        <v>34</v>
      </c>
      <c r="M110" s="6" t="s">
        <v>35</v>
      </c>
      <c r="N110" s="6" t="s">
        <v>36</v>
      </c>
      <c r="O110" s="6" t="s">
        <v>37</v>
      </c>
      <c r="P110" s="41" t="s">
        <v>38</v>
      </c>
      <c r="Q110" s="2" t="s">
        <v>39</v>
      </c>
      <c r="R110" s="9">
        <v>10</v>
      </c>
      <c r="S110" s="9">
        <v>114000</v>
      </c>
      <c r="T110" s="9">
        <f t="shared" si="17"/>
        <v>1140000</v>
      </c>
      <c r="U110" s="9">
        <f t="shared" si="0"/>
        <v>1276800.0000000002</v>
      </c>
      <c r="V110" s="6"/>
      <c r="W110" s="6">
        <v>2016</v>
      </c>
      <c r="X110" s="32"/>
      <c r="Y110" s="198"/>
      <c r="Z110" s="198"/>
      <c r="AA110" s="198"/>
      <c r="AB110" s="198"/>
      <c r="AC110" s="198"/>
      <c r="AD110" s="198"/>
      <c r="AE110" s="198"/>
      <c r="AF110" s="198"/>
      <c r="AG110" s="198"/>
      <c r="AH110" s="198"/>
      <c r="AI110" s="198"/>
      <c r="AJ110" s="198"/>
      <c r="AK110" s="198"/>
    </row>
    <row r="111" spans="1:37" s="236" customFormat="1" ht="102" x14ac:dyDescent="0.25">
      <c r="A111" s="6" t="s">
        <v>291</v>
      </c>
      <c r="B111" s="6" t="s">
        <v>25</v>
      </c>
      <c r="C111" s="11" t="s">
        <v>289</v>
      </c>
      <c r="D111" s="11" t="s">
        <v>243</v>
      </c>
      <c r="E111" s="11" t="s">
        <v>290</v>
      </c>
      <c r="F111" s="6" t="s">
        <v>10163</v>
      </c>
      <c r="G111" s="2" t="s">
        <v>30</v>
      </c>
      <c r="H111" s="126">
        <v>0</v>
      </c>
      <c r="I111" s="6" t="s">
        <v>31</v>
      </c>
      <c r="J111" s="6" t="s">
        <v>32</v>
      </c>
      <c r="K111" s="6" t="s">
        <v>214</v>
      </c>
      <c r="L111" s="6" t="s">
        <v>34</v>
      </c>
      <c r="M111" s="6" t="s">
        <v>35</v>
      </c>
      <c r="N111" s="6" t="s">
        <v>36</v>
      </c>
      <c r="O111" s="6" t="s">
        <v>37</v>
      </c>
      <c r="P111" s="41" t="s">
        <v>38</v>
      </c>
      <c r="Q111" s="2" t="s">
        <v>39</v>
      </c>
      <c r="R111" s="9">
        <v>1</v>
      </c>
      <c r="S111" s="9">
        <v>240000</v>
      </c>
      <c r="T111" s="9">
        <f t="shared" si="17"/>
        <v>240000</v>
      </c>
      <c r="U111" s="9">
        <f t="shared" ref="U111:U262" si="27">T111*1.12</f>
        <v>268800</v>
      </c>
      <c r="V111" s="6"/>
      <c r="W111" s="6">
        <v>2016</v>
      </c>
      <c r="X111" s="32"/>
      <c r="Y111" s="198"/>
      <c r="Z111" s="198"/>
      <c r="AA111" s="198"/>
      <c r="AB111" s="198"/>
      <c r="AC111" s="198"/>
      <c r="AD111" s="198"/>
      <c r="AE111" s="198"/>
      <c r="AF111" s="198"/>
      <c r="AG111" s="198"/>
      <c r="AH111" s="198"/>
      <c r="AI111" s="198"/>
      <c r="AJ111" s="198"/>
      <c r="AK111" s="198"/>
    </row>
    <row r="112" spans="1:37" s="236" customFormat="1" ht="165.75" x14ac:dyDescent="0.25">
      <c r="A112" s="6" t="s">
        <v>292</v>
      </c>
      <c r="B112" s="6" t="s">
        <v>25</v>
      </c>
      <c r="C112" s="11" t="s">
        <v>293</v>
      </c>
      <c r="D112" s="11" t="s">
        <v>183</v>
      </c>
      <c r="E112" s="11" t="s">
        <v>294</v>
      </c>
      <c r="F112" s="6" t="s">
        <v>10164</v>
      </c>
      <c r="G112" s="2" t="s">
        <v>30</v>
      </c>
      <c r="H112" s="126">
        <v>0</v>
      </c>
      <c r="I112" s="6" t="s">
        <v>31</v>
      </c>
      <c r="J112" s="6" t="s">
        <v>32</v>
      </c>
      <c r="K112" s="6" t="s">
        <v>214</v>
      </c>
      <c r="L112" s="6" t="s">
        <v>34</v>
      </c>
      <c r="M112" s="6" t="s">
        <v>35</v>
      </c>
      <c r="N112" s="6" t="s">
        <v>36</v>
      </c>
      <c r="O112" s="6" t="s">
        <v>37</v>
      </c>
      <c r="P112" s="32">
        <v>796</v>
      </c>
      <c r="Q112" s="3" t="s">
        <v>39</v>
      </c>
      <c r="R112" s="9">
        <v>2</v>
      </c>
      <c r="S112" s="9">
        <v>202200</v>
      </c>
      <c r="T112" s="9">
        <f t="shared" si="17"/>
        <v>404400</v>
      </c>
      <c r="U112" s="9">
        <f t="shared" si="27"/>
        <v>452928.00000000006</v>
      </c>
      <c r="V112" s="6"/>
      <c r="W112" s="6">
        <v>2016</v>
      </c>
      <c r="X112" s="32"/>
      <c r="Y112" s="198"/>
      <c r="Z112" s="198"/>
      <c r="AA112" s="198"/>
      <c r="AB112" s="198"/>
      <c r="AC112" s="198"/>
      <c r="AD112" s="198"/>
      <c r="AE112" s="198"/>
      <c r="AF112" s="198"/>
      <c r="AG112" s="198"/>
      <c r="AH112" s="198"/>
      <c r="AI112" s="198"/>
      <c r="AJ112" s="198"/>
      <c r="AK112" s="198"/>
    </row>
    <row r="113" spans="1:37" s="236" customFormat="1" ht="204" x14ac:dyDescent="0.25">
      <c r="A113" s="6" t="s">
        <v>296</v>
      </c>
      <c r="B113" s="6" t="s">
        <v>25</v>
      </c>
      <c r="C113" s="11" t="s">
        <v>293</v>
      </c>
      <c r="D113" s="11" t="s">
        <v>183</v>
      </c>
      <c r="E113" s="11" t="s">
        <v>294</v>
      </c>
      <c r="F113" s="6" t="s">
        <v>295</v>
      </c>
      <c r="G113" s="2" t="s">
        <v>30</v>
      </c>
      <c r="H113" s="126">
        <v>0</v>
      </c>
      <c r="I113" s="6" t="s">
        <v>31</v>
      </c>
      <c r="J113" s="6" t="s">
        <v>32</v>
      </c>
      <c r="K113" s="6" t="s">
        <v>214</v>
      </c>
      <c r="L113" s="6" t="s">
        <v>34</v>
      </c>
      <c r="M113" s="6" t="s">
        <v>35</v>
      </c>
      <c r="N113" s="6" t="s">
        <v>36</v>
      </c>
      <c r="O113" s="6" t="s">
        <v>37</v>
      </c>
      <c r="P113" s="32">
        <v>796</v>
      </c>
      <c r="Q113" s="3" t="s">
        <v>39</v>
      </c>
      <c r="R113" s="9">
        <v>1</v>
      </c>
      <c r="S113" s="9">
        <v>202200</v>
      </c>
      <c r="T113" s="9">
        <v>0</v>
      </c>
      <c r="U113" s="9">
        <f t="shared" si="27"/>
        <v>0</v>
      </c>
      <c r="V113" s="6"/>
      <c r="W113" s="6">
        <v>2016</v>
      </c>
      <c r="X113" s="32" t="s">
        <v>6905</v>
      </c>
      <c r="Y113" s="198"/>
      <c r="Z113" s="198"/>
      <c r="AA113" s="198"/>
      <c r="AB113" s="198"/>
      <c r="AC113" s="198"/>
      <c r="AD113" s="198"/>
      <c r="AE113" s="198"/>
      <c r="AF113" s="198"/>
      <c r="AG113" s="198"/>
      <c r="AH113" s="198"/>
      <c r="AI113" s="198"/>
      <c r="AJ113" s="198"/>
      <c r="AK113" s="198"/>
    </row>
    <row r="114" spans="1:37" s="236" customFormat="1" ht="102" x14ac:dyDescent="0.25">
      <c r="A114" s="6" t="s">
        <v>297</v>
      </c>
      <c r="B114" s="6" t="s">
        <v>25</v>
      </c>
      <c r="C114" s="11" t="s">
        <v>298</v>
      </c>
      <c r="D114" s="11" t="s">
        <v>299</v>
      </c>
      <c r="E114" s="11" t="s">
        <v>300</v>
      </c>
      <c r="F114" s="6" t="s">
        <v>10165</v>
      </c>
      <c r="G114" s="2" t="s">
        <v>30</v>
      </c>
      <c r="H114" s="126">
        <v>0</v>
      </c>
      <c r="I114" s="6" t="s">
        <v>31</v>
      </c>
      <c r="J114" s="6" t="s">
        <v>32</v>
      </c>
      <c r="K114" s="6" t="s">
        <v>214</v>
      </c>
      <c r="L114" s="6" t="s">
        <v>34</v>
      </c>
      <c r="M114" s="6" t="s">
        <v>35</v>
      </c>
      <c r="N114" s="6" t="s">
        <v>36</v>
      </c>
      <c r="O114" s="6" t="s">
        <v>37</v>
      </c>
      <c r="P114" s="32" t="s">
        <v>38</v>
      </c>
      <c r="Q114" s="10" t="s">
        <v>39</v>
      </c>
      <c r="R114" s="9">
        <v>1</v>
      </c>
      <c r="S114" s="9">
        <v>116978</v>
      </c>
      <c r="T114" s="9">
        <f t="shared" si="17"/>
        <v>116978</v>
      </c>
      <c r="U114" s="9">
        <f t="shared" si="27"/>
        <v>131015.36000000002</v>
      </c>
      <c r="V114" s="6"/>
      <c r="W114" s="6">
        <v>2016</v>
      </c>
      <c r="X114" s="32"/>
      <c r="Y114" s="198"/>
      <c r="Z114" s="198"/>
      <c r="AA114" s="198"/>
      <c r="AB114" s="198"/>
      <c r="AC114" s="198"/>
      <c r="AD114" s="198"/>
      <c r="AE114" s="198"/>
      <c r="AF114" s="198"/>
      <c r="AG114" s="198"/>
      <c r="AH114" s="198"/>
      <c r="AI114" s="198"/>
      <c r="AJ114" s="198"/>
      <c r="AK114" s="198"/>
    </row>
    <row r="115" spans="1:37" s="236" customFormat="1" ht="102" x14ac:dyDescent="0.25">
      <c r="A115" s="6" t="s">
        <v>302</v>
      </c>
      <c r="B115" s="6" t="s">
        <v>25</v>
      </c>
      <c r="C115" s="11" t="s">
        <v>10166</v>
      </c>
      <c r="D115" s="11" t="s">
        <v>256</v>
      </c>
      <c r="E115" s="11" t="s">
        <v>10167</v>
      </c>
      <c r="F115" s="6" t="s">
        <v>303</v>
      </c>
      <c r="G115" s="2" t="s">
        <v>30</v>
      </c>
      <c r="H115" s="126">
        <v>0</v>
      </c>
      <c r="I115" s="6" t="s">
        <v>31</v>
      </c>
      <c r="J115" s="6" t="s">
        <v>32</v>
      </c>
      <c r="K115" s="6" t="s">
        <v>214</v>
      </c>
      <c r="L115" s="6" t="s">
        <v>34</v>
      </c>
      <c r="M115" s="6" t="s">
        <v>35</v>
      </c>
      <c r="N115" s="6" t="s">
        <v>36</v>
      </c>
      <c r="O115" s="6" t="s">
        <v>37</v>
      </c>
      <c r="P115" s="41" t="s">
        <v>38</v>
      </c>
      <c r="Q115" s="2" t="s">
        <v>39</v>
      </c>
      <c r="R115" s="9">
        <v>3</v>
      </c>
      <c r="S115" s="9">
        <v>2640</v>
      </c>
      <c r="T115" s="9">
        <f t="shared" ref="T115:T185" si="28">S115*R115</f>
        <v>7920</v>
      </c>
      <c r="U115" s="9">
        <f t="shared" si="27"/>
        <v>8870.4000000000015</v>
      </c>
      <c r="V115" s="6"/>
      <c r="W115" s="6">
        <v>2016</v>
      </c>
      <c r="X115" s="32"/>
      <c r="Y115" s="198"/>
      <c r="Z115" s="198"/>
      <c r="AA115" s="198"/>
      <c r="AB115" s="198"/>
      <c r="AC115" s="198"/>
      <c r="AD115" s="198"/>
      <c r="AE115" s="198"/>
      <c r="AF115" s="198"/>
      <c r="AG115" s="198"/>
      <c r="AH115" s="198"/>
      <c r="AI115" s="198"/>
      <c r="AJ115" s="198"/>
      <c r="AK115" s="198"/>
    </row>
    <row r="116" spans="1:37" s="236" customFormat="1" ht="102" x14ac:dyDescent="0.25">
      <c r="A116" s="6" t="s">
        <v>304</v>
      </c>
      <c r="B116" s="6" t="s">
        <v>25</v>
      </c>
      <c r="C116" s="11" t="s">
        <v>10168</v>
      </c>
      <c r="D116" s="11" t="s">
        <v>256</v>
      </c>
      <c r="E116" s="11" t="s">
        <v>10169</v>
      </c>
      <c r="F116" s="6" t="s">
        <v>305</v>
      </c>
      <c r="G116" s="2" t="s">
        <v>30</v>
      </c>
      <c r="H116" s="126">
        <v>0</v>
      </c>
      <c r="I116" s="6" t="s">
        <v>31</v>
      </c>
      <c r="J116" s="6" t="s">
        <v>32</v>
      </c>
      <c r="K116" s="6" t="s">
        <v>214</v>
      </c>
      <c r="L116" s="6" t="s">
        <v>34</v>
      </c>
      <c r="M116" s="6" t="s">
        <v>35</v>
      </c>
      <c r="N116" s="6" t="s">
        <v>36</v>
      </c>
      <c r="O116" s="6" t="s">
        <v>37</v>
      </c>
      <c r="P116" s="41" t="s">
        <v>38</v>
      </c>
      <c r="Q116" s="2" t="s">
        <v>39</v>
      </c>
      <c r="R116" s="9">
        <v>3</v>
      </c>
      <c r="S116" s="9">
        <v>2640</v>
      </c>
      <c r="T116" s="9">
        <f t="shared" si="28"/>
        <v>7920</v>
      </c>
      <c r="U116" s="9">
        <f t="shared" si="27"/>
        <v>8870.4000000000015</v>
      </c>
      <c r="V116" s="6"/>
      <c r="W116" s="6">
        <v>2016</v>
      </c>
      <c r="X116" s="32"/>
      <c r="Y116" s="198"/>
      <c r="Z116" s="198"/>
      <c r="AA116" s="198"/>
      <c r="AB116" s="198"/>
      <c r="AC116" s="198"/>
      <c r="AD116" s="198"/>
      <c r="AE116" s="198"/>
      <c r="AF116" s="198"/>
      <c r="AG116" s="198"/>
      <c r="AH116" s="198"/>
      <c r="AI116" s="198"/>
      <c r="AJ116" s="198"/>
      <c r="AK116" s="198"/>
    </row>
    <row r="117" spans="1:37" s="236" customFormat="1" ht="102" x14ac:dyDescent="0.25">
      <c r="A117" s="6" t="s">
        <v>306</v>
      </c>
      <c r="B117" s="6" t="s">
        <v>25</v>
      </c>
      <c r="C117" s="11" t="s">
        <v>10170</v>
      </c>
      <c r="D117" s="11" t="s">
        <v>256</v>
      </c>
      <c r="E117" s="11" t="s">
        <v>10171</v>
      </c>
      <c r="F117" s="6" t="s">
        <v>307</v>
      </c>
      <c r="G117" s="2" t="s">
        <v>30</v>
      </c>
      <c r="H117" s="126">
        <v>0</v>
      </c>
      <c r="I117" s="6" t="s">
        <v>31</v>
      </c>
      <c r="J117" s="6" t="s">
        <v>32</v>
      </c>
      <c r="K117" s="6" t="s">
        <v>214</v>
      </c>
      <c r="L117" s="6" t="s">
        <v>34</v>
      </c>
      <c r="M117" s="6" t="s">
        <v>35</v>
      </c>
      <c r="N117" s="6" t="s">
        <v>36</v>
      </c>
      <c r="O117" s="6" t="s">
        <v>37</v>
      </c>
      <c r="P117" s="41" t="s">
        <v>38</v>
      </c>
      <c r="Q117" s="2" t="s">
        <v>39</v>
      </c>
      <c r="R117" s="9">
        <v>3</v>
      </c>
      <c r="S117" s="9">
        <v>2640</v>
      </c>
      <c r="T117" s="9">
        <f t="shared" si="28"/>
        <v>7920</v>
      </c>
      <c r="U117" s="9">
        <f t="shared" si="27"/>
        <v>8870.4000000000015</v>
      </c>
      <c r="V117" s="6"/>
      <c r="W117" s="6">
        <v>2016</v>
      </c>
      <c r="X117" s="32"/>
      <c r="Y117" s="198"/>
      <c r="Z117" s="198"/>
      <c r="AA117" s="198"/>
      <c r="AB117" s="198"/>
      <c r="AC117" s="198"/>
      <c r="AD117" s="198"/>
      <c r="AE117" s="198"/>
      <c r="AF117" s="198"/>
      <c r="AG117" s="198"/>
      <c r="AH117" s="198"/>
      <c r="AI117" s="198"/>
      <c r="AJ117" s="198"/>
      <c r="AK117" s="198"/>
    </row>
    <row r="118" spans="1:37" s="236" customFormat="1" ht="102" x14ac:dyDescent="0.25">
      <c r="A118" s="6" t="s">
        <v>308</v>
      </c>
      <c r="B118" s="6" t="s">
        <v>25</v>
      </c>
      <c r="C118" s="11" t="s">
        <v>309</v>
      </c>
      <c r="D118" s="11" t="s">
        <v>310</v>
      </c>
      <c r="E118" s="11" t="s">
        <v>311</v>
      </c>
      <c r="F118" s="6" t="s">
        <v>312</v>
      </c>
      <c r="G118" s="2" t="s">
        <v>30</v>
      </c>
      <c r="H118" s="126">
        <v>0</v>
      </c>
      <c r="I118" s="6" t="s">
        <v>31</v>
      </c>
      <c r="J118" s="6" t="s">
        <v>32</v>
      </c>
      <c r="K118" s="6" t="s">
        <v>214</v>
      </c>
      <c r="L118" s="6" t="s">
        <v>34</v>
      </c>
      <c r="M118" s="6" t="s">
        <v>35</v>
      </c>
      <c r="N118" s="6" t="s">
        <v>36</v>
      </c>
      <c r="O118" s="6" t="s">
        <v>37</v>
      </c>
      <c r="P118" s="32">
        <v>796</v>
      </c>
      <c r="Q118" s="3" t="s">
        <v>39</v>
      </c>
      <c r="R118" s="9">
        <v>3</v>
      </c>
      <c r="S118" s="9">
        <v>15750</v>
      </c>
      <c r="T118" s="9">
        <f t="shared" si="28"/>
        <v>47250</v>
      </c>
      <c r="U118" s="9">
        <f t="shared" si="27"/>
        <v>52920.000000000007</v>
      </c>
      <c r="V118" s="6"/>
      <c r="W118" s="6">
        <v>2016</v>
      </c>
      <c r="X118" s="32"/>
      <c r="Y118" s="198"/>
      <c r="Z118" s="198"/>
      <c r="AA118" s="198"/>
      <c r="AB118" s="198"/>
      <c r="AC118" s="198"/>
      <c r="AD118" s="198"/>
      <c r="AE118" s="198"/>
      <c r="AF118" s="198"/>
      <c r="AG118" s="198"/>
      <c r="AH118" s="198"/>
      <c r="AI118" s="198"/>
      <c r="AJ118" s="198"/>
      <c r="AK118" s="198"/>
    </row>
    <row r="119" spans="1:37" s="236" customFormat="1" ht="102" x14ac:dyDescent="0.25">
      <c r="A119" s="6" t="s">
        <v>313</v>
      </c>
      <c r="B119" s="6" t="s">
        <v>25</v>
      </c>
      <c r="C119" s="11" t="s">
        <v>314</v>
      </c>
      <c r="D119" s="11" t="s">
        <v>310</v>
      </c>
      <c r="E119" s="11" t="s">
        <v>315</v>
      </c>
      <c r="F119" s="6" t="s">
        <v>316</v>
      </c>
      <c r="G119" s="2" t="s">
        <v>30</v>
      </c>
      <c r="H119" s="126">
        <v>0</v>
      </c>
      <c r="I119" s="6" t="s">
        <v>31</v>
      </c>
      <c r="J119" s="6" t="s">
        <v>32</v>
      </c>
      <c r="K119" s="6" t="s">
        <v>214</v>
      </c>
      <c r="L119" s="6" t="s">
        <v>34</v>
      </c>
      <c r="M119" s="6" t="s">
        <v>35</v>
      </c>
      <c r="N119" s="6" t="s">
        <v>36</v>
      </c>
      <c r="O119" s="6" t="s">
        <v>37</v>
      </c>
      <c r="P119" s="32">
        <v>796</v>
      </c>
      <c r="Q119" s="3" t="s">
        <v>39</v>
      </c>
      <c r="R119" s="9">
        <v>3</v>
      </c>
      <c r="S119" s="9">
        <v>19530</v>
      </c>
      <c r="T119" s="9">
        <f t="shared" si="28"/>
        <v>58590</v>
      </c>
      <c r="U119" s="9">
        <f t="shared" si="27"/>
        <v>65620.800000000003</v>
      </c>
      <c r="V119" s="6"/>
      <c r="W119" s="6">
        <v>2016</v>
      </c>
      <c r="X119" s="32"/>
      <c r="Y119" s="198"/>
      <c r="Z119" s="198"/>
      <c r="AA119" s="198"/>
      <c r="AB119" s="198"/>
      <c r="AC119" s="198"/>
      <c r="AD119" s="198"/>
      <c r="AE119" s="198"/>
      <c r="AF119" s="198"/>
      <c r="AG119" s="198"/>
      <c r="AH119" s="198"/>
      <c r="AI119" s="198"/>
      <c r="AJ119" s="198"/>
      <c r="AK119" s="198"/>
    </row>
    <row r="120" spans="1:37" s="236" customFormat="1" ht="102" x14ac:dyDescent="0.25">
      <c r="A120" s="6" t="s">
        <v>317</v>
      </c>
      <c r="B120" s="6" t="s">
        <v>25</v>
      </c>
      <c r="C120" s="11" t="s">
        <v>318</v>
      </c>
      <c r="D120" s="11" t="s">
        <v>310</v>
      </c>
      <c r="E120" s="11" t="s">
        <v>319</v>
      </c>
      <c r="F120" s="6" t="s">
        <v>320</v>
      </c>
      <c r="G120" s="2" t="s">
        <v>30</v>
      </c>
      <c r="H120" s="126">
        <v>0</v>
      </c>
      <c r="I120" s="6" t="s">
        <v>31</v>
      </c>
      <c r="J120" s="6" t="s">
        <v>32</v>
      </c>
      <c r="K120" s="6" t="s">
        <v>214</v>
      </c>
      <c r="L120" s="6" t="s">
        <v>34</v>
      </c>
      <c r="M120" s="6" t="s">
        <v>35</v>
      </c>
      <c r="N120" s="6" t="s">
        <v>36</v>
      </c>
      <c r="O120" s="6" t="s">
        <v>37</v>
      </c>
      <c r="P120" s="32">
        <v>796</v>
      </c>
      <c r="Q120" s="3" t="s">
        <v>39</v>
      </c>
      <c r="R120" s="9">
        <v>3</v>
      </c>
      <c r="S120" s="9">
        <v>27090</v>
      </c>
      <c r="T120" s="9">
        <f t="shared" si="28"/>
        <v>81270</v>
      </c>
      <c r="U120" s="9">
        <f t="shared" si="27"/>
        <v>91022.400000000009</v>
      </c>
      <c r="V120" s="6"/>
      <c r="W120" s="6">
        <v>2016</v>
      </c>
      <c r="X120" s="32"/>
      <c r="Y120" s="198"/>
      <c r="Z120" s="198"/>
      <c r="AA120" s="198"/>
      <c r="AB120" s="198"/>
      <c r="AC120" s="198"/>
      <c r="AD120" s="198"/>
      <c r="AE120" s="198"/>
      <c r="AF120" s="198"/>
      <c r="AG120" s="198"/>
      <c r="AH120" s="198"/>
      <c r="AI120" s="198"/>
      <c r="AJ120" s="198"/>
      <c r="AK120" s="198"/>
    </row>
    <row r="121" spans="1:37" s="236" customFormat="1" ht="102" x14ac:dyDescent="0.25">
      <c r="A121" s="6" t="s">
        <v>321</v>
      </c>
      <c r="B121" s="6" t="s">
        <v>25</v>
      </c>
      <c r="C121" s="11" t="s">
        <v>322</v>
      </c>
      <c r="D121" s="11" t="s">
        <v>310</v>
      </c>
      <c r="E121" s="11" t="s">
        <v>323</v>
      </c>
      <c r="F121" s="6" t="s">
        <v>324</v>
      </c>
      <c r="G121" s="2" t="s">
        <v>30</v>
      </c>
      <c r="H121" s="126">
        <v>0</v>
      </c>
      <c r="I121" s="6" t="s">
        <v>31</v>
      </c>
      <c r="J121" s="6" t="s">
        <v>32</v>
      </c>
      <c r="K121" s="6" t="s">
        <v>214</v>
      </c>
      <c r="L121" s="6" t="s">
        <v>34</v>
      </c>
      <c r="M121" s="6" t="s">
        <v>35</v>
      </c>
      <c r="N121" s="6" t="s">
        <v>36</v>
      </c>
      <c r="O121" s="6" t="s">
        <v>37</v>
      </c>
      <c r="P121" s="32">
        <v>796</v>
      </c>
      <c r="Q121" s="3" t="s">
        <v>39</v>
      </c>
      <c r="R121" s="9">
        <v>3</v>
      </c>
      <c r="S121" s="9">
        <v>39600</v>
      </c>
      <c r="T121" s="9">
        <f t="shared" si="28"/>
        <v>118800</v>
      </c>
      <c r="U121" s="9">
        <f t="shared" si="27"/>
        <v>133056</v>
      </c>
      <c r="V121" s="6"/>
      <c r="W121" s="6">
        <v>2016</v>
      </c>
      <c r="X121" s="32"/>
      <c r="Y121" s="198"/>
      <c r="Z121" s="198"/>
      <c r="AA121" s="198"/>
      <c r="AB121" s="198"/>
      <c r="AC121" s="198"/>
      <c r="AD121" s="198"/>
      <c r="AE121" s="198"/>
      <c r="AF121" s="198"/>
      <c r="AG121" s="198"/>
      <c r="AH121" s="198"/>
      <c r="AI121" s="198"/>
      <c r="AJ121" s="198"/>
      <c r="AK121" s="198"/>
    </row>
    <row r="122" spans="1:37" s="236" customFormat="1" ht="102" x14ac:dyDescent="0.25">
      <c r="A122" s="6" t="s">
        <v>325</v>
      </c>
      <c r="B122" s="6" t="s">
        <v>25</v>
      </c>
      <c r="C122" s="11" t="s">
        <v>7029</v>
      </c>
      <c r="D122" s="11" t="s">
        <v>7030</v>
      </c>
      <c r="E122" s="11" t="s">
        <v>7031</v>
      </c>
      <c r="F122" s="6" t="s">
        <v>326</v>
      </c>
      <c r="G122" s="2" t="s">
        <v>30</v>
      </c>
      <c r="H122" s="126">
        <v>0</v>
      </c>
      <c r="I122" s="6" t="s">
        <v>31</v>
      </c>
      <c r="J122" s="6" t="s">
        <v>32</v>
      </c>
      <c r="K122" s="6" t="s">
        <v>214</v>
      </c>
      <c r="L122" s="6" t="s">
        <v>34</v>
      </c>
      <c r="M122" s="6" t="s">
        <v>35</v>
      </c>
      <c r="N122" s="6" t="s">
        <v>36</v>
      </c>
      <c r="O122" s="6" t="s">
        <v>37</v>
      </c>
      <c r="P122" s="32" t="s">
        <v>7032</v>
      </c>
      <c r="Q122" s="3" t="s">
        <v>6778</v>
      </c>
      <c r="R122" s="9">
        <v>3</v>
      </c>
      <c r="S122" s="9">
        <v>5700</v>
      </c>
      <c r="T122" s="9">
        <f t="shared" si="28"/>
        <v>17100</v>
      </c>
      <c r="U122" s="9">
        <f t="shared" si="27"/>
        <v>19152.000000000004</v>
      </c>
      <c r="V122" s="6"/>
      <c r="W122" s="6">
        <v>2016</v>
      </c>
      <c r="X122" s="32"/>
      <c r="Y122" s="198"/>
      <c r="Z122" s="198"/>
      <c r="AA122" s="198"/>
      <c r="AB122" s="198"/>
      <c r="AC122" s="198"/>
      <c r="AD122" s="198"/>
      <c r="AE122" s="198"/>
      <c r="AF122" s="198"/>
      <c r="AG122" s="198"/>
      <c r="AH122" s="198"/>
      <c r="AI122" s="198"/>
      <c r="AJ122" s="198"/>
      <c r="AK122" s="198"/>
    </row>
    <row r="123" spans="1:37" s="236" customFormat="1" ht="102" x14ac:dyDescent="0.25">
      <c r="A123" s="6" t="s">
        <v>327</v>
      </c>
      <c r="B123" s="6" t="s">
        <v>25</v>
      </c>
      <c r="C123" s="11" t="s">
        <v>328</v>
      </c>
      <c r="D123" s="11" t="s">
        <v>329</v>
      </c>
      <c r="E123" s="11" t="s">
        <v>330</v>
      </c>
      <c r="F123" s="6" t="s">
        <v>331</v>
      </c>
      <c r="G123" s="2" t="s">
        <v>30</v>
      </c>
      <c r="H123" s="126">
        <v>0</v>
      </c>
      <c r="I123" s="6" t="s">
        <v>31</v>
      </c>
      <c r="J123" s="6" t="s">
        <v>32</v>
      </c>
      <c r="K123" s="6" t="s">
        <v>214</v>
      </c>
      <c r="L123" s="6" t="s">
        <v>34</v>
      </c>
      <c r="M123" s="6" t="s">
        <v>35</v>
      </c>
      <c r="N123" s="6" t="s">
        <v>36</v>
      </c>
      <c r="O123" s="6" t="s">
        <v>37</v>
      </c>
      <c r="P123" s="32">
        <v>796</v>
      </c>
      <c r="Q123" s="3" t="s">
        <v>39</v>
      </c>
      <c r="R123" s="9">
        <v>4</v>
      </c>
      <c r="S123" s="9">
        <v>22080</v>
      </c>
      <c r="T123" s="9">
        <f t="shared" si="28"/>
        <v>88320</v>
      </c>
      <c r="U123" s="9">
        <f t="shared" si="27"/>
        <v>98918.400000000009</v>
      </c>
      <c r="V123" s="6"/>
      <c r="W123" s="6">
        <v>2016</v>
      </c>
      <c r="X123" s="32"/>
      <c r="Y123" s="198"/>
      <c r="Z123" s="198"/>
      <c r="AA123" s="198"/>
      <c r="AB123" s="198"/>
      <c r="AC123" s="198"/>
      <c r="AD123" s="198"/>
      <c r="AE123" s="198"/>
      <c r="AF123" s="198"/>
      <c r="AG123" s="198"/>
      <c r="AH123" s="198"/>
      <c r="AI123" s="198"/>
      <c r="AJ123" s="198"/>
      <c r="AK123" s="198"/>
    </row>
    <row r="124" spans="1:37" s="236" customFormat="1" ht="191.25" x14ac:dyDescent="0.25">
      <c r="A124" s="6" t="s">
        <v>332</v>
      </c>
      <c r="B124" s="6" t="s">
        <v>25</v>
      </c>
      <c r="C124" s="11" t="s">
        <v>333</v>
      </c>
      <c r="D124" s="11" t="s">
        <v>334</v>
      </c>
      <c r="E124" s="11" t="s">
        <v>335</v>
      </c>
      <c r="F124" s="6" t="s">
        <v>336</v>
      </c>
      <c r="G124" s="2" t="s">
        <v>337</v>
      </c>
      <c r="H124" s="126">
        <v>60</v>
      </c>
      <c r="I124" s="6" t="s">
        <v>31</v>
      </c>
      <c r="J124" s="6" t="s">
        <v>32</v>
      </c>
      <c r="K124" s="6" t="s">
        <v>45</v>
      </c>
      <c r="L124" s="6" t="s">
        <v>6799</v>
      </c>
      <c r="M124" s="6" t="s">
        <v>35</v>
      </c>
      <c r="N124" s="11" t="s">
        <v>78</v>
      </c>
      <c r="O124" s="6" t="s">
        <v>79</v>
      </c>
      <c r="P124" s="32" t="s">
        <v>340</v>
      </c>
      <c r="Q124" s="11" t="s">
        <v>353</v>
      </c>
      <c r="R124" s="9">
        <v>3100</v>
      </c>
      <c r="S124" s="9">
        <v>10230</v>
      </c>
      <c r="T124" s="9">
        <v>0</v>
      </c>
      <c r="U124" s="9">
        <f t="shared" si="27"/>
        <v>0</v>
      </c>
      <c r="V124" s="6" t="s">
        <v>80</v>
      </c>
      <c r="W124" s="6">
        <v>2016</v>
      </c>
      <c r="X124" s="32" t="s">
        <v>6907</v>
      </c>
      <c r="Y124" s="198"/>
      <c r="Z124" s="198"/>
      <c r="AA124" s="198"/>
      <c r="AB124" s="198"/>
      <c r="AC124" s="198"/>
      <c r="AD124" s="198"/>
      <c r="AE124" s="198"/>
      <c r="AF124" s="198"/>
      <c r="AG124" s="198"/>
      <c r="AH124" s="198"/>
      <c r="AI124" s="198"/>
      <c r="AJ124" s="198"/>
      <c r="AK124" s="198"/>
    </row>
    <row r="125" spans="1:37" s="236" customFormat="1" ht="191.25" x14ac:dyDescent="0.25">
      <c r="A125" s="6" t="s">
        <v>10173</v>
      </c>
      <c r="B125" s="6" t="s">
        <v>25</v>
      </c>
      <c r="C125" s="11" t="s">
        <v>333</v>
      </c>
      <c r="D125" s="11" t="s">
        <v>334</v>
      </c>
      <c r="E125" s="11" t="s">
        <v>335</v>
      </c>
      <c r="F125" s="6" t="s">
        <v>336</v>
      </c>
      <c r="G125" s="2" t="s">
        <v>337</v>
      </c>
      <c r="H125" s="126">
        <v>60</v>
      </c>
      <c r="I125" s="6" t="s">
        <v>31</v>
      </c>
      <c r="J125" s="6" t="s">
        <v>32</v>
      </c>
      <c r="K125" s="6" t="s">
        <v>45</v>
      </c>
      <c r="L125" s="6" t="s">
        <v>6799</v>
      </c>
      <c r="M125" s="6" t="s">
        <v>35</v>
      </c>
      <c r="N125" s="11" t="s">
        <v>78</v>
      </c>
      <c r="O125" s="6" t="s">
        <v>79</v>
      </c>
      <c r="P125" s="32" t="s">
        <v>340</v>
      </c>
      <c r="Q125" s="11" t="s">
        <v>353</v>
      </c>
      <c r="R125" s="9">
        <v>3100</v>
      </c>
      <c r="S125" s="9">
        <v>10230</v>
      </c>
      <c r="T125" s="9">
        <f t="shared" ref="T125" si="29">S125*R125</f>
        <v>31713000</v>
      </c>
      <c r="U125" s="9">
        <f t="shared" si="27"/>
        <v>35518560</v>
      </c>
      <c r="V125" s="6" t="s">
        <v>80</v>
      </c>
      <c r="W125" s="6">
        <v>2016</v>
      </c>
      <c r="X125" s="32"/>
      <c r="Y125" s="198"/>
      <c r="Z125" s="198"/>
      <c r="AA125" s="198"/>
      <c r="AB125" s="198"/>
      <c r="AC125" s="198"/>
      <c r="AD125" s="198"/>
      <c r="AE125" s="198"/>
      <c r="AF125" s="198"/>
      <c r="AG125" s="198"/>
      <c r="AH125" s="198"/>
      <c r="AI125" s="198"/>
      <c r="AJ125" s="198"/>
      <c r="AK125" s="198"/>
    </row>
    <row r="126" spans="1:37" s="236" customFormat="1" ht="191.25" x14ac:dyDescent="0.25">
      <c r="A126" s="6" t="s">
        <v>341</v>
      </c>
      <c r="B126" s="6" t="s">
        <v>25</v>
      </c>
      <c r="C126" s="11" t="s">
        <v>333</v>
      </c>
      <c r="D126" s="11" t="s">
        <v>334</v>
      </c>
      <c r="E126" s="11" t="s">
        <v>335</v>
      </c>
      <c r="F126" s="6" t="s">
        <v>336</v>
      </c>
      <c r="G126" s="2" t="s">
        <v>337</v>
      </c>
      <c r="H126" s="126">
        <v>60</v>
      </c>
      <c r="I126" s="6" t="s">
        <v>31</v>
      </c>
      <c r="J126" s="6" t="s">
        <v>32</v>
      </c>
      <c r="K126" s="6" t="s">
        <v>45</v>
      </c>
      <c r="L126" s="6" t="s">
        <v>6800</v>
      </c>
      <c r="M126" s="6" t="s">
        <v>35</v>
      </c>
      <c r="N126" s="11" t="s">
        <v>78</v>
      </c>
      <c r="O126" s="6" t="s">
        <v>79</v>
      </c>
      <c r="P126" s="32" t="s">
        <v>340</v>
      </c>
      <c r="Q126" s="11" t="s">
        <v>10172</v>
      </c>
      <c r="R126" s="9">
        <v>4000</v>
      </c>
      <c r="S126" s="9">
        <v>10230</v>
      </c>
      <c r="T126" s="9">
        <v>0</v>
      </c>
      <c r="U126" s="9">
        <f t="shared" si="27"/>
        <v>0</v>
      </c>
      <c r="V126" s="6" t="s">
        <v>80</v>
      </c>
      <c r="W126" s="6">
        <v>2016</v>
      </c>
      <c r="X126" s="32" t="s">
        <v>6914</v>
      </c>
      <c r="Y126" s="198"/>
      <c r="Z126" s="198"/>
      <c r="AA126" s="198"/>
      <c r="AB126" s="198"/>
      <c r="AC126" s="198"/>
      <c r="AD126" s="198"/>
      <c r="AE126" s="198"/>
      <c r="AF126" s="198"/>
      <c r="AG126" s="198"/>
      <c r="AH126" s="198"/>
      <c r="AI126" s="198"/>
      <c r="AJ126" s="198"/>
      <c r="AK126" s="198"/>
    </row>
    <row r="127" spans="1:37" s="236" customFormat="1" ht="191.25" x14ac:dyDescent="0.25">
      <c r="A127" s="6" t="s">
        <v>10174</v>
      </c>
      <c r="B127" s="6" t="s">
        <v>25</v>
      </c>
      <c r="C127" s="11" t="s">
        <v>333</v>
      </c>
      <c r="D127" s="11" t="s">
        <v>334</v>
      </c>
      <c r="E127" s="11" t="s">
        <v>335</v>
      </c>
      <c r="F127" s="6" t="s">
        <v>336</v>
      </c>
      <c r="G127" s="2" t="s">
        <v>337</v>
      </c>
      <c r="H127" s="126">
        <v>60</v>
      </c>
      <c r="I127" s="6" t="s">
        <v>31</v>
      </c>
      <c r="J127" s="6" t="s">
        <v>32</v>
      </c>
      <c r="K127" s="6" t="s">
        <v>10175</v>
      </c>
      <c r="L127" s="6" t="s">
        <v>6800</v>
      </c>
      <c r="M127" s="6" t="s">
        <v>35</v>
      </c>
      <c r="N127" s="11" t="s">
        <v>78</v>
      </c>
      <c r="O127" s="6" t="s">
        <v>79</v>
      </c>
      <c r="P127" s="32" t="s">
        <v>340</v>
      </c>
      <c r="Q127" s="11" t="s">
        <v>353</v>
      </c>
      <c r="R127" s="9">
        <v>5782</v>
      </c>
      <c r="S127" s="9">
        <v>10230</v>
      </c>
      <c r="T127" s="9">
        <f t="shared" ref="T127" si="30">S127*R127</f>
        <v>59149860</v>
      </c>
      <c r="U127" s="9">
        <f t="shared" si="27"/>
        <v>66247843.200000003</v>
      </c>
      <c r="V127" s="6" t="s">
        <v>80</v>
      </c>
      <c r="W127" s="6">
        <v>2016</v>
      </c>
      <c r="X127" s="32"/>
      <c r="Y127" s="198"/>
      <c r="Z127" s="198"/>
      <c r="AA127" s="198"/>
      <c r="AB127" s="198"/>
      <c r="AC127" s="198"/>
      <c r="AD127" s="198"/>
      <c r="AE127" s="198"/>
      <c r="AF127" s="198"/>
      <c r="AG127" s="198"/>
      <c r="AH127" s="198"/>
      <c r="AI127" s="198"/>
      <c r="AJ127" s="198"/>
      <c r="AK127" s="198"/>
    </row>
    <row r="128" spans="1:37" s="236" customFormat="1" ht="191.25" x14ac:dyDescent="0.25">
      <c r="A128" s="6" t="s">
        <v>345</v>
      </c>
      <c r="B128" s="6" t="s">
        <v>25</v>
      </c>
      <c r="C128" s="11" t="s">
        <v>342</v>
      </c>
      <c r="D128" s="11" t="s">
        <v>334</v>
      </c>
      <c r="E128" s="11" t="s">
        <v>343</v>
      </c>
      <c r="F128" s="6" t="s">
        <v>344</v>
      </c>
      <c r="G128" s="2" t="s">
        <v>337</v>
      </c>
      <c r="H128" s="126">
        <v>60</v>
      </c>
      <c r="I128" s="6" t="s">
        <v>31</v>
      </c>
      <c r="J128" s="6" t="s">
        <v>32</v>
      </c>
      <c r="K128" s="6" t="s">
        <v>45</v>
      </c>
      <c r="L128" s="6" t="s">
        <v>6800</v>
      </c>
      <c r="M128" s="6" t="s">
        <v>35</v>
      </c>
      <c r="N128" s="11" t="s">
        <v>78</v>
      </c>
      <c r="O128" s="3" t="s">
        <v>79</v>
      </c>
      <c r="P128" s="32" t="s">
        <v>340</v>
      </c>
      <c r="Q128" s="3" t="s">
        <v>353</v>
      </c>
      <c r="R128" s="9">
        <v>3350</v>
      </c>
      <c r="S128" s="9">
        <v>8260</v>
      </c>
      <c r="T128" s="9">
        <v>0</v>
      </c>
      <c r="U128" s="9">
        <f t="shared" si="27"/>
        <v>0</v>
      </c>
      <c r="V128" s="6" t="s">
        <v>80</v>
      </c>
      <c r="W128" s="6">
        <v>2016</v>
      </c>
      <c r="X128" s="32" t="s">
        <v>6914</v>
      </c>
      <c r="Y128" s="198"/>
      <c r="Z128" s="198"/>
      <c r="AA128" s="198"/>
      <c r="AB128" s="198"/>
      <c r="AC128" s="198"/>
      <c r="AD128" s="198"/>
      <c r="AE128" s="198"/>
      <c r="AF128" s="198"/>
      <c r="AG128" s="198"/>
      <c r="AH128" s="198"/>
      <c r="AI128" s="198"/>
      <c r="AJ128" s="198"/>
      <c r="AK128" s="198"/>
    </row>
    <row r="129" spans="1:37" s="236" customFormat="1" ht="191.25" x14ac:dyDescent="0.25">
      <c r="A129" s="6" t="s">
        <v>10176</v>
      </c>
      <c r="B129" s="6" t="s">
        <v>25</v>
      </c>
      <c r="C129" s="11" t="s">
        <v>342</v>
      </c>
      <c r="D129" s="11" t="s">
        <v>334</v>
      </c>
      <c r="E129" s="11" t="s">
        <v>343</v>
      </c>
      <c r="F129" s="6" t="s">
        <v>344</v>
      </c>
      <c r="G129" s="2" t="s">
        <v>337</v>
      </c>
      <c r="H129" s="126">
        <v>60</v>
      </c>
      <c r="I129" s="6" t="s">
        <v>31</v>
      </c>
      <c r="J129" s="6" t="s">
        <v>32</v>
      </c>
      <c r="K129" s="6" t="s">
        <v>10175</v>
      </c>
      <c r="L129" s="6" t="s">
        <v>6800</v>
      </c>
      <c r="M129" s="6" t="s">
        <v>35</v>
      </c>
      <c r="N129" s="11" t="s">
        <v>78</v>
      </c>
      <c r="O129" s="3" t="s">
        <v>79</v>
      </c>
      <c r="P129" s="32" t="s">
        <v>340</v>
      </c>
      <c r="Q129" s="3" t="s">
        <v>353</v>
      </c>
      <c r="R129" s="9">
        <v>5022</v>
      </c>
      <c r="S129" s="9">
        <v>8260</v>
      </c>
      <c r="T129" s="9">
        <f t="shared" ref="T129" si="31">S129*R129</f>
        <v>41481720</v>
      </c>
      <c r="U129" s="9">
        <f t="shared" si="27"/>
        <v>46459526.400000006</v>
      </c>
      <c r="V129" s="6" t="s">
        <v>80</v>
      </c>
      <c r="W129" s="6">
        <v>2016</v>
      </c>
      <c r="X129" s="32"/>
      <c r="Y129" s="198"/>
      <c r="Z129" s="198"/>
      <c r="AA129" s="198"/>
      <c r="AB129" s="198"/>
      <c r="AC129" s="198"/>
      <c r="AD129" s="198"/>
      <c r="AE129" s="198"/>
      <c r="AF129" s="198"/>
      <c r="AG129" s="198"/>
      <c r="AH129" s="198"/>
      <c r="AI129" s="198"/>
      <c r="AJ129" s="198"/>
      <c r="AK129" s="198"/>
    </row>
    <row r="130" spans="1:37" s="236" customFormat="1" ht="191.25" x14ac:dyDescent="0.25">
      <c r="A130" s="6" t="s">
        <v>349</v>
      </c>
      <c r="B130" s="6" t="s">
        <v>25</v>
      </c>
      <c r="C130" s="11" t="s">
        <v>346</v>
      </c>
      <c r="D130" s="11" t="s">
        <v>334</v>
      </c>
      <c r="E130" s="11" t="s">
        <v>347</v>
      </c>
      <c r="F130" s="6" t="s">
        <v>348</v>
      </c>
      <c r="G130" s="2" t="s">
        <v>337</v>
      </c>
      <c r="H130" s="126">
        <v>60</v>
      </c>
      <c r="I130" s="6" t="s">
        <v>31</v>
      </c>
      <c r="J130" s="6" t="s">
        <v>32</v>
      </c>
      <c r="K130" s="6" t="s">
        <v>33</v>
      </c>
      <c r="L130" s="6" t="s">
        <v>338</v>
      </c>
      <c r="M130" s="2" t="s">
        <v>339</v>
      </c>
      <c r="N130" s="11" t="s">
        <v>78</v>
      </c>
      <c r="O130" s="3" t="s">
        <v>79</v>
      </c>
      <c r="P130" s="32" t="s">
        <v>340</v>
      </c>
      <c r="Q130" s="3" t="s">
        <v>353</v>
      </c>
      <c r="R130" s="9">
        <v>10000</v>
      </c>
      <c r="S130" s="9">
        <v>7194</v>
      </c>
      <c r="T130" s="9">
        <v>0</v>
      </c>
      <c r="U130" s="9">
        <f t="shared" si="27"/>
        <v>0</v>
      </c>
      <c r="V130" s="6" t="s">
        <v>80</v>
      </c>
      <c r="W130" s="6">
        <v>2016</v>
      </c>
      <c r="X130" s="32" t="s">
        <v>10177</v>
      </c>
      <c r="Y130" s="198"/>
      <c r="Z130" s="198"/>
      <c r="AA130" s="198"/>
      <c r="AB130" s="198"/>
      <c r="AC130" s="198"/>
      <c r="AD130" s="198"/>
      <c r="AE130" s="198"/>
      <c r="AF130" s="198"/>
      <c r="AG130" s="198"/>
      <c r="AH130" s="198"/>
      <c r="AI130" s="198"/>
      <c r="AJ130" s="198"/>
      <c r="AK130" s="198"/>
    </row>
    <row r="131" spans="1:37" s="236" customFormat="1" ht="191.25" x14ac:dyDescent="0.25">
      <c r="A131" s="6" t="s">
        <v>10178</v>
      </c>
      <c r="B131" s="6" t="s">
        <v>25</v>
      </c>
      <c r="C131" s="11" t="s">
        <v>346</v>
      </c>
      <c r="D131" s="11" t="s">
        <v>334</v>
      </c>
      <c r="E131" s="11" t="s">
        <v>347</v>
      </c>
      <c r="F131" s="6" t="s">
        <v>348</v>
      </c>
      <c r="G131" s="2" t="s">
        <v>337</v>
      </c>
      <c r="H131" s="126">
        <v>0</v>
      </c>
      <c r="I131" s="6" t="s">
        <v>31</v>
      </c>
      <c r="J131" s="6" t="s">
        <v>32</v>
      </c>
      <c r="K131" s="6" t="s">
        <v>45</v>
      </c>
      <c r="L131" s="6" t="s">
        <v>8185</v>
      </c>
      <c r="M131" s="2" t="s">
        <v>339</v>
      </c>
      <c r="N131" s="11" t="s">
        <v>78</v>
      </c>
      <c r="O131" s="3" t="s">
        <v>2050</v>
      </c>
      <c r="P131" s="32" t="s">
        <v>340</v>
      </c>
      <c r="Q131" s="3" t="s">
        <v>353</v>
      </c>
      <c r="R131" s="9">
        <v>10000</v>
      </c>
      <c r="S131" s="9">
        <v>7194</v>
      </c>
      <c r="T131" s="9">
        <v>0</v>
      </c>
      <c r="U131" s="9">
        <f t="shared" si="27"/>
        <v>0</v>
      </c>
      <c r="V131" s="6"/>
      <c r="W131" s="6">
        <v>2016</v>
      </c>
      <c r="X131" s="32" t="s">
        <v>6914</v>
      </c>
      <c r="Y131" s="198"/>
      <c r="Z131" s="198"/>
      <c r="AA131" s="198"/>
      <c r="AB131" s="198"/>
      <c r="AC131" s="198"/>
      <c r="AD131" s="198"/>
      <c r="AE131" s="198"/>
      <c r="AF131" s="198"/>
      <c r="AG131" s="198"/>
      <c r="AH131" s="198"/>
      <c r="AI131" s="198"/>
      <c r="AJ131" s="198"/>
      <c r="AK131" s="198"/>
    </row>
    <row r="132" spans="1:37" s="236" customFormat="1" ht="191.25" x14ac:dyDescent="0.25">
      <c r="A132" s="6" t="s">
        <v>10179</v>
      </c>
      <c r="B132" s="6" t="s">
        <v>25</v>
      </c>
      <c r="C132" s="11" t="s">
        <v>346</v>
      </c>
      <c r="D132" s="11" t="s">
        <v>334</v>
      </c>
      <c r="E132" s="11" t="s">
        <v>347</v>
      </c>
      <c r="F132" s="6" t="s">
        <v>348</v>
      </c>
      <c r="G132" s="2" t="s">
        <v>337</v>
      </c>
      <c r="H132" s="126">
        <v>0</v>
      </c>
      <c r="I132" s="6" t="s">
        <v>31</v>
      </c>
      <c r="J132" s="6" t="s">
        <v>32</v>
      </c>
      <c r="K132" s="6" t="s">
        <v>10180</v>
      </c>
      <c r="L132" s="6" t="s">
        <v>8185</v>
      </c>
      <c r="M132" s="2" t="s">
        <v>339</v>
      </c>
      <c r="N132" s="11" t="s">
        <v>78</v>
      </c>
      <c r="O132" s="3" t="s">
        <v>2050</v>
      </c>
      <c r="P132" s="32" t="s">
        <v>340</v>
      </c>
      <c r="Q132" s="3" t="s">
        <v>353</v>
      </c>
      <c r="R132" s="9">
        <v>10000</v>
      </c>
      <c r="S132" s="9">
        <v>7194</v>
      </c>
      <c r="T132" s="9">
        <f t="shared" ref="T132" si="32">S132*R132</f>
        <v>71940000</v>
      </c>
      <c r="U132" s="9">
        <f t="shared" si="27"/>
        <v>80572800.000000015</v>
      </c>
      <c r="V132" s="6"/>
      <c r="W132" s="6">
        <v>2016</v>
      </c>
      <c r="X132" s="32"/>
      <c r="Y132" s="198"/>
      <c r="Z132" s="198"/>
      <c r="AA132" s="198"/>
      <c r="AB132" s="198"/>
      <c r="AC132" s="198"/>
      <c r="AD132" s="198"/>
      <c r="AE132" s="198"/>
      <c r="AF132" s="198"/>
      <c r="AG132" s="198"/>
      <c r="AH132" s="198"/>
      <c r="AI132" s="198"/>
      <c r="AJ132" s="198"/>
      <c r="AK132" s="198"/>
    </row>
    <row r="133" spans="1:37" s="236" customFormat="1" ht="191.25" x14ac:dyDescent="0.25">
      <c r="A133" s="6" t="s">
        <v>354</v>
      </c>
      <c r="B133" s="6" t="s">
        <v>25</v>
      </c>
      <c r="C133" s="11" t="s">
        <v>346</v>
      </c>
      <c r="D133" s="11" t="s">
        <v>334</v>
      </c>
      <c r="E133" s="11" t="s">
        <v>347</v>
      </c>
      <c r="F133" s="6" t="s">
        <v>348</v>
      </c>
      <c r="G133" s="2" t="s">
        <v>337</v>
      </c>
      <c r="H133" s="126">
        <v>60</v>
      </c>
      <c r="I133" s="6" t="s">
        <v>31</v>
      </c>
      <c r="J133" s="6" t="s">
        <v>32</v>
      </c>
      <c r="K133" s="6" t="s">
        <v>460</v>
      </c>
      <c r="L133" s="6" t="s">
        <v>6799</v>
      </c>
      <c r="M133" s="2" t="s">
        <v>35</v>
      </c>
      <c r="N133" s="11" t="s">
        <v>78</v>
      </c>
      <c r="O133" s="3" t="s">
        <v>79</v>
      </c>
      <c r="P133" s="32" t="s">
        <v>340</v>
      </c>
      <c r="Q133" s="3" t="s">
        <v>353</v>
      </c>
      <c r="R133" s="9">
        <v>15000</v>
      </c>
      <c r="S133" s="9">
        <v>7194</v>
      </c>
      <c r="T133" s="9">
        <v>0</v>
      </c>
      <c r="U133" s="9">
        <f t="shared" si="27"/>
        <v>0</v>
      </c>
      <c r="V133" s="6" t="s">
        <v>80</v>
      </c>
      <c r="W133" s="6">
        <v>2016</v>
      </c>
      <c r="X133" s="32" t="s">
        <v>6914</v>
      </c>
      <c r="Y133" s="198"/>
      <c r="Z133" s="198"/>
      <c r="AA133" s="198"/>
      <c r="AB133" s="198"/>
      <c r="AC133" s="198"/>
      <c r="AD133" s="198"/>
      <c r="AE133" s="198"/>
      <c r="AF133" s="198"/>
      <c r="AG133" s="198"/>
      <c r="AH133" s="198"/>
      <c r="AI133" s="198"/>
      <c r="AJ133" s="198"/>
      <c r="AK133" s="198"/>
    </row>
    <row r="134" spans="1:37" s="236" customFormat="1" ht="191.25" x14ac:dyDescent="0.25">
      <c r="A134" s="6" t="s">
        <v>10181</v>
      </c>
      <c r="B134" s="6" t="s">
        <v>25</v>
      </c>
      <c r="C134" s="11" t="s">
        <v>346</v>
      </c>
      <c r="D134" s="11" t="s">
        <v>334</v>
      </c>
      <c r="E134" s="11" t="s">
        <v>347</v>
      </c>
      <c r="F134" s="6" t="s">
        <v>348</v>
      </c>
      <c r="G134" s="2" t="s">
        <v>337</v>
      </c>
      <c r="H134" s="126">
        <v>60</v>
      </c>
      <c r="I134" s="6" t="s">
        <v>31</v>
      </c>
      <c r="J134" s="6" t="s">
        <v>32</v>
      </c>
      <c r="K134" s="6" t="s">
        <v>240</v>
      </c>
      <c r="L134" s="6" t="s">
        <v>6799</v>
      </c>
      <c r="M134" s="2" t="s">
        <v>35</v>
      </c>
      <c r="N134" s="11" t="s">
        <v>78</v>
      </c>
      <c r="O134" s="3" t="s">
        <v>79</v>
      </c>
      <c r="P134" s="32" t="s">
        <v>340</v>
      </c>
      <c r="Q134" s="3" t="s">
        <v>353</v>
      </c>
      <c r="R134" s="9">
        <v>6600</v>
      </c>
      <c r="S134" s="9">
        <v>7194</v>
      </c>
      <c r="T134" s="9">
        <f t="shared" ref="T134" si="33">S134*R134</f>
        <v>47480400</v>
      </c>
      <c r="U134" s="9">
        <f t="shared" si="27"/>
        <v>53178048.000000007</v>
      </c>
      <c r="V134" s="6" t="s">
        <v>80</v>
      </c>
      <c r="W134" s="6">
        <v>2016</v>
      </c>
      <c r="X134" s="32"/>
      <c r="Y134" s="198"/>
      <c r="Z134" s="198"/>
      <c r="AA134" s="198"/>
      <c r="AB134" s="198"/>
      <c r="AC134" s="198"/>
      <c r="AD134" s="198"/>
      <c r="AE134" s="198"/>
      <c r="AF134" s="198"/>
      <c r="AG134" s="198"/>
      <c r="AH134" s="198"/>
      <c r="AI134" s="198"/>
      <c r="AJ134" s="198"/>
      <c r="AK134" s="198"/>
    </row>
    <row r="135" spans="1:37" s="236" customFormat="1" ht="204" x14ac:dyDescent="0.25">
      <c r="A135" s="6" t="s">
        <v>358</v>
      </c>
      <c r="B135" s="6" t="s">
        <v>25</v>
      </c>
      <c r="C135" s="11" t="s">
        <v>350</v>
      </c>
      <c r="D135" s="6" t="s">
        <v>334</v>
      </c>
      <c r="E135" s="6" t="s">
        <v>351</v>
      </c>
      <c r="F135" s="6" t="s">
        <v>352</v>
      </c>
      <c r="G135" s="2" t="s">
        <v>337</v>
      </c>
      <c r="H135" s="126">
        <v>60</v>
      </c>
      <c r="I135" s="6" t="s">
        <v>31</v>
      </c>
      <c r="J135" s="6" t="s">
        <v>32</v>
      </c>
      <c r="K135" s="6" t="s">
        <v>33</v>
      </c>
      <c r="L135" s="6" t="s">
        <v>8185</v>
      </c>
      <c r="M135" s="2" t="s">
        <v>339</v>
      </c>
      <c r="N135" s="11" t="s">
        <v>78</v>
      </c>
      <c r="O135" s="3" t="s">
        <v>79</v>
      </c>
      <c r="P135" s="32" t="s">
        <v>340</v>
      </c>
      <c r="Q135" s="3" t="s">
        <v>353</v>
      </c>
      <c r="R135" s="9">
        <v>75000</v>
      </c>
      <c r="S135" s="9">
        <v>6313</v>
      </c>
      <c r="T135" s="9">
        <v>0</v>
      </c>
      <c r="U135" s="9">
        <f t="shared" si="27"/>
        <v>0</v>
      </c>
      <c r="V135" s="6" t="s">
        <v>80</v>
      </c>
      <c r="W135" s="6">
        <v>2016</v>
      </c>
      <c r="X135" s="32" t="s">
        <v>7060</v>
      </c>
      <c r="Y135" s="198"/>
      <c r="Z135" s="198"/>
      <c r="AA135" s="198"/>
      <c r="AB135" s="198"/>
      <c r="AC135" s="198"/>
      <c r="AD135" s="198"/>
      <c r="AE135" s="198"/>
      <c r="AF135" s="198"/>
      <c r="AG135" s="198"/>
      <c r="AH135" s="198"/>
      <c r="AI135" s="198"/>
      <c r="AJ135" s="198"/>
      <c r="AK135" s="198"/>
    </row>
    <row r="136" spans="1:37" s="236" customFormat="1" ht="204" x14ac:dyDescent="0.25">
      <c r="A136" s="6" t="s">
        <v>10182</v>
      </c>
      <c r="B136" s="6" t="s">
        <v>25</v>
      </c>
      <c r="C136" s="11" t="s">
        <v>350</v>
      </c>
      <c r="D136" s="6" t="s">
        <v>334</v>
      </c>
      <c r="E136" s="6" t="s">
        <v>351</v>
      </c>
      <c r="F136" s="6" t="s">
        <v>352</v>
      </c>
      <c r="G136" s="2" t="s">
        <v>337</v>
      </c>
      <c r="H136" s="126">
        <v>0</v>
      </c>
      <c r="I136" s="6" t="s">
        <v>31</v>
      </c>
      <c r="J136" s="6" t="s">
        <v>32</v>
      </c>
      <c r="K136" s="6" t="s">
        <v>45</v>
      </c>
      <c r="L136" s="6" t="s">
        <v>8185</v>
      </c>
      <c r="M136" s="2" t="s">
        <v>339</v>
      </c>
      <c r="N136" s="11" t="s">
        <v>78</v>
      </c>
      <c r="O136" s="3" t="s">
        <v>2050</v>
      </c>
      <c r="P136" s="32" t="s">
        <v>340</v>
      </c>
      <c r="Q136" s="3" t="s">
        <v>353</v>
      </c>
      <c r="R136" s="9">
        <v>75000</v>
      </c>
      <c r="S136" s="9">
        <v>6313</v>
      </c>
      <c r="T136" s="9">
        <v>0</v>
      </c>
      <c r="U136" s="9">
        <f t="shared" si="27"/>
        <v>0</v>
      </c>
      <c r="V136" s="6"/>
      <c r="W136" s="6">
        <v>2016</v>
      </c>
      <c r="X136" s="32" t="s">
        <v>6907</v>
      </c>
      <c r="Y136" s="198"/>
      <c r="Z136" s="198"/>
      <c r="AA136" s="198"/>
      <c r="AB136" s="198"/>
      <c r="AC136" s="198"/>
      <c r="AD136" s="198"/>
      <c r="AE136" s="198"/>
      <c r="AF136" s="198"/>
      <c r="AG136" s="198"/>
      <c r="AH136" s="198"/>
      <c r="AI136" s="198"/>
      <c r="AJ136" s="198"/>
      <c r="AK136" s="198"/>
    </row>
    <row r="137" spans="1:37" s="236" customFormat="1" ht="204" x14ac:dyDescent="0.25">
      <c r="A137" s="6" t="s">
        <v>10183</v>
      </c>
      <c r="B137" s="6" t="s">
        <v>25</v>
      </c>
      <c r="C137" s="11" t="s">
        <v>350</v>
      </c>
      <c r="D137" s="6" t="s">
        <v>334</v>
      </c>
      <c r="E137" s="6" t="s">
        <v>351</v>
      </c>
      <c r="F137" s="6" t="s">
        <v>352</v>
      </c>
      <c r="G137" s="2" t="s">
        <v>337</v>
      </c>
      <c r="H137" s="126">
        <v>0</v>
      </c>
      <c r="I137" s="6" t="s">
        <v>31</v>
      </c>
      <c r="J137" s="6" t="s">
        <v>32</v>
      </c>
      <c r="K137" s="6" t="s">
        <v>45</v>
      </c>
      <c r="L137" s="6" t="s">
        <v>8185</v>
      </c>
      <c r="M137" s="2" t="s">
        <v>339</v>
      </c>
      <c r="N137" s="11" t="s">
        <v>78</v>
      </c>
      <c r="O137" s="3" t="s">
        <v>2050</v>
      </c>
      <c r="P137" s="32" t="s">
        <v>340</v>
      </c>
      <c r="Q137" s="3" t="s">
        <v>353</v>
      </c>
      <c r="R137" s="9">
        <v>50000</v>
      </c>
      <c r="S137" s="9">
        <v>6313</v>
      </c>
      <c r="T137" s="9">
        <f t="shared" ref="T137" si="34">S137*R137</f>
        <v>315650000</v>
      </c>
      <c r="U137" s="9">
        <f t="shared" si="27"/>
        <v>353528000.00000006</v>
      </c>
      <c r="V137" s="6"/>
      <c r="W137" s="6">
        <v>2016</v>
      </c>
      <c r="X137" s="32"/>
      <c r="Y137" s="198"/>
      <c r="Z137" s="198"/>
      <c r="AA137" s="198"/>
      <c r="AB137" s="198"/>
      <c r="AC137" s="198"/>
      <c r="AD137" s="198"/>
      <c r="AE137" s="198"/>
      <c r="AF137" s="198"/>
      <c r="AG137" s="198"/>
      <c r="AH137" s="198"/>
      <c r="AI137" s="198"/>
      <c r="AJ137" s="198"/>
      <c r="AK137" s="198"/>
    </row>
    <row r="138" spans="1:37" s="236" customFormat="1" ht="204" x14ac:dyDescent="0.25">
      <c r="A138" s="6" t="s">
        <v>360</v>
      </c>
      <c r="B138" s="6" t="s">
        <v>25</v>
      </c>
      <c r="C138" s="11" t="s">
        <v>350</v>
      </c>
      <c r="D138" s="6" t="s">
        <v>334</v>
      </c>
      <c r="E138" s="6" t="s">
        <v>351</v>
      </c>
      <c r="F138" s="6" t="s">
        <v>352</v>
      </c>
      <c r="G138" s="2" t="s">
        <v>337</v>
      </c>
      <c r="H138" s="126">
        <v>60</v>
      </c>
      <c r="I138" s="6" t="s">
        <v>31</v>
      </c>
      <c r="J138" s="6" t="s">
        <v>32</v>
      </c>
      <c r="K138" s="6" t="s">
        <v>33</v>
      </c>
      <c r="L138" s="6" t="s">
        <v>6800</v>
      </c>
      <c r="M138" s="2" t="s">
        <v>35</v>
      </c>
      <c r="N138" s="11" t="s">
        <v>78</v>
      </c>
      <c r="O138" s="3" t="s">
        <v>79</v>
      </c>
      <c r="P138" s="32" t="s">
        <v>340</v>
      </c>
      <c r="Q138" s="3" t="s">
        <v>353</v>
      </c>
      <c r="R138" s="9">
        <v>75000</v>
      </c>
      <c r="S138" s="9">
        <v>6313</v>
      </c>
      <c r="T138" s="9">
        <v>0</v>
      </c>
      <c r="U138" s="9">
        <f t="shared" si="27"/>
        <v>0</v>
      </c>
      <c r="V138" s="6" t="s">
        <v>80</v>
      </c>
      <c r="W138" s="6">
        <v>2016</v>
      </c>
      <c r="X138" s="32" t="s">
        <v>6914</v>
      </c>
      <c r="Y138" s="198"/>
      <c r="Z138" s="198"/>
      <c r="AA138" s="198"/>
      <c r="AB138" s="198"/>
      <c r="AC138" s="198"/>
      <c r="AD138" s="198"/>
      <c r="AE138" s="198"/>
      <c r="AF138" s="198"/>
      <c r="AG138" s="198"/>
      <c r="AH138" s="198"/>
      <c r="AI138" s="198"/>
      <c r="AJ138" s="198"/>
      <c r="AK138" s="198"/>
    </row>
    <row r="139" spans="1:37" s="236" customFormat="1" ht="204" x14ac:dyDescent="0.25">
      <c r="A139" s="6" t="s">
        <v>10184</v>
      </c>
      <c r="B139" s="6" t="s">
        <v>25</v>
      </c>
      <c r="C139" s="11" t="s">
        <v>350</v>
      </c>
      <c r="D139" s="6" t="s">
        <v>334</v>
      </c>
      <c r="E139" s="6" t="s">
        <v>351</v>
      </c>
      <c r="F139" s="6" t="s">
        <v>352</v>
      </c>
      <c r="G139" s="2" t="s">
        <v>337</v>
      </c>
      <c r="H139" s="126">
        <v>60</v>
      </c>
      <c r="I139" s="6" t="s">
        <v>31</v>
      </c>
      <c r="J139" s="6" t="s">
        <v>32</v>
      </c>
      <c r="K139" s="6" t="s">
        <v>240</v>
      </c>
      <c r="L139" s="6" t="s">
        <v>6800</v>
      </c>
      <c r="M139" s="2" t="s">
        <v>35</v>
      </c>
      <c r="N139" s="11" t="s">
        <v>78</v>
      </c>
      <c r="O139" s="3" t="s">
        <v>79</v>
      </c>
      <c r="P139" s="32" t="s">
        <v>340</v>
      </c>
      <c r="Q139" s="3" t="s">
        <v>353</v>
      </c>
      <c r="R139" s="9">
        <v>10000</v>
      </c>
      <c r="S139" s="9">
        <v>6313</v>
      </c>
      <c r="T139" s="9">
        <f t="shared" ref="T139" si="35">S139*R139</f>
        <v>63130000</v>
      </c>
      <c r="U139" s="9">
        <f t="shared" si="27"/>
        <v>70705600</v>
      </c>
      <c r="V139" s="6" t="s">
        <v>80</v>
      </c>
      <c r="W139" s="6">
        <v>2016</v>
      </c>
      <c r="X139" s="32"/>
      <c r="Y139" s="198"/>
      <c r="Z139" s="198"/>
      <c r="AA139" s="198"/>
      <c r="AB139" s="198"/>
      <c r="AC139" s="198"/>
      <c r="AD139" s="198"/>
      <c r="AE139" s="198"/>
      <c r="AF139" s="198"/>
      <c r="AG139" s="198"/>
      <c r="AH139" s="198"/>
      <c r="AI139" s="198"/>
      <c r="AJ139" s="198"/>
      <c r="AK139" s="198"/>
    </row>
    <row r="140" spans="1:37" s="236" customFormat="1" ht="204" x14ac:dyDescent="0.25">
      <c r="A140" s="6" t="s">
        <v>364</v>
      </c>
      <c r="B140" s="6" t="s">
        <v>25</v>
      </c>
      <c r="C140" s="11" t="s">
        <v>355</v>
      </c>
      <c r="D140" s="6" t="s">
        <v>334</v>
      </c>
      <c r="E140" s="6" t="s">
        <v>356</v>
      </c>
      <c r="F140" s="6" t="s">
        <v>357</v>
      </c>
      <c r="G140" s="2" t="s">
        <v>337</v>
      </c>
      <c r="H140" s="126">
        <v>60</v>
      </c>
      <c r="I140" s="6" t="s">
        <v>31</v>
      </c>
      <c r="J140" s="6" t="s">
        <v>32</v>
      </c>
      <c r="K140" s="6" t="s">
        <v>45</v>
      </c>
      <c r="L140" s="6" t="s">
        <v>6799</v>
      </c>
      <c r="M140" s="2" t="s">
        <v>35</v>
      </c>
      <c r="N140" s="11" t="s">
        <v>78</v>
      </c>
      <c r="O140" s="3" t="s">
        <v>79</v>
      </c>
      <c r="P140" s="32" t="s">
        <v>340</v>
      </c>
      <c r="Q140" s="3" t="s">
        <v>353</v>
      </c>
      <c r="R140" s="9">
        <v>100</v>
      </c>
      <c r="S140" s="9">
        <v>16648</v>
      </c>
      <c r="T140" s="9">
        <v>0</v>
      </c>
      <c r="U140" s="9">
        <f t="shared" si="27"/>
        <v>0</v>
      </c>
      <c r="V140" s="6" t="s">
        <v>80</v>
      </c>
      <c r="W140" s="6">
        <v>2016</v>
      </c>
      <c r="X140" s="6" t="s">
        <v>7015</v>
      </c>
      <c r="Y140" s="198"/>
      <c r="Z140" s="198"/>
      <c r="AA140" s="198"/>
      <c r="AB140" s="198"/>
      <c r="AC140" s="198"/>
      <c r="AD140" s="198"/>
      <c r="AE140" s="198"/>
      <c r="AF140" s="198"/>
      <c r="AG140" s="198"/>
      <c r="AH140" s="198"/>
      <c r="AI140" s="198"/>
      <c r="AJ140" s="198"/>
      <c r="AK140" s="198"/>
    </row>
    <row r="141" spans="1:37" s="236" customFormat="1" ht="204" x14ac:dyDescent="0.25">
      <c r="A141" s="6" t="s">
        <v>10185</v>
      </c>
      <c r="B141" s="6" t="s">
        <v>25</v>
      </c>
      <c r="C141" s="11" t="s">
        <v>355</v>
      </c>
      <c r="D141" s="6" t="s">
        <v>334</v>
      </c>
      <c r="E141" s="6" t="s">
        <v>356</v>
      </c>
      <c r="F141" s="6" t="s">
        <v>357</v>
      </c>
      <c r="G141" s="2" t="s">
        <v>337</v>
      </c>
      <c r="H141" s="126">
        <v>60</v>
      </c>
      <c r="I141" s="6" t="s">
        <v>31</v>
      </c>
      <c r="J141" s="6" t="s">
        <v>32</v>
      </c>
      <c r="K141" s="6" t="s">
        <v>45</v>
      </c>
      <c r="L141" s="6" t="s">
        <v>6799</v>
      </c>
      <c r="M141" s="2" t="s">
        <v>35</v>
      </c>
      <c r="N141" s="11" t="s">
        <v>78</v>
      </c>
      <c r="O141" s="3" t="s">
        <v>79</v>
      </c>
      <c r="P141" s="32" t="s">
        <v>340</v>
      </c>
      <c r="Q141" s="3" t="s">
        <v>353</v>
      </c>
      <c r="R141" s="9">
        <v>100</v>
      </c>
      <c r="S141" s="23">
        <v>15706</v>
      </c>
      <c r="T141" s="9">
        <v>0</v>
      </c>
      <c r="U141" s="9">
        <f t="shared" si="27"/>
        <v>0</v>
      </c>
      <c r="V141" s="6" t="s">
        <v>80</v>
      </c>
      <c r="W141" s="6">
        <v>2016</v>
      </c>
      <c r="X141" s="6" t="s">
        <v>6914</v>
      </c>
      <c r="Y141" s="198"/>
      <c r="Z141" s="198"/>
      <c r="AA141" s="198"/>
      <c r="AB141" s="198"/>
      <c r="AC141" s="198"/>
      <c r="AD141" s="198"/>
      <c r="AE141" s="198"/>
      <c r="AF141" s="198"/>
      <c r="AG141" s="198"/>
      <c r="AH141" s="198"/>
      <c r="AI141" s="198"/>
      <c r="AJ141" s="198"/>
      <c r="AK141" s="198"/>
    </row>
    <row r="142" spans="1:37" s="236" customFormat="1" ht="204" x14ac:dyDescent="0.25">
      <c r="A142" s="6" t="s">
        <v>10186</v>
      </c>
      <c r="B142" s="6" t="s">
        <v>25</v>
      </c>
      <c r="C142" s="11" t="s">
        <v>355</v>
      </c>
      <c r="D142" s="6" t="s">
        <v>334</v>
      </c>
      <c r="E142" s="6" t="s">
        <v>356</v>
      </c>
      <c r="F142" s="6" t="s">
        <v>357</v>
      </c>
      <c r="G142" s="2" t="s">
        <v>337</v>
      </c>
      <c r="H142" s="126">
        <v>60</v>
      </c>
      <c r="I142" s="6" t="s">
        <v>31</v>
      </c>
      <c r="J142" s="6" t="s">
        <v>32</v>
      </c>
      <c r="K142" s="6" t="s">
        <v>10175</v>
      </c>
      <c r="L142" s="6" t="s">
        <v>6799</v>
      </c>
      <c r="M142" s="2" t="s">
        <v>35</v>
      </c>
      <c r="N142" s="11" t="s">
        <v>78</v>
      </c>
      <c r="O142" s="3" t="s">
        <v>79</v>
      </c>
      <c r="P142" s="32" t="s">
        <v>340</v>
      </c>
      <c r="Q142" s="3" t="s">
        <v>353</v>
      </c>
      <c r="R142" s="9">
        <v>210</v>
      </c>
      <c r="S142" s="23">
        <v>15706</v>
      </c>
      <c r="T142" s="9">
        <f t="shared" ref="T142" si="36">S142*R142</f>
        <v>3298260</v>
      </c>
      <c r="U142" s="9">
        <f t="shared" si="27"/>
        <v>3694051.2</v>
      </c>
      <c r="V142" s="6" t="s">
        <v>80</v>
      </c>
      <c r="W142" s="6">
        <v>2016</v>
      </c>
      <c r="X142" s="6"/>
      <c r="Y142" s="198"/>
      <c r="Z142" s="198"/>
      <c r="AA142" s="198"/>
      <c r="AB142" s="198"/>
      <c r="AC142" s="198"/>
      <c r="AD142" s="198"/>
      <c r="AE142" s="198"/>
      <c r="AF142" s="198"/>
      <c r="AG142" s="198"/>
      <c r="AH142" s="198"/>
      <c r="AI142" s="198"/>
      <c r="AJ142" s="198"/>
      <c r="AK142" s="198"/>
    </row>
    <row r="143" spans="1:37" s="236" customFormat="1" ht="204" x14ac:dyDescent="0.25">
      <c r="A143" s="6" t="s">
        <v>369</v>
      </c>
      <c r="B143" s="6" t="s">
        <v>25</v>
      </c>
      <c r="C143" s="11" t="s">
        <v>355</v>
      </c>
      <c r="D143" s="6" t="s">
        <v>334</v>
      </c>
      <c r="E143" s="6" t="s">
        <v>356</v>
      </c>
      <c r="F143" s="6" t="s">
        <v>357</v>
      </c>
      <c r="G143" s="2" t="s">
        <v>337</v>
      </c>
      <c r="H143" s="126">
        <v>60</v>
      </c>
      <c r="I143" s="6" t="s">
        <v>31</v>
      </c>
      <c r="J143" s="6" t="s">
        <v>32</v>
      </c>
      <c r="K143" s="6" t="s">
        <v>45</v>
      </c>
      <c r="L143" s="6" t="s">
        <v>6800</v>
      </c>
      <c r="M143" s="2" t="s">
        <v>35</v>
      </c>
      <c r="N143" s="11" t="s">
        <v>78</v>
      </c>
      <c r="O143" s="3" t="s">
        <v>79</v>
      </c>
      <c r="P143" s="32" t="s">
        <v>340</v>
      </c>
      <c r="Q143" s="3" t="s">
        <v>353</v>
      </c>
      <c r="R143" s="9">
        <v>100</v>
      </c>
      <c r="S143" s="9">
        <v>16648</v>
      </c>
      <c r="T143" s="9">
        <v>0</v>
      </c>
      <c r="U143" s="9">
        <f t="shared" si="27"/>
        <v>0</v>
      </c>
      <c r="V143" s="6" t="s">
        <v>80</v>
      </c>
      <c r="W143" s="6">
        <v>2016</v>
      </c>
      <c r="X143" s="6" t="s">
        <v>7015</v>
      </c>
      <c r="Y143" s="198"/>
      <c r="Z143" s="198"/>
      <c r="AA143" s="198"/>
      <c r="AB143" s="198"/>
      <c r="AC143" s="198"/>
      <c r="AD143" s="198"/>
      <c r="AE143" s="198"/>
      <c r="AF143" s="198"/>
      <c r="AG143" s="198"/>
      <c r="AH143" s="198"/>
      <c r="AI143" s="198"/>
      <c r="AJ143" s="198"/>
      <c r="AK143" s="198"/>
    </row>
    <row r="144" spans="1:37" s="236" customFormat="1" ht="204" x14ac:dyDescent="0.25">
      <c r="A144" s="6" t="s">
        <v>10187</v>
      </c>
      <c r="B144" s="6" t="s">
        <v>25</v>
      </c>
      <c r="C144" s="11" t="s">
        <v>355</v>
      </c>
      <c r="D144" s="6" t="s">
        <v>334</v>
      </c>
      <c r="E144" s="6" t="s">
        <v>356</v>
      </c>
      <c r="F144" s="6" t="s">
        <v>357</v>
      </c>
      <c r="G144" s="2" t="s">
        <v>337</v>
      </c>
      <c r="H144" s="126">
        <v>60</v>
      </c>
      <c r="I144" s="6" t="s">
        <v>31</v>
      </c>
      <c r="J144" s="6" t="s">
        <v>32</v>
      </c>
      <c r="K144" s="6" t="s">
        <v>45</v>
      </c>
      <c r="L144" s="6" t="s">
        <v>6800</v>
      </c>
      <c r="M144" s="2" t="s">
        <v>35</v>
      </c>
      <c r="N144" s="11" t="s">
        <v>78</v>
      </c>
      <c r="O144" s="3" t="s">
        <v>79</v>
      </c>
      <c r="P144" s="32" t="s">
        <v>340</v>
      </c>
      <c r="Q144" s="3" t="s">
        <v>353</v>
      </c>
      <c r="R144" s="9">
        <v>100</v>
      </c>
      <c r="S144" s="23">
        <v>15706</v>
      </c>
      <c r="T144" s="9">
        <v>0</v>
      </c>
      <c r="U144" s="9">
        <f t="shared" si="27"/>
        <v>0</v>
      </c>
      <c r="V144" s="6" t="s">
        <v>80</v>
      </c>
      <c r="W144" s="6">
        <v>2016</v>
      </c>
      <c r="X144" s="6" t="s">
        <v>6914</v>
      </c>
      <c r="Y144" s="198"/>
      <c r="Z144" s="198"/>
      <c r="AA144" s="198"/>
      <c r="AB144" s="198"/>
      <c r="AC144" s="198"/>
      <c r="AD144" s="198"/>
      <c r="AE144" s="198"/>
      <c r="AF144" s="198"/>
      <c r="AG144" s="198"/>
      <c r="AH144" s="198"/>
      <c r="AI144" s="198"/>
      <c r="AJ144" s="198"/>
      <c r="AK144" s="198"/>
    </row>
    <row r="145" spans="1:37" s="236" customFormat="1" ht="204" x14ac:dyDescent="0.25">
      <c r="A145" s="6" t="s">
        <v>10188</v>
      </c>
      <c r="B145" s="6" t="s">
        <v>25</v>
      </c>
      <c r="C145" s="11" t="s">
        <v>355</v>
      </c>
      <c r="D145" s="6" t="s">
        <v>334</v>
      </c>
      <c r="E145" s="6" t="s">
        <v>356</v>
      </c>
      <c r="F145" s="6" t="s">
        <v>357</v>
      </c>
      <c r="G145" s="2" t="s">
        <v>337</v>
      </c>
      <c r="H145" s="126">
        <v>60</v>
      </c>
      <c r="I145" s="6" t="s">
        <v>31</v>
      </c>
      <c r="J145" s="6" t="s">
        <v>32</v>
      </c>
      <c r="K145" s="6" t="s">
        <v>10175</v>
      </c>
      <c r="L145" s="6" t="s">
        <v>6800</v>
      </c>
      <c r="M145" s="2" t="s">
        <v>35</v>
      </c>
      <c r="N145" s="11" t="s">
        <v>78</v>
      </c>
      <c r="O145" s="3" t="s">
        <v>79</v>
      </c>
      <c r="P145" s="32" t="s">
        <v>340</v>
      </c>
      <c r="Q145" s="3" t="s">
        <v>353</v>
      </c>
      <c r="R145" s="9">
        <v>102</v>
      </c>
      <c r="S145" s="23">
        <v>15706</v>
      </c>
      <c r="T145" s="9">
        <f t="shared" ref="T145" si="37">S145*R145</f>
        <v>1602012</v>
      </c>
      <c r="U145" s="9">
        <f t="shared" si="27"/>
        <v>1794253.4400000002</v>
      </c>
      <c r="V145" s="6" t="s">
        <v>80</v>
      </c>
      <c r="W145" s="6">
        <v>2016</v>
      </c>
      <c r="X145" s="6"/>
      <c r="Y145" s="198"/>
      <c r="Z145" s="198"/>
      <c r="AA145" s="198"/>
      <c r="AB145" s="198"/>
      <c r="AC145" s="198"/>
      <c r="AD145" s="198"/>
      <c r="AE145" s="198"/>
      <c r="AF145" s="198"/>
      <c r="AG145" s="198"/>
      <c r="AH145" s="198"/>
      <c r="AI145" s="198"/>
      <c r="AJ145" s="198"/>
      <c r="AK145" s="198"/>
    </row>
    <row r="146" spans="1:37" s="236" customFormat="1" ht="204" x14ac:dyDescent="0.25">
      <c r="A146" s="6" t="s">
        <v>373</v>
      </c>
      <c r="B146" s="6" t="s">
        <v>25</v>
      </c>
      <c r="C146" s="11" t="s">
        <v>342</v>
      </c>
      <c r="D146" s="6" t="s">
        <v>334</v>
      </c>
      <c r="E146" s="6" t="s">
        <v>343</v>
      </c>
      <c r="F146" s="6" t="s">
        <v>359</v>
      </c>
      <c r="G146" s="2" t="s">
        <v>337</v>
      </c>
      <c r="H146" s="126">
        <v>60</v>
      </c>
      <c r="I146" s="6" t="s">
        <v>31</v>
      </c>
      <c r="J146" s="6" t="s">
        <v>32</v>
      </c>
      <c r="K146" s="6" t="s">
        <v>45</v>
      </c>
      <c r="L146" s="6" t="s">
        <v>6800</v>
      </c>
      <c r="M146" s="2" t="s">
        <v>35</v>
      </c>
      <c r="N146" s="11" t="s">
        <v>78</v>
      </c>
      <c r="O146" s="3" t="s">
        <v>79</v>
      </c>
      <c r="P146" s="32" t="s">
        <v>340</v>
      </c>
      <c r="Q146" s="3" t="s">
        <v>353</v>
      </c>
      <c r="R146" s="9">
        <v>150</v>
      </c>
      <c r="S146" s="9">
        <v>11708</v>
      </c>
      <c r="T146" s="9">
        <v>0</v>
      </c>
      <c r="U146" s="9">
        <f t="shared" si="27"/>
        <v>0</v>
      </c>
      <c r="V146" s="6" t="s">
        <v>80</v>
      </c>
      <c r="W146" s="6">
        <v>2016</v>
      </c>
      <c r="X146" s="32" t="s">
        <v>6907</v>
      </c>
      <c r="Y146" s="198"/>
      <c r="Z146" s="198"/>
      <c r="AA146" s="198"/>
      <c r="AB146" s="198"/>
      <c r="AC146" s="198"/>
      <c r="AD146" s="198"/>
      <c r="AE146" s="198"/>
      <c r="AF146" s="198"/>
      <c r="AG146" s="198"/>
      <c r="AH146" s="198"/>
      <c r="AI146" s="198"/>
      <c r="AJ146" s="198"/>
      <c r="AK146" s="198"/>
    </row>
    <row r="147" spans="1:37" s="236" customFormat="1" ht="204" x14ac:dyDescent="0.25">
      <c r="A147" s="6" t="s">
        <v>10189</v>
      </c>
      <c r="B147" s="6" t="s">
        <v>25</v>
      </c>
      <c r="C147" s="11" t="s">
        <v>342</v>
      </c>
      <c r="D147" s="6" t="s">
        <v>334</v>
      </c>
      <c r="E147" s="6" t="s">
        <v>343</v>
      </c>
      <c r="F147" s="6" t="s">
        <v>359</v>
      </c>
      <c r="G147" s="2" t="s">
        <v>337</v>
      </c>
      <c r="H147" s="126">
        <v>60</v>
      </c>
      <c r="I147" s="6" t="s">
        <v>31</v>
      </c>
      <c r="J147" s="6" t="s">
        <v>32</v>
      </c>
      <c r="K147" s="6" t="s">
        <v>45</v>
      </c>
      <c r="L147" s="6" t="s">
        <v>6800</v>
      </c>
      <c r="M147" s="2" t="s">
        <v>35</v>
      </c>
      <c r="N147" s="11" t="s">
        <v>78</v>
      </c>
      <c r="O147" s="3" t="s">
        <v>79</v>
      </c>
      <c r="P147" s="32" t="s">
        <v>340</v>
      </c>
      <c r="Q147" s="3" t="s">
        <v>353</v>
      </c>
      <c r="R147" s="9">
        <v>140</v>
      </c>
      <c r="S147" s="9">
        <v>11708</v>
      </c>
      <c r="T147" s="9">
        <f t="shared" ref="T147" si="38">S147*R147</f>
        <v>1639120</v>
      </c>
      <c r="U147" s="9">
        <f t="shared" si="27"/>
        <v>1835814.4000000001</v>
      </c>
      <c r="V147" s="6" t="s">
        <v>80</v>
      </c>
      <c r="W147" s="6">
        <v>2016</v>
      </c>
      <c r="X147" s="32"/>
      <c r="Y147" s="198"/>
      <c r="Z147" s="198"/>
      <c r="AA147" s="198"/>
      <c r="AB147" s="198"/>
      <c r="AC147" s="198"/>
      <c r="AD147" s="198"/>
      <c r="AE147" s="198"/>
      <c r="AF147" s="198"/>
      <c r="AG147" s="198"/>
      <c r="AH147" s="198"/>
      <c r="AI147" s="198"/>
      <c r="AJ147" s="198"/>
      <c r="AK147" s="198"/>
    </row>
    <row r="148" spans="1:37" s="236" customFormat="1" ht="204" x14ac:dyDescent="0.25">
      <c r="A148" s="6" t="s">
        <v>377</v>
      </c>
      <c r="B148" s="6" t="s">
        <v>25</v>
      </c>
      <c r="C148" s="11" t="s">
        <v>361</v>
      </c>
      <c r="D148" s="11" t="s">
        <v>334</v>
      </c>
      <c r="E148" s="11" t="s">
        <v>362</v>
      </c>
      <c r="F148" s="6" t="s">
        <v>363</v>
      </c>
      <c r="G148" s="2" t="s">
        <v>337</v>
      </c>
      <c r="H148" s="126">
        <v>60</v>
      </c>
      <c r="I148" s="6" t="s">
        <v>31</v>
      </c>
      <c r="J148" s="6" t="s">
        <v>32</v>
      </c>
      <c r="K148" s="6" t="s">
        <v>33</v>
      </c>
      <c r="L148" s="6" t="s">
        <v>338</v>
      </c>
      <c r="M148" s="2" t="s">
        <v>339</v>
      </c>
      <c r="N148" s="11" t="s">
        <v>78</v>
      </c>
      <c r="O148" s="3" t="s">
        <v>79</v>
      </c>
      <c r="P148" s="32" t="s">
        <v>340</v>
      </c>
      <c r="Q148" s="3" t="s">
        <v>353</v>
      </c>
      <c r="R148" s="9">
        <v>4000</v>
      </c>
      <c r="S148" s="9">
        <v>9039</v>
      </c>
      <c r="T148" s="9">
        <v>0</v>
      </c>
      <c r="U148" s="9">
        <f t="shared" si="27"/>
        <v>0</v>
      </c>
      <c r="V148" s="6" t="s">
        <v>80</v>
      </c>
      <c r="W148" s="6">
        <v>2016</v>
      </c>
      <c r="X148" s="32" t="s">
        <v>6907</v>
      </c>
      <c r="Y148" s="198"/>
      <c r="Z148" s="198"/>
      <c r="AA148" s="198"/>
      <c r="AB148" s="198"/>
      <c r="AC148" s="198"/>
      <c r="AD148" s="198"/>
      <c r="AE148" s="198"/>
      <c r="AF148" s="198"/>
      <c r="AG148" s="198"/>
      <c r="AH148" s="198"/>
      <c r="AI148" s="198"/>
      <c r="AJ148" s="198"/>
      <c r="AK148" s="198"/>
    </row>
    <row r="149" spans="1:37" s="236" customFormat="1" ht="204" x14ac:dyDescent="0.25">
      <c r="A149" s="6" t="s">
        <v>10190</v>
      </c>
      <c r="B149" s="6" t="s">
        <v>25</v>
      </c>
      <c r="C149" s="11" t="s">
        <v>361</v>
      </c>
      <c r="D149" s="11" t="s">
        <v>334</v>
      </c>
      <c r="E149" s="11" t="s">
        <v>362</v>
      </c>
      <c r="F149" s="6" t="s">
        <v>363</v>
      </c>
      <c r="G149" s="2" t="s">
        <v>337</v>
      </c>
      <c r="H149" s="126">
        <v>60</v>
      </c>
      <c r="I149" s="6" t="s">
        <v>31</v>
      </c>
      <c r="J149" s="6" t="s">
        <v>32</v>
      </c>
      <c r="K149" s="6" t="s">
        <v>33</v>
      </c>
      <c r="L149" s="6" t="s">
        <v>338</v>
      </c>
      <c r="M149" s="2" t="s">
        <v>339</v>
      </c>
      <c r="N149" s="11" t="s">
        <v>78</v>
      </c>
      <c r="O149" s="3" t="s">
        <v>79</v>
      </c>
      <c r="P149" s="32" t="s">
        <v>340</v>
      </c>
      <c r="Q149" s="3" t="s">
        <v>353</v>
      </c>
      <c r="R149" s="9">
        <v>3000</v>
      </c>
      <c r="S149" s="9">
        <v>9039</v>
      </c>
      <c r="T149" s="9">
        <f t="shared" ref="T149" si="39">S149*R149</f>
        <v>27117000</v>
      </c>
      <c r="U149" s="9">
        <f t="shared" si="27"/>
        <v>30371040.000000004</v>
      </c>
      <c r="V149" s="6" t="s">
        <v>80</v>
      </c>
      <c r="W149" s="6">
        <v>2016</v>
      </c>
      <c r="X149" s="32"/>
      <c r="Y149" s="198"/>
      <c r="Z149" s="198"/>
      <c r="AA149" s="198"/>
      <c r="AB149" s="198"/>
      <c r="AC149" s="198"/>
      <c r="AD149" s="198"/>
      <c r="AE149" s="198"/>
      <c r="AF149" s="198"/>
      <c r="AG149" s="198"/>
      <c r="AH149" s="198"/>
      <c r="AI149" s="198"/>
      <c r="AJ149" s="198"/>
      <c r="AK149" s="198"/>
    </row>
    <row r="150" spans="1:37" s="236" customFormat="1" ht="204" x14ac:dyDescent="0.25">
      <c r="A150" s="6" t="s">
        <v>381</v>
      </c>
      <c r="B150" s="6" t="s">
        <v>25</v>
      </c>
      <c r="C150" s="11" t="s">
        <v>361</v>
      </c>
      <c r="D150" s="11" t="s">
        <v>334</v>
      </c>
      <c r="E150" s="11" t="s">
        <v>362</v>
      </c>
      <c r="F150" s="6" t="s">
        <v>363</v>
      </c>
      <c r="G150" s="2" t="s">
        <v>337</v>
      </c>
      <c r="H150" s="126">
        <v>60</v>
      </c>
      <c r="I150" s="6" t="s">
        <v>31</v>
      </c>
      <c r="J150" s="6" t="s">
        <v>32</v>
      </c>
      <c r="K150" s="6" t="s">
        <v>460</v>
      </c>
      <c r="L150" s="6" t="s">
        <v>6801</v>
      </c>
      <c r="M150" s="2" t="s">
        <v>35</v>
      </c>
      <c r="N150" s="11" t="s">
        <v>78</v>
      </c>
      <c r="O150" s="3" t="s">
        <v>79</v>
      </c>
      <c r="P150" s="32" t="s">
        <v>340</v>
      </c>
      <c r="Q150" s="3" t="s">
        <v>353</v>
      </c>
      <c r="R150" s="9">
        <v>4000</v>
      </c>
      <c r="S150" s="9">
        <v>9039</v>
      </c>
      <c r="T150" s="9">
        <v>0</v>
      </c>
      <c r="U150" s="9">
        <f t="shared" si="27"/>
        <v>0</v>
      </c>
      <c r="V150" s="6" t="s">
        <v>80</v>
      </c>
      <c r="W150" s="6">
        <v>2016</v>
      </c>
      <c r="X150" s="32" t="s">
        <v>6914</v>
      </c>
      <c r="Y150" s="198"/>
      <c r="Z150" s="198"/>
      <c r="AA150" s="198"/>
      <c r="AB150" s="198"/>
      <c r="AC150" s="198"/>
      <c r="AD150" s="198"/>
      <c r="AE150" s="198"/>
      <c r="AF150" s="198"/>
      <c r="AG150" s="198"/>
      <c r="AH150" s="198"/>
      <c r="AI150" s="198"/>
      <c r="AJ150" s="198"/>
      <c r="AK150" s="198"/>
    </row>
    <row r="151" spans="1:37" s="236" customFormat="1" ht="204" x14ac:dyDescent="0.25">
      <c r="A151" s="6" t="s">
        <v>10191</v>
      </c>
      <c r="B151" s="6" t="s">
        <v>25</v>
      </c>
      <c r="C151" s="11" t="s">
        <v>361</v>
      </c>
      <c r="D151" s="11" t="s">
        <v>334</v>
      </c>
      <c r="E151" s="11" t="s">
        <v>362</v>
      </c>
      <c r="F151" s="6" t="s">
        <v>363</v>
      </c>
      <c r="G151" s="2" t="s">
        <v>337</v>
      </c>
      <c r="H151" s="126">
        <v>60</v>
      </c>
      <c r="I151" s="6" t="s">
        <v>31</v>
      </c>
      <c r="J151" s="6" t="s">
        <v>32</v>
      </c>
      <c r="K151" s="6" t="s">
        <v>240</v>
      </c>
      <c r="L151" s="6" t="s">
        <v>6801</v>
      </c>
      <c r="M151" s="2" t="s">
        <v>35</v>
      </c>
      <c r="N151" s="11" t="s">
        <v>78</v>
      </c>
      <c r="O151" s="3" t="s">
        <v>79</v>
      </c>
      <c r="P151" s="32" t="s">
        <v>340</v>
      </c>
      <c r="Q151" s="3" t="s">
        <v>353</v>
      </c>
      <c r="R151" s="9">
        <v>2000</v>
      </c>
      <c r="S151" s="9">
        <v>9039</v>
      </c>
      <c r="T151" s="9">
        <f t="shared" ref="T151" si="40">S151*R151</f>
        <v>18078000</v>
      </c>
      <c r="U151" s="9">
        <f t="shared" si="27"/>
        <v>20247360.000000004</v>
      </c>
      <c r="V151" s="6" t="s">
        <v>80</v>
      </c>
      <c r="W151" s="6">
        <v>2016</v>
      </c>
      <c r="X151" s="32"/>
      <c r="Y151" s="198"/>
      <c r="Z151" s="198"/>
      <c r="AA151" s="198"/>
      <c r="AB151" s="198"/>
      <c r="AC151" s="198"/>
      <c r="AD151" s="198"/>
      <c r="AE151" s="198"/>
      <c r="AF151" s="198"/>
      <c r="AG151" s="198"/>
      <c r="AH151" s="198"/>
      <c r="AI151" s="198"/>
      <c r="AJ151" s="198"/>
      <c r="AK151" s="198"/>
    </row>
    <row r="152" spans="1:37" s="236" customFormat="1" ht="153" x14ac:dyDescent="0.25">
      <c r="A152" s="6" t="s">
        <v>385</v>
      </c>
      <c r="B152" s="6" t="s">
        <v>25</v>
      </c>
      <c r="C152" s="11" t="s">
        <v>365</v>
      </c>
      <c r="D152" s="11" t="s">
        <v>366</v>
      </c>
      <c r="E152" s="11" t="s">
        <v>367</v>
      </c>
      <c r="F152" s="6" t="s">
        <v>368</v>
      </c>
      <c r="G152" s="2" t="s">
        <v>337</v>
      </c>
      <c r="H152" s="126">
        <v>60</v>
      </c>
      <c r="I152" s="6" t="s">
        <v>31</v>
      </c>
      <c r="J152" s="6" t="s">
        <v>32</v>
      </c>
      <c r="K152" s="6" t="s">
        <v>45</v>
      </c>
      <c r="L152" s="6" t="s">
        <v>6799</v>
      </c>
      <c r="M152" s="2" t="s">
        <v>35</v>
      </c>
      <c r="N152" s="11" t="s">
        <v>78</v>
      </c>
      <c r="O152" s="3" t="s">
        <v>79</v>
      </c>
      <c r="P152" s="41" t="s">
        <v>38</v>
      </c>
      <c r="Q152" s="2" t="s">
        <v>39</v>
      </c>
      <c r="R152" s="9">
        <v>20</v>
      </c>
      <c r="S152" s="9">
        <v>73463</v>
      </c>
      <c r="T152" s="9">
        <v>0</v>
      </c>
      <c r="U152" s="9">
        <f t="shared" si="27"/>
        <v>0</v>
      </c>
      <c r="V152" s="6" t="s">
        <v>80</v>
      </c>
      <c r="W152" s="6">
        <v>2016</v>
      </c>
      <c r="X152" s="32" t="s">
        <v>6907</v>
      </c>
      <c r="Y152" s="198"/>
      <c r="Z152" s="198"/>
      <c r="AA152" s="198"/>
      <c r="AB152" s="198"/>
      <c r="AC152" s="198"/>
      <c r="AD152" s="198"/>
      <c r="AE152" s="198"/>
      <c r="AF152" s="198"/>
      <c r="AG152" s="198"/>
      <c r="AH152" s="198"/>
      <c r="AI152" s="198"/>
      <c r="AJ152" s="198"/>
      <c r="AK152" s="198"/>
    </row>
    <row r="153" spans="1:37" s="236" customFormat="1" ht="153" x14ac:dyDescent="0.25">
      <c r="A153" s="6" t="s">
        <v>10192</v>
      </c>
      <c r="B153" s="6" t="s">
        <v>25</v>
      </c>
      <c r="C153" s="11" t="s">
        <v>365</v>
      </c>
      <c r="D153" s="11" t="s">
        <v>366</v>
      </c>
      <c r="E153" s="11" t="s">
        <v>367</v>
      </c>
      <c r="F153" s="6" t="s">
        <v>368</v>
      </c>
      <c r="G153" s="2" t="s">
        <v>337</v>
      </c>
      <c r="H153" s="126">
        <v>60</v>
      </c>
      <c r="I153" s="6" t="s">
        <v>31</v>
      </c>
      <c r="J153" s="6" t="s">
        <v>32</v>
      </c>
      <c r="K153" s="6" t="s">
        <v>45</v>
      </c>
      <c r="L153" s="6" t="s">
        <v>6799</v>
      </c>
      <c r="M153" s="2" t="s">
        <v>35</v>
      </c>
      <c r="N153" s="11" t="s">
        <v>78</v>
      </c>
      <c r="O153" s="3" t="s">
        <v>79</v>
      </c>
      <c r="P153" s="41" t="s">
        <v>38</v>
      </c>
      <c r="Q153" s="2" t="s">
        <v>39</v>
      </c>
      <c r="R153" s="9">
        <v>6</v>
      </c>
      <c r="S153" s="9">
        <v>73463</v>
      </c>
      <c r="T153" s="9">
        <f t="shared" ref="T153" si="41">S153*R153</f>
        <v>440778</v>
      </c>
      <c r="U153" s="9">
        <f t="shared" si="27"/>
        <v>493671.36000000004</v>
      </c>
      <c r="V153" s="6" t="s">
        <v>80</v>
      </c>
      <c r="W153" s="6">
        <v>2016</v>
      </c>
      <c r="X153" s="32"/>
      <c r="Y153" s="198"/>
      <c r="Z153" s="198"/>
      <c r="AA153" s="198"/>
      <c r="AB153" s="198"/>
      <c r="AC153" s="198"/>
      <c r="AD153" s="198"/>
      <c r="AE153" s="198"/>
      <c r="AF153" s="198"/>
      <c r="AG153" s="198"/>
      <c r="AH153" s="198"/>
      <c r="AI153" s="198"/>
      <c r="AJ153" s="198"/>
      <c r="AK153" s="198"/>
    </row>
    <row r="154" spans="1:37" s="236" customFormat="1" ht="153" x14ac:dyDescent="0.25">
      <c r="A154" s="6" t="s">
        <v>389</v>
      </c>
      <c r="B154" s="6" t="s">
        <v>25</v>
      </c>
      <c r="C154" s="11" t="s">
        <v>365</v>
      </c>
      <c r="D154" s="11" t="s">
        <v>366</v>
      </c>
      <c r="E154" s="11" t="s">
        <v>367</v>
      </c>
      <c r="F154" s="6" t="s">
        <v>368</v>
      </c>
      <c r="G154" s="2" t="s">
        <v>337</v>
      </c>
      <c r="H154" s="126">
        <v>60</v>
      </c>
      <c r="I154" s="6" t="s">
        <v>31</v>
      </c>
      <c r="J154" s="6" t="s">
        <v>32</v>
      </c>
      <c r="K154" s="6" t="s">
        <v>45</v>
      </c>
      <c r="L154" s="6" t="s">
        <v>6800</v>
      </c>
      <c r="M154" s="2" t="s">
        <v>35</v>
      </c>
      <c r="N154" s="11" t="s">
        <v>78</v>
      </c>
      <c r="O154" s="3" t="s">
        <v>79</v>
      </c>
      <c r="P154" s="41" t="s">
        <v>38</v>
      </c>
      <c r="Q154" s="2" t="s">
        <v>39</v>
      </c>
      <c r="R154" s="9">
        <v>20</v>
      </c>
      <c r="S154" s="9">
        <v>73463</v>
      </c>
      <c r="T154" s="9">
        <v>0</v>
      </c>
      <c r="U154" s="9">
        <f t="shared" si="27"/>
        <v>0</v>
      </c>
      <c r="V154" s="6" t="s">
        <v>80</v>
      </c>
      <c r="W154" s="6">
        <v>2016</v>
      </c>
      <c r="X154" s="32" t="s">
        <v>6907</v>
      </c>
      <c r="Y154" s="198"/>
      <c r="Z154" s="198"/>
      <c r="AA154" s="198"/>
      <c r="AB154" s="198"/>
      <c r="AC154" s="198"/>
      <c r="AD154" s="198"/>
      <c r="AE154" s="198"/>
      <c r="AF154" s="198"/>
      <c r="AG154" s="198"/>
      <c r="AH154" s="198"/>
      <c r="AI154" s="198"/>
      <c r="AJ154" s="198"/>
      <c r="AK154" s="198"/>
    </row>
    <row r="155" spans="1:37" s="236" customFormat="1" ht="153" x14ac:dyDescent="0.25">
      <c r="A155" s="6" t="s">
        <v>10193</v>
      </c>
      <c r="B155" s="6" t="s">
        <v>25</v>
      </c>
      <c r="C155" s="11" t="s">
        <v>365</v>
      </c>
      <c r="D155" s="11" t="s">
        <v>366</v>
      </c>
      <c r="E155" s="11" t="s">
        <v>367</v>
      </c>
      <c r="F155" s="6" t="s">
        <v>368</v>
      </c>
      <c r="G155" s="2" t="s">
        <v>337</v>
      </c>
      <c r="H155" s="126">
        <v>60</v>
      </c>
      <c r="I155" s="6" t="s">
        <v>31</v>
      </c>
      <c r="J155" s="6" t="s">
        <v>32</v>
      </c>
      <c r="K155" s="6" t="s">
        <v>45</v>
      </c>
      <c r="L155" s="6" t="s">
        <v>6800</v>
      </c>
      <c r="M155" s="2" t="s">
        <v>35</v>
      </c>
      <c r="N155" s="11" t="s">
        <v>78</v>
      </c>
      <c r="O155" s="3" t="s">
        <v>79</v>
      </c>
      <c r="P155" s="41" t="s">
        <v>38</v>
      </c>
      <c r="Q155" s="2" t="s">
        <v>39</v>
      </c>
      <c r="R155" s="9">
        <v>13</v>
      </c>
      <c r="S155" s="9">
        <v>73463</v>
      </c>
      <c r="T155" s="9">
        <f t="shared" ref="T155" si="42">S155*R155</f>
        <v>955019</v>
      </c>
      <c r="U155" s="9">
        <f t="shared" si="27"/>
        <v>1069621.28</v>
      </c>
      <c r="V155" s="6" t="s">
        <v>80</v>
      </c>
      <c r="W155" s="6">
        <v>2016</v>
      </c>
      <c r="X155" s="32"/>
      <c r="Y155" s="198"/>
      <c r="Z155" s="198"/>
      <c r="AA155" s="198"/>
      <c r="AB155" s="198"/>
      <c r="AC155" s="198"/>
      <c r="AD155" s="198"/>
      <c r="AE155" s="198"/>
      <c r="AF155" s="198"/>
      <c r="AG155" s="198"/>
      <c r="AH155" s="198"/>
      <c r="AI155" s="198"/>
      <c r="AJ155" s="198"/>
      <c r="AK155" s="198"/>
    </row>
    <row r="156" spans="1:37" s="236" customFormat="1" ht="153" x14ac:dyDescent="0.25">
      <c r="A156" s="6" t="s">
        <v>394</v>
      </c>
      <c r="B156" s="6" t="s">
        <v>25</v>
      </c>
      <c r="C156" s="11" t="s">
        <v>370</v>
      </c>
      <c r="D156" s="11" t="s">
        <v>366</v>
      </c>
      <c r="E156" s="11" t="s">
        <v>371</v>
      </c>
      <c r="F156" s="6" t="s">
        <v>372</v>
      </c>
      <c r="G156" s="2" t="s">
        <v>337</v>
      </c>
      <c r="H156" s="126">
        <v>60</v>
      </c>
      <c r="I156" s="6" t="s">
        <v>31</v>
      </c>
      <c r="J156" s="6" t="s">
        <v>32</v>
      </c>
      <c r="K156" s="6" t="s">
        <v>45</v>
      </c>
      <c r="L156" s="6" t="s">
        <v>6799</v>
      </c>
      <c r="M156" s="2" t="s">
        <v>35</v>
      </c>
      <c r="N156" s="11" t="s">
        <v>78</v>
      </c>
      <c r="O156" s="3" t="s">
        <v>79</v>
      </c>
      <c r="P156" s="41" t="s">
        <v>38</v>
      </c>
      <c r="Q156" s="2" t="s">
        <v>39</v>
      </c>
      <c r="R156" s="9">
        <v>5</v>
      </c>
      <c r="S156" s="9">
        <v>73463</v>
      </c>
      <c r="T156" s="9">
        <v>0</v>
      </c>
      <c r="U156" s="9">
        <f t="shared" si="27"/>
        <v>0</v>
      </c>
      <c r="V156" s="6" t="s">
        <v>80</v>
      </c>
      <c r="W156" s="6">
        <v>2016</v>
      </c>
      <c r="X156" s="32" t="s">
        <v>6914</v>
      </c>
      <c r="Y156" s="198"/>
      <c r="Z156" s="198"/>
      <c r="AA156" s="198"/>
      <c r="AB156" s="198"/>
      <c r="AC156" s="198"/>
      <c r="AD156" s="198"/>
      <c r="AE156" s="198"/>
      <c r="AF156" s="198"/>
      <c r="AG156" s="198"/>
      <c r="AH156" s="198"/>
      <c r="AI156" s="198"/>
      <c r="AJ156" s="198"/>
      <c r="AK156" s="198"/>
    </row>
    <row r="157" spans="1:37" s="236" customFormat="1" ht="153" x14ac:dyDescent="0.25">
      <c r="A157" s="6" t="s">
        <v>10194</v>
      </c>
      <c r="B157" s="6" t="s">
        <v>25</v>
      </c>
      <c r="C157" s="11" t="s">
        <v>370</v>
      </c>
      <c r="D157" s="11" t="s">
        <v>366</v>
      </c>
      <c r="E157" s="11" t="s">
        <v>371</v>
      </c>
      <c r="F157" s="6" t="s">
        <v>372</v>
      </c>
      <c r="G157" s="2" t="s">
        <v>337</v>
      </c>
      <c r="H157" s="126">
        <v>60</v>
      </c>
      <c r="I157" s="6" t="s">
        <v>31</v>
      </c>
      <c r="J157" s="6" t="s">
        <v>32</v>
      </c>
      <c r="K157" s="6" t="s">
        <v>10175</v>
      </c>
      <c r="L157" s="6" t="s">
        <v>6799</v>
      </c>
      <c r="M157" s="2" t="s">
        <v>35</v>
      </c>
      <c r="N157" s="11" t="s">
        <v>78</v>
      </c>
      <c r="O157" s="3" t="s">
        <v>79</v>
      </c>
      <c r="P157" s="41" t="s">
        <v>38</v>
      </c>
      <c r="Q157" s="2" t="s">
        <v>39</v>
      </c>
      <c r="R157" s="9">
        <v>9</v>
      </c>
      <c r="S157" s="9">
        <v>73463</v>
      </c>
      <c r="T157" s="9">
        <f t="shared" ref="T157" si="43">S157*R157</f>
        <v>661167</v>
      </c>
      <c r="U157" s="9">
        <f t="shared" si="27"/>
        <v>740507.04</v>
      </c>
      <c r="V157" s="6" t="s">
        <v>80</v>
      </c>
      <c r="W157" s="6">
        <v>2016</v>
      </c>
      <c r="X157" s="32"/>
      <c r="Y157" s="198"/>
      <c r="Z157" s="198"/>
      <c r="AA157" s="198"/>
      <c r="AB157" s="198"/>
      <c r="AC157" s="198"/>
      <c r="AD157" s="198"/>
      <c r="AE157" s="198"/>
      <c r="AF157" s="198"/>
      <c r="AG157" s="198"/>
      <c r="AH157" s="198"/>
      <c r="AI157" s="198"/>
      <c r="AJ157" s="198"/>
      <c r="AK157" s="198"/>
    </row>
    <row r="158" spans="1:37" s="236" customFormat="1" ht="153" x14ac:dyDescent="0.25">
      <c r="A158" s="6" t="s">
        <v>398</v>
      </c>
      <c r="B158" s="6" t="s">
        <v>25</v>
      </c>
      <c r="C158" s="11" t="s">
        <v>370</v>
      </c>
      <c r="D158" s="11" t="s">
        <v>366</v>
      </c>
      <c r="E158" s="11" t="s">
        <v>371</v>
      </c>
      <c r="F158" s="6" t="s">
        <v>372</v>
      </c>
      <c r="G158" s="2" t="s">
        <v>337</v>
      </c>
      <c r="H158" s="126">
        <v>60</v>
      </c>
      <c r="I158" s="6" t="s">
        <v>31</v>
      </c>
      <c r="J158" s="6" t="s">
        <v>32</v>
      </c>
      <c r="K158" s="6" t="s">
        <v>45</v>
      </c>
      <c r="L158" s="6" t="s">
        <v>6800</v>
      </c>
      <c r="M158" s="2" t="s">
        <v>35</v>
      </c>
      <c r="N158" s="11" t="s">
        <v>78</v>
      </c>
      <c r="O158" s="3" t="s">
        <v>79</v>
      </c>
      <c r="P158" s="41" t="s">
        <v>38</v>
      </c>
      <c r="Q158" s="2" t="s">
        <v>39</v>
      </c>
      <c r="R158" s="9">
        <v>5</v>
      </c>
      <c r="S158" s="9">
        <v>73463</v>
      </c>
      <c r="T158" s="9">
        <v>0</v>
      </c>
      <c r="U158" s="9">
        <f t="shared" si="27"/>
        <v>0</v>
      </c>
      <c r="V158" s="6" t="s">
        <v>80</v>
      </c>
      <c r="W158" s="6">
        <v>2016</v>
      </c>
      <c r="X158" s="32" t="s">
        <v>6907</v>
      </c>
      <c r="Y158" s="198"/>
      <c r="Z158" s="198"/>
      <c r="AA158" s="198"/>
      <c r="AB158" s="198"/>
      <c r="AC158" s="198"/>
      <c r="AD158" s="198"/>
      <c r="AE158" s="198"/>
      <c r="AF158" s="198"/>
      <c r="AG158" s="198"/>
      <c r="AH158" s="198"/>
      <c r="AI158" s="198"/>
      <c r="AJ158" s="198"/>
      <c r="AK158" s="198"/>
    </row>
    <row r="159" spans="1:37" s="236" customFormat="1" ht="153" x14ac:dyDescent="0.25">
      <c r="A159" s="6" t="s">
        <v>10195</v>
      </c>
      <c r="B159" s="6" t="s">
        <v>25</v>
      </c>
      <c r="C159" s="11" t="s">
        <v>370</v>
      </c>
      <c r="D159" s="11" t="s">
        <v>366</v>
      </c>
      <c r="E159" s="11" t="s">
        <v>371</v>
      </c>
      <c r="F159" s="6" t="s">
        <v>372</v>
      </c>
      <c r="G159" s="2" t="s">
        <v>337</v>
      </c>
      <c r="H159" s="126">
        <v>60</v>
      </c>
      <c r="I159" s="6" t="s">
        <v>31</v>
      </c>
      <c r="J159" s="6" t="s">
        <v>32</v>
      </c>
      <c r="K159" s="6" t="s">
        <v>45</v>
      </c>
      <c r="L159" s="6" t="s">
        <v>6800</v>
      </c>
      <c r="M159" s="2" t="s">
        <v>35</v>
      </c>
      <c r="N159" s="11" t="s">
        <v>78</v>
      </c>
      <c r="O159" s="3" t="s">
        <v>79</v>
      </c>
      <c r="P159" s="41" t="s">
        <v>38</v>
      </c>
      <c r="Q159" s="2" t="s">
        <v>39</v>
      </c>
      <c r="R159" s="9">
        <v>6</v>
      </c>
      <c r="S159" s="9">
        <v>73463</v>
      </c>
      <c r="T159" s="9">
        <f t="shared" ref="T159" si="44">S159*R159</f>
        <v>440778</v>
      </c>
      <c r="U159" s="9">
        <f t="shared" si="27"/>
        <v>493671.36000000004</v>
      </c>
      <c r="V159" s="6" t="s">
        <v>80</v>
      </c>
      <c r="W159" s="6">
        <v>2016</v>
      </c>
      <c r="X159" s="32"/>
      <c r="Y159" s="198"/>
      <c r="Z159" s="198"/>
      <c r="AA159" s="198"/>
      <c r="AB159" s="198"/>
      <c r="AC159" s="198"/>
      <c r="AD159" s="198"/>
      <c r="AE159" s="198"/>
      <c r="AF159" s="198"/>
      <c r="AG159" s="198"/>
      <c r="AH159" s="198"/>
      <c r="AI159" s="198"/>
      <c r="AJ159" s="198"/>
      <c r="AK159" s="198"/>
    </row>
    <row r="160" spans="1:37" s="236" customFormat="1" ht="191.25" x14ac:dyDescent="0.25">
      <c r="A160" s="6" t="s">
        <v>402</v>
      </c>
      <c r="B160" s="6" t="s">
        <v>25</v>
      </c>
      <c r="C160" s="11" t="s">
        <v>374</v>
      </c>
      <c r="D160" s="11" t="s">
        <v>366</v>
      </c>
      <c r="E160" s="11" t="s">
        <v>375</v>
      </c>
      <c r="F160" s="6" t="s">
        <v>376</v>
      </c>
      <c r="G160" s="2" t="s">
        <v>337</v>
      </c>
      <c r="H160" s="126">
        <v>60</v>
      </c>
      <c r="I160" s="6" t="s">
        <v>31</v>
      </c>
      <c r="J160" s="6" t="s">
        <v>32</v>
      </c>
      <c r="K160" s="6" t="s">
        <v>45</v>
      </c>
      <c r="L160" s="6" t="s">
        <v>6800</v>
      </c>
      <c r="M160" s="2" t="s">
        <v>35</v>
      </c>
      <c r="N160" s="11" t="s">
        <v>78</v>
      </c>
      <c r="O160" s="3" t="s">
        <v>79</v>
      </c>
      <c r="P160" s="41" t="s">
        <v>38</v>
      </c>
      <c r="Q160" s="2" t="s">
        <v>39</v>
      </c>
      <c r="R160" s="9">
        <v>30</v>
      </c>
      <c r="S160" s="9">
        <v>73463</v>
      </c>
      <c r="T160" s="9">
        <v>0</v>
      </c>
      <c r="U160" s="9">
        <f t="shared" si="27"/>
        <v>0</v>
      </c>
      <c r="V160" s="6" t="s">
        <v>80</v>
      </c>
      <c r="W160" s="6">
        <v>2016</v>
      </c>
      <c r="X160" s="32" t="s">
        <v>6907</v>
      </c>
      <c r="Y160" s="198"/>
      <c r="Z160" s="198"/>
      <c r="AA160" s="198"/>
      <c r="AB160" s="198"/>
      <c r="AC160" s="198"/>
      <c r="AD160" s="198"/>
      <c r="AE160" s="198"/>
      <c r="AF160" s="198"/>
      <c r="AG160" s="198"/>
      <c r="AH160" s="198"/>
      <c r="AI160" s="198"/>
      <c r="AJ160" s="198"/>
      <c r="AK160" s="198"/>
    </row>
    <row r="161" spans="1:37" s="236" customFormat="1" ht="191.25" x14ac:dyDescent="0.25">
      <c r="A161" s="6" t="s">
        <v>10196</v>
      </c>
      <c r="B161" s="6" t="s">
        <v>25</v>
      </c>
      <c r="C161" s="11" t="s">
        <v>374</v>
      </c>
      <c r="D161" s="11" t="s">
        <v>366</v>
      </c>
      <c r="E161" s="11" t="s">
        <v>375</v>
      </c>
      <c r="F161" s="6" t="s">
        <v>376</v>
      </c>
      <c r="G161" s="2" t="s">
        <v>337</v>
      </c>
      <c r="H161" s="126">
        <v>60</v>
      </c>
      <c r="I161" s="6" t="s">
        <v>31</v>
      </c>
      <c r="J161" s="6" t="s">
        <v>32</v>
      </c>
      <c r="K161" s="6" t="s">
        <v>45</v>
      </c>
      <c r="L161" s="6" t="s">
        <v>6800</v>
      </c>
      <c r="M161" s="2" t="s">
        <v>35</v>
      </c>
      <c r="N161" s="11" t="s">
        <v>78</v>
      </c>
      <c r="O161" s="3" t="s">
        <v>79</v>
      </c>
      <c r="P161" s="41" t="s">
        <v>38</v>
      </c>
      <c r="Q161" s="2" t="s">
        <v>39</v>
      </c>
      <c r="R161" s="9">
        <v>16</v>
      </c>
      <c r="S161" s="9">
        <v>73463</v>
      </c>
      <c r="T161" s="9">
        <f t="shared" ref="T161" si="45">S161*R161</f>
        <v>1175408</v>
      </c>
      <c r="U161" s="9">
        <f t="shared" si="27"/>
        <v>1316456.9600000002</v>
      </c>
      <c r="V161" s="6" t="s">
        <v>80</v>
      </c>
      <c r="W161" s="6">
        <v>2016</v>
      </c>
      <c r="X161" s="32"/>
      <c r="Y161" s="198"/>
      <c r="Z161" s="198"/>
      <c r="AA161" s="198"/>
      <c r="AB161" s="198"/>
      <c r="AC161" s="198"/>
      <c r="AD161" s="198"/>
      <c r="AE161" s="198"/>
      <c r="AF161" s="198"/>
      <c r="AG161" s="198"/>
      <c r="AH161" s="198"/>
      <c r="AI161" s="198"/>
      <c r="AJ161" s="198"/>
      <c r="AK161" s="198"/>
    </row>
    <row r="162" spans="1:37" s="236" customFormat="1" ht="191.25" x14ac:dyDescent="0.25">
      <c r="A162" s="6" t="s">
        <v>407</v>
      </c>
      <c r="B162" s="6" t="s">
        <v>25</v>
      </c>
      <c r="C162" s="11" t="s">
        <v>378</v>
      </c>
      <c r="D162" s="11" t="s">
        <v>366</v>
      </c>
      <c r="E162" s="11" t="s">
        <v>379</v>
      </c>
      <c r="F162" s="6" t="s">
        <v>380</v>
      </c>
      <c r="G162" s="2" t="s">
        <v>337</v>
      </c>
      <c r="H162" s="126">
        <v>60</v>
      </c>
      <c r="I162" s="6" t="s">
        <v>31</v>
      </c>
      <c r="J162" s="6" t="s">
        <v>32</v>
      </c>
      <c r="K162" s="6" t="s">
        <v>45</v>
      </c>
      <c r="L162" s="6" t="s">
        <v>6800</v>
      </c>
      <c r="M162" s="2" t="s">
        <v>35</v>
      </c>
      <c r="N162" s="11" t="s">
        <v>78</v>
      </c>
      <c r="O162" s="3" t="s">
        <v>79</v>
      </c>
      <c r="P162" s="41" t="s">
        <v>38</v>
      </c>
      <c r="Q162" s="2" t="s">
        <v>39</v>
      </c>
      <c r="R162" s="9">
        <v>15</v>
      </c>
      <c r="S162" s="9">
        <v>73463</v>
      </c>
      <c r="T162" s="9">
        <v>0</v>
      </c>
      <c r="U162" s="9">
        <f t="shared" si="27"/>
        <v>0</v>
      </c>
      <c r="V162" s="6" t="s">
        <v>80</v>
      </c>
      <c r="W162" s="6">
        <v>2016</v>
      </c>
      <c r="X162" s="32" t="s">
        <v>6907</v>
      </c>
      <c r="Y162" s="198"/>
      <c r="Z162" s="198"/>
      <c r="AA162" s="198"/>
      <c r="AB162" s="198"/>
      <c r="AC162" s="198"/>
      <c r="AD162" s="198"/>
      <c r="AE162" s="198"/>
      <c r="AF162" s="198"/>
      <c r="AG162" s="198"/>
      <c r="AH162" s="198"/>
      <c r="AI162" s="198"/>
      <c r="AJ162" s="198"/>
      <c r="AK162" s="198"/>
    </row>
    <row r="163" spans="1:37" s="236" customFormat="1" ht="191.25" x14ac:dyDescent="0.25">
      <c r="A163" s="6" t="s">
        <v>10197</v>
      </c>
      <c r="B163" s="6" t="s">
        <v>25</v>
      </c>
      <c r="C163" s="11" t="s">
        <v>378</v>
      </c>
      <c r="D163" s="11" t="s">
        <v>366</v>
      </c>
      <c r="E163" s="11" t="s">
        <v>379</v>
      </c>
      <c r="F163" s="6" t="s">
        <v>380</v>
      </c>
      <c r="G163" s="2" t="s">
        <v>337</v>
      </c>
      <c r="H163" s="126">
        <v>60</v>
      </c>
      <c r="I163" s="6" t="s">
        <v>31</v>
      </c>
      <c r="J163" s="6" t="s">
        <v>32</v>
      </c>
      <c r="K163" s="6" t="s">
        <v>45</v>
      </c>
      <c r="L163" s="6" t="s">
        <v>6800</v>
      </c>
      <c r="M163" s="2" t="s">
        <v>35</v>
      </c>
      <c r="N163" s="11" t="s">
        <v>78</v>
      </c>
      <c r="O163" s="3" t="s">
        <v>79</v>
      </c>
      <c r="P163" s="41" t="s">
        <v>38</v>
      </c>
      <c r="Q163" s="2" t="s">
        <v>39</v>
      </c>
      <c r="R163" s="9">
        <v>14</v>
      </c>
      <c r="S163" s="9">
        <v>73463</v>
      </c>
      <c r="T163" s="9">
        <f t="shared" ref="T163" si="46">S163*R163</f>
        <v>1028482</v>
      </c>
      <c r="U163" s="9">
        <f t="shared" si="27"/>
        <v>1151899.8400000001</v>
      </c>
      <c r="V163" s="6" t="s">
        <v>80</v>
      </c>
      <c r="W163" s="6">
        <v>2016</v>
      </c>
      <c r="X163" s="32"/>
      <c r="Y163" s="198"/>
      <c r="Z163" s="198"/>
      <c r="AA163" s="198"/>
      <c r="AB163" s="198"/>
      <c r="AC163" s="198"/>
      <c r="AD163" s="198"/>
      <c r="AE163" s="198"/>
      <c r="AF163" s="198"/>
      <c r="AG163" s="198"/>
      <c r="AH163" s="198"/>
      <c r="AI163" s="198"/>
      <c r="AJ163" s="198"/>
      <c r="AK163" s="198"/>
    </row>
    <row r="164" spans="1:37" s="236" customFormat="1" ht="191.25" x14ac:dyDescent="0.25">
      <c r="A164" s="6" t="s">
        <v>411</v>
      </c>
      <c r="B164" s="6" t="s">
        <v>25</v>
      </c>
      <c r="C164" s="11" t="s">
        <v>382</v>
      </c>
      <c r="D164" s="11" t="s">
        <v>366</v>
      </c>
      <c r="E164" s="11" t="s">
        <v>383</v>
      </c>
      <c r="F164" s="6" t="s">
        <v>384</v>
      </c>
      <c r="G164" s="2" t="s">
        <v>337</v>
      </c>
      <c r="H164" s="126">
        <v>60</v>
      </c>
      <c r="I164" s="6" t="s">
        <v>31</v>
      </c>
      <c r="J164" s="6" t="s">
        <v>32</v>
      </c>
      <c r="K164" s="6" t="s">
        <v>33</v>
      </c>
      <c r="L164" s="6" t="s">
        <v>338</v>
      </c>
      <c r="M164" s="2" t="s">
        <v>339</v>
      </c>
      <c r="N164" s="11" t="s">
        <v>78</v>
      </c>
      <c r="O164" s="3" t="s">
        <v>79</v>
      </c>
      <c r="P164" s="41" t="s">
        <v>38</v>
      </c>
      <c r="Q164" s="2" t="s">
        <v>39</v>
      </c>
      <c r="R164" s="9">
        <v>500</v>
      </c>
      <c r="S164" s="9">
        <v>70250</v>
      </c>
      <c r="T164" s="9">
        <v>0</v>
      </c>
      <c r="U164" s="9">
        <f t="shared" si="27"/>
        <v>0</v>
      </c>
      <c r="V164" s="6" t="s">
        <v>80</v>
      </c>
      <c r="W164" s="6">
        <v>2016</v>
      </c>
      <c r="X164" s="32" t="s">
        <v>6907</v>
      </c>
      <c r="Y164" s="198"/>
      <c r="Z164" s="198"/>
      <c r="AA164" s="198"/>
      <c r="AB164" s="198"/>
      <c r="AC164" s="198"/>
      <c r="AD164" s="198"/>
      <c r="AE164" s="198"/>
      <c r="AF164" s="198"/>
      <c r="AG164" s="198"/>
      <c r="AH164" s="198"/>
      <c r="AI164" s="198"/>
      <c r="AJ164" s="198"/>
      <c r="AK164" s="198"/>
    </row>
    <row r="165" spans="1:37" s="236" customFormat="1" ht="191.25" x14ac:dyDescent="0.25">
      <c r="A165" s="6" t="s">
        <v>10198</v>
      </c>
      <c r="B165" s="6" t="s">
        <v>25</v>
      </c>
      <c r="C165" s="11" t="s">
        <v>382</v>
      </c>
      <c r="D165" s="11" t="s">
        <v>366</v>
      </c>
      <c r="E165" s="11" t="s">
        <v>383</v>
      </c>
      <c r="F165" s="6" t="s">
        <v>384</v>
      </c>
      <c r="G165" s="2" t="s">
        <v>337</v>
      </c>
      <c r="H165" s="126">
        <v>60</v>
      </c>
      <c r="I165" s="6" t="s">
        <v>31</v>
      </c>
      <c r="J165" s="6" t="s">
        <v>32</v>
      </c>
      <c r="K165" s="6" t="s">
        <v>33</v>
      </c>
      <c r="L165" s="6" t="s">
        <v>338</v>
      </c>
      <c r="M165" s="2" t="s">
        <v>339</v>
      </c>
      <c r="N165" s="11" t="s">
        <v>78</v>
      </c>
      <c r="O165" s="3" t="s">
        <v>79</v>
      </c>
      <c r="P165" s="41" t="s">
        <v>38</v>
      </c>
      <c r="Q165" s="2" t="s">
        <v>39</v>
      </c>
      <c r="R165" s="9">
        <v>200</v>
      </c>
      <c r="S165" s="9">
        <v>70250</v>
      </c>
      <c r="T165" s="9">
        <f t="shared" ref="T165" si="47">S165*R165</f>
        <v>14050000</v>
      </c>
      <c r="U165" s="9">
        <f t="shared" si="27"/>
        <v>15736000.000000002</v>
      </c>
      <c r="V165" s="6" t="s">
        <v>80</v>
      </c>
      <c r="W165" s="6">
        <v>2016</v>
      </c>
      <c r="X165" s="32"/>
      <c r="Y165" s="198"/>
      <c r="Z165" s="198"/>
      <c r="AA165" s="198"/>
      <c r="AB165" s="198"/>
      <c r="AC165" s="198"/>
      <c r="AD165" s="198"/>
      <c r="AE165" s="198"/>
      <c r="AF165" s="198"/>
      <c r="AG165" s="198"/>
      <c r="AH165" s="198"/>
      <c r="AI165" s="198"/>
      <c r="AJ165" s="198"/>
      <c r="AK165" s="198"/>
    </row>
    <row r="166" spans="1:37" s="236" customFormat="1" ht="191.25" x14ac:dyDescent="0.25">
      <c r="A166" s="6" t="s">
        <v>415</v>
      </c>
      <c r="B166" s="6" t="s">
        <v>25</v>
      </c>
      <c r="C166" s="11" t="s">
        <v>382</v>
      </c>
      <c r="D166" s="11" t="s">
        <v>366</v>
      </c>
      <c r="E166" s="11" t="s">
        <v>383</v>
      </c>
      <c r="F166" s="6" t="s">
        <v>384</v>
      </c>
      <c r="G166" s="2" t="s">
        <v>337</v>
      </c>
      <c r="H166" s="126">
        <v>60</v>
      </c>
      <c r="I166" s="6" t="s">
        <v>31</v>
      </c>
      <c r="J166" s="6" t="s">
        <v>32</v>
      </c>
      <c r="K166" s="6" t="s">
        <v>460</v>
      </c>
      <c r="L166" s="6" t="s">
        <v>6801</v>
      </c>
      <c r="M166" s="2" t="s">
        <v>35</v>
      </c>
      <c r="N166" s="11" t="s">
        <v>78</v>
      </c>
      <c r="O166" s="3" t="s">
        <v>79</v>
      </c>
      <c r="P166" s="41" t="s">
        <v>38</v>
      </c>
      <c r="Q166" s="2" t="s">
        <v>39</v>
      </c>
      <c r="R166" s="9">
        <v>500</v>
      </c>
      <c r="S166" s="9">
        <v>70250</v>
      </c>
      <c r="T166" s="9">
        <v>0</v>
      </c>
      <c r="U166" s="9">
        <f t="shared" si="27"/>
        <v>0</v>
      </c>
      <c r="V166" s="6" t="s">
        <v>80</v>
      </c>
      <c r="W166" s="6">
        <v>2016</v>
      </c>
      <c r="X166" s="32" t="s">
        <v>6914</v>
      </c>
      <c r="Y166" s="198"/>
      <c r="Z166" s="198"/>
      <c r="AA166" s="198"/>
      <c r="AB166" s="198"/>
      <c r="AC166" s="198"/>
      <c r="AD166" s="198"/>
      <c r="AE166" s="198"/>
      <c r="AF166" s="198"/>
      <c r="AG166" s="198"/>
      <c r="AH166" s="198"/>
      <c r="AI166" s="198"/>
      <c r="AJ166" s="198"/>
      <c r="AK166" s="198"/>
    </row>
    <row r="167" spans="1:37" s="236" customFormat="1" ht="191.25" x14ac:dyDescent="0.25">
      <c r="A167" s="6" t="s">
        <v>10199</v>
      </c>
      <c r="B167" s="6" t="s">
        <v>25</v>
      </c>
      <c r="C167" s="11" t="s">
        <v>382</v>
      </c>
      <c r="D167" s="11" t="s">
        <v>366</v>
      </c>
      <c r="E167" s="11" t="s">
        <v>383</v>
      </c>
      <c r="F167" s="6" t="s">
        <v>384</v>
      </c>
      <c r="G167" s="2" t="s">
        <v>337</v>
      </c>
      <c r="H167" s="126">
        <v>60</v>
      </c>
      <c r="I167" s="6" t="s">
        <v>31</v>
      </c>
      <c r="J167" s="6" t="s">
        <v>32</v>
      </c>
      <c r="K167" s="6" t="s">
        <v>240</v>
      </c>
      <c r="L167" s="6" t="s">
        <v>6801</v>
      </c>
      <c r="M167" s="2" t="s">
        <v>35</v>
      </c>
      <c r="N167" s="11" t="s">
        <v>78</v>
      </c>
      <c r="O167" s="3" t="s">
        <v>79</v>
      </c>
      <c r="P167" s="41" t="s">
        <v>38</v>
      </c>
      <c r="Q167" s="2" t="s">
        <v>39</v>
      </c>
      <c r="R167" s="9">
        <v>650</v>
      </c>
      <c r="S167" s="9">
        <v>70250</v>
      </c>
      <c r="T167" s="9">
        <f t="shared" ref="T167" si="48">S167*R167</f>
        <v>45662500</v>
      </c>
      <c r="U167" s="9">
        <f t="shared" si="27"/>
        <v>51142000.000000007</v>
      </c>
      <c r="V167" s="6" t="s">
        <v>80</v>
      </c>
      <c r="W167" s="6">
        <v>2016</v>
      </c>
      <c r="X167" s="32"/>
      <c r="Y167" s="198"/>
      <c r="Z167" s="198"/>
      <c r="AA167" s="198"/>
      <c r="AB167" s="198"/>
      <c r="AC167" s="198"/>
      <c r="AD167" s="198"/>
      <c r="AE167" s="198"/>
      <c r="AF167" s="198"/>
      <c r="AG167" s="198"/>
      <c r="AH167" s="198"/>
      <c r="AI167" s="198"/>
      <c r="AJ167" s="198"/>
      <c r="AK167" s="198"/>
    </row>
    <row r="168" spans="1:37" s="236" customFormat="1" ht="191.25" x14ac:dyDescent="0.25">
      <c r="A168" s="6" t="s">
        <v>420</v>
      </c>
      <c r="B168" s="6" t="s">
        <v>25</v>
      </c>
      <c r="C168" s="11" t="s">
        <v>386</v>
      </c>
      <c r="D168" s="11" t="s">
        <v>366</v>
      </c>
      <c r="E168" s="11" t="s">
        <v>387</v>
      </c>
      <c r="F168" s="6" t="s">
        <v>388</v>
      </c>
      <c r="G168" s="2" t="s">
        <v>337</v>
      </c>
      <c r="H168" s="126">
        <v>60</v>
      </c>
      <c r="I168" s="6" t="s">
        <v>31</v>
      </c>
      <c r="J168" s="6" t="s">
        <v>32</v>
      </c>
      <c r="K168" s="6" t="s">
        <v>33</v>
      </c>
      <c r="L168" s="6" t="s">
        <v>338</v>
      </c>
      <c r="M168" s="2" t="s">
        <v>339</v>
      </c>
      <c r="N168" s="11" t="s">
        <v>78</v>
      </c>
      <c r="O168" s="3" t="s">
        <v>79</v>
      </c>
      <c r="P168" s="41" t="s">
        <v>38</v>
      </c>
      <c r="Q168" s="2" t="s">
        <v>39</v>
      </c>
      <c r="R168" s="9">
        <v>100</v>
      </c>
      <c r="S168" s="9">
        <v>70250</v>
      </c>
      <c r="T168" s="9">
        <v>0</v>
      </c>
      <c r="U168" s="9">
        <f t="shared" si="27"/>
        <v>0</v>
      </c>
      <c r="V168" s="6" t="s">
        <v>80</v>
      </c>
      <c r="W168" s="6">
        <v>2016</v>
      </c>
      <c r="X168" s="32" t="s">
        <v>6907</v>
      </c>
      <c r="Y168" s="198"/>
      <c r="Z168" s="198"/>
      <c r="AA168" s="198"/>
      <c r="AB168" s="198"/>
      <c r="AC168" s="198"/>
      <c r="AD168" s="198"/>
      <c r="AE168" s="198"/>
      <c r="AF168" s="198"/>
      <c r="AG168" s="198"/>
      <c r="AH168" s="198"/>
      <c r="AI168" s="198"/>
      <c r="AJ168" s="198"/>
      <c r="AK168" s="198"/>
    </row>
    <row r="169" spans="1:37" s="236" customFormat="1" ht="191.25" x14ac:dyDescent="0.25">
      <c r="A169" s="6" t="s">
        <v>10200</v>
      </c>
      <c r="B169" s="6" t="s">
        <v>25</v>
      </c>
      <c r="C169" s="11" t="s">
        <v>386</v>
      </c>
      <c r="D169" s="11" t="s">
        <v>366</v>
      </c>
      <c r="E169" s="11" t="s">
        <v>387</v>
      </c>
      <c r="F169" s="6" t="s">
        <v>388</v>
      </c>
      <c r="G169" s="2" t="s">
        <v>337</v>
      </c>
      <c r="H169" s="126">
        <v>60</v>
      </c>
      <c r="I169" s="6" t="s">
        <v>31</v>
      </c>
      <c r="J169" s="6" t="s">
        <v>32</v>
      </c>
      <c r="K169" s="6" t="s">
        <v>33</v>
      </c>
      <c r="L169" s="6" t="s">
        <v>338</v>
      </c>
      <c r="M169" s="2" t="s">
        <v>339</v>
      </c>
      <c r="N169" s="11" t="s">
        <v>78</v>
      </c>
      <c r="O169" s="3" t="s">
        <v>79</v>
      </c>
      <c r="P169" s="41" t="s">
        <v>38</v>
      </c>
      <c r="Q169" s="2" t="s">
        <v>39</v>
      </c>
      <c r="R169" s="9">
        <v>50</v>
      </c>
      <c r="S169" s="9">
        <v>70250</v>
      </c>
      <c r="T169" s="9">
        <f t="shared" ref="T169" si="49">S169*R169</f>
        <v>3512500</v>
      </c>
      <c r="U169" s="9">
        <f t="shared" si="27"/>
        <v>3934000.0000000005</v>
      </c>
      <c r="V169" s="6" t="s">
        <v>80</v>
      </c>
      <c r="W169" s="6">
        <v>2016</v>
      </c>
      <c r="X169" s="32"/>
      <c r="Y169" s="198"/>
      <c r="Z169" s="198"/>
      <c r="AA169" s="198"/>
      <c r="AB169" s="198"/>
      <c r="AC169" s="198"/>
      <c r="AD169" s="198"/>
      <c r="AE169" s="198"/>
      <c r="AF169" s="198"/>
      <c r="AG169" s="198"/>
      <c r="AH169" s="198"/>
      <c r="AI169" s="198"/>
      <c r="AJ169" s="198"/>
      <c r="AK169" s="198"/>
    </row>
    <row r="170" spans="1:37" s="236" customFormat="1" ht="191.25" x14ac:dyDescent="0.25">
      <c r="A170" s="6" t="s">
        <v>424</v>
      </c>
      <c r="B170" s="6" t="s">
        <v>25</v>
      </c>
      <c r="C170" s="11" t="s">
        <v>386</v>
      </c>
      <c r="D170" s="11" t="s">
        <v>366</v>
      </c>
      <c r="E170" s="11" t="s">
        <v>387</v>
      </c>
      <c r="F170" s="6" t="s">
        <v>388</v>
      </c>
      <c r="G170" s="2" t="s">
        <v>337</v>
      </c>
      <c r="H170" s="126">
        <v>60</v>
      </c>
      <c r="I170" s="6" t="s">
        <v>31</v>
      </c>
      <c r="J170" s="6" t="s">
        <v>32</v>
      </c>
      <c r="K170" s="6" t="s">
        <v>460</v>
      </c>
      <c r="L170" s="6" t="s">
        <v>6799</v>
      </c>
      <c r="M170" s="2" t="s">
        <v>35</v>
      </c>
      <c r="N170" s="11" t="s">
        <v>78</v>
      </c>
      <c r="O170" s="3" t="s">
        <v>79</v>
      </c>
      <c r="P170" s="41" t="s">
        <v>38</v>
      </c>
      <c r="Q170" s="2" t="s">
        <v>39</v>
      </c>
      <c r="R170" s="9">
        <v>100</v>
      </c>
      <c r="S170" s="9">
        <v>70250</v>
      </c>
      <c r="T170" s="9">
        <v>0</v>
      </c>
      <c r="U170" s="9">
        <f t="shared" si="27"/>
        <v>0</v>
      </c>
      <c r="V170" s="6" t="s">
        <v>80</v>
      </c>
      <c r="W170" s="6">
        <v>2016</v>
      </c>
      <c r="X170" s="32" t="s">
        <v>6907</v>
      </c>
      <c r="Y170" s="198"/>
      <c r="Z170" s="198"/>
      <c r="AA170" s="198"/>
      <c r="AB170" s="198"/>
      <c r="AC170" s="198"/>
      <c r="AD170" s="198"/>
      <c r="AE170" s="198"/>
      <c r="AF170" s="198"/>
      <c r="AG170" s="198"/>
      <c r="AH170" s="198"/>
      <c r="AI170" s="198"/>
      <c r="AJ170" s="198"/>
      <c r="AK170" s="198"/>
    </row>
    <row r="171" spans="1:37" s="236" customFormat="1" ht="191.25" x14ac:dyDescent="0.25">
      <c r="A171" s="6" t="s">
        <v>10201</v>
      </c>
      <c r="B171" s="6" t="s">
        <v>25</v>
      </c>
      <c r="C171" s="11" t="s">
        <v>386</v>
      </c>
      <c r="D171" s="11" t="s">
        <v>366</v>
      </c>
      <c r="E171" s="11" t="s">
        <v>387</v>
      </c>
      <c r="F171" s="6" t="s">
        <v>388</v>
      </c>
      <c r="G171" s="2" t="s">
        <v>337</v>
      </c>
      <c r="H171" s="126">
        <v>60</v>
      </c>
      <c r="I171" s="6" t="s">
        <v>31</v>
      </c>
      <c r="J171" s="6" t="s">
        <v>32</v>
      </c>
      <c r="K171" s="6" t="s">
        <v>240</v>
      </c>
      <c r="L171" s="6" t="s">
        <v>6799</v>
      </c>
      <c r="M171" s="2" t="s">
        <v>35</v>
      </c>
      <c r="N171" s="11" t="s">
        <v>78</v>
      </c>
      <c r="O171" s="3" t="s">
        <v>79</v>
      </c>
      <c r="P171" s="41" t="s">
        <v>38</v>
      </c>
      <c r="Q171" s="2" t="s">
        <v>39</v>
      </c>
      <c r="R171" s="9">
        <v>90</v>
      </c>
      <c r="S171" s="9">
        <v>70250</v>
      </c>
      <c r="T171" s="9">
        <f t="shared" ref="T171" si="50">S171*R171</f>
        <v>6322500</v>
      </c>
      <c r="U171" s="9">
        <f t="shared" si="27"/>
        <v>7081200.0000000009</v>
      </c>
      <c r="V171" s="6" t="s">
        <v>80</v>
      </c>
      <c r="W171" s="6">
        <v>2016</v>
      </c>
      <c r="X171" s="32"/>
      <c r="Y171" s="198"/>
      <c r="Z171" s="198"/>
      <c r="AA171" s="198"/>
      <c r="AB171" s="198"/>
      <c r="AC171" s="198"/>
      <c r="AD171" s="198"/>
      <c r="AE171" s="198"/>
      <c r="AF171" s="198"/>
      <c r="AG171" s="198"/>
      <c r="AH171" s="198"/>
      <c r="AI171" s="198"/>
      <c r="AJ171" s="198"/>
      <c r="AK171" s="198"/>
    </row>
    <row r="172" spans="1:37" s="236" customFormat="1" ht="153" x14ac:dyDescent="0.25">
      <c r="A172" s="6" t="s">
        <v>428</v>
      </c>
      <c r="B172" s="6" t="s">
        <v>25</v>
      </c>
      <c r="C172" s="11" t="s">
        <v>390</v>
      </c>
      <c r="D172" s="11" t="s">
        <v>391</v>
      </c>
      <c r="E172" s="11" t="s">
        <v>392</v>
      </c>
      <c r="F172" s="6" t="s">
        <v>393</v>
      </c>
      <c r="G172" s="2" t="s">
        <v>337</v>
      </c>
      <c r="H172" s="126">
        <v>60</v>
      </c>
      <c r="I172" s="6" t="s">
        <v>31</v>
      </c>
      <c r="J172" s="6" t="s">
        <v>32</v>
      </c>
      <c r="K172" s="6" t="s">
        <v>45</v>
      </c>
      <c r="L172" s="6" t="s">
        <v>6799</v>
      </c>
      <c r="M172" s="2" t="s">
        <v>35</v>
      </c>
      <c r="N172" s="11" t="s">
        <v>78</v>
      </c>
      <c r="O172" s="3" t="s">
        <v>79</v>
      </c>
      <c r="P172" s="41" t="s">
        <v>38</v>
      </c>
      <c r="Q172" s="2" t="s">
        <v>39</v>
      </c>
      <c r="R172" s="9">
        <v>10</v>
      </c>
      <c r="S172" s="9">
        <v>66305</v>
      </c>
      <c r="T172" s="9">
        <v>0</v>
      </c>
      <c r="U172" s="9">
        <f t="shared" si="27"/>
        <v>0</v>
      </c>
      <c r="V172" s="6" t="s">
        <v>80</v>
      </c>
      <c r="W172" s="6">
        <v>2016</v>
      </c>
      <c r="X172" s="32" t="s">
        <v>6907</v>
      </c>
      <c r="Y172" s="198"/>
      <c r="Z172" s="198"/>
      <c r="AA172" s="198"/>
      <c r="AB172" s="198"/>
      <c r="AC172" s="198"/>
      <c r="AD172" s="198"/>
      <c r="AE172" s="198"/>
      <c r="AF172" s="198"/>
      <c r="AG172" s="198"/>
      <c r="AH172" s="198"/>
      <c r="AI172" s="198"/>
      <c r="AJ172" s="198"/>
      <c r="AK172" s="198"/>
    </row>
    <row r="173" spans="1:37" s="236" customFormat="1" ht="153" x14ac:dyDescent="0.25">
      <c r="A173" s="6" t="s">
        <v>10202</v>
      </c>
      <c r="B173" s="6" t="s">
        <v>25</v>
      </c>
      <c r="C173" s="11" t="s">
        <v>390</v>
      </c>
      <c r="D173" s="11" t="s">
        <v>391</v>
      </c>
      <c r="E173" s="11" t="s">
        <v>392</v>
      </c>
      <c r="F173" s="6" t="s">
        <v>393</v>
      </c>
      <c r="G173" s="2" t="s">
        <v>337</v>
      </c>
      <c r="H173" s="126">
        <v>60</v>
      </c>
      <c r="I173" s="6" t="s">
        <v>31</v>
      </c>
      <c r="J173" s="6" t="s">
        <v>32</v>
      </c>
      <c r="K173" s="6" t="s">
        <v>45</v>
      </c>
      <c r="L173" s="6" t="s">
        <v>6799</v>
      </c>
      <c r="M173" s="2" t="s">
        <v>35</v>
      </c>
      <c r="N173" s="11" t="s">
        <v>78</v>
      </c>
      <c r="O173" s="3" t="s">
        <v>79</v>
      </c>
      <c r="P173" s="41" t="s">
        <v>38</v>
      </c>
      <c r="Q173" s="2" t="s">
        <v>39</v>
      </c>
      <c r="R173" s="9">
        <v>10</v>
      </c>
      <c r="S173" s="9">
        <v>66305</v>
      </c>
      <c r="T173" s="9">
        <v>0</v>
      </c>
      <c r="U173" s="9">
        <f t="shared" si="27"/>
        <v>0</v>
      </c>
      <c r="V173" s="6" t="s">
        <v>80</v>
      </c>
      <c r="W173" s="6">
        <v>2016</v>
      </c>
      <c r="X173" s="32" t="s">
        <v>6907</v>
      </c>
      <c r="Y173" s="198"/>
      <c r="Z173" s="198"/>
      <c r="AA173" s="198"/>
      <c r="AB173" s="198"/>
      <c r="AC173" s="198"/>
      <c r="AD173" s="198"/>
      <c r="AE173" s="198"/>
      <c r="AF173" s="198"/>
      <c r="AG173" s="198"/>
      <c r="AH173" s="198"/>
      <c r="AI173" s="198"/>
      <c r="AJ173" s="198"/>
      <c r="AK173" s="198"/>
    </row>
    <row r="174" spans="1:37" s="236" customFormat="1" ht="153" x14ac:dyDescent="0.25">
      <c r="A174" s="6" t="s">
        <v>11306</v>
      </c>
      <c r="B174" s="6" t="s">
        <v>25</v>
      </c>
      <c r="C174" s="11" t="s">
        <v>390</v>
      </c>
      <c r="D174" s="11" t="s">
        <v>391</v>
      </c>
      <c r="E174" s="11" t="s">
        <v>392</v>
      </c>
      <c r="F174" s="6" t="s">
        <v>393</v>
      </c>
      <c r="G174" s="2" t="s">
        <v>337</v>
      </c>
      <c r="H174" s="126">
        <v>60</v>
      </c>
      <c r="I174" s="6" t="s">
        <v>31</v>
      </c>
      <c r="J174" s="6" t="s">
        <v>32</v>
      </c>
      <c r="K174" s="6" t="s">
        <v>45</v>
      </c>
      <c r="L174" s="6" t="s">
        <v>6799</v>
      </c>
      <c r="M174" s="2" t="s">
        <v>35</v>
      </c>
      <c r="N174" s="11" t="s">
        <v>78</v>
      </c>
      <c r="O174" s="3" t="s">
        <v>79</v>
      </c>
      <c r="P174" s="41" t="s">
        <v>38</v>
      </c>
      <c r="Q174" s="2" t="s">
        <v>39</v>
      </c>
      <c r="R174" s="9">
        <v>14</v>
      </c>
      <c r="S174" s="9">
        <v>66305</v>
      </c>
      <c r="T174" s="9">
        <f t="shared" ref="T174" si="51">S174*R174</f>
        <v>928270</v>
      </c>
      <c r="U174" s="9">
        <f t="shared" ref="U174" si="52">T174*1.12</f>
        <v>1039662.4000000001</v>
      </c>
      <c r="V174" s="6" t="s">
        <v>80</v>
      </c>
      <c r="W174" s="6">
        <v>2016</v>
      </c>
      <c r="X174" s="32"/>
      <c r="Y174" s="198"/>
      <c r="Z174" s="198"/>
      <c r="AA174" s="198"/>
      <c r="AB174" s="198"/>
      <c r="AC174" s="198"/>
      <c r="AD174" s="198"/>
      <c r="AE174" s="198"/>
      <c r="AF174" s="198"/>
      <c r="AG174" s="198"/>
      <c r="AH174" s="198"/>
      <c r="AI174" s="198"/>
      <c r="AJ174" s="198"/>
      <c r="AK174" s="198"/>
    </row>
    <row r="175" spans="1:37" s="236" customFormat="1" ht="153" x14ac:dyDescent="0.25">
      <c r="A175" s="6" t="s">
        <v>434</v>
      </c>
      <c r="B175" s="6" t="s">
        <v>25</v>
      </c>
      <c r="C175" s="11" t="s">
        <v>390</v>
      </c>
      <c r="D175" s="11" t="s">
        <v>391</v>
      </c>
      <c r="E175" s="11" t="s">
        <v>392</v>
      </c>
      <c r="F175" s="6" t="s">
        <v>393</v>
      </c>
      <c r="G175" s="2" t="s">
        <v>337</v>
      </c>
      <c r="H175" s="126">
        <v>60</v>
      </c>
      <c r="I175" s="6" t="s">
        <v>31</v>
      </c>
      <c r="J175" s="6" t="s">
        <v>32</v>
      </c>
      <c r="K175" s="6" t="s">
        <v>45</v>
      </c>
      <c r="L175" s="6" t="s">
        <v>6800</v>
      </c>
      <c r="M175" s="2" t="s">
        <v>35</v>
      </c>
      <c r="N175" s="11" t="s">
        <v>78</v>
      </c>
      <c r="O175" s="3" t="s">
        <v>79</v>
      </c>
      <c r="P175" s="41" t="s">
        <v>38</v>
      </c>
      <c r="Q175" s="2" t="s">
        <v>39</v>
      </c>
      <c r="R175" s="9">
        <v>10</v>
      </c>
      <c r="S175" s="9">
        <v>66305</v>
      </c>
      <c r="T175" s="9">
        <v>0</v>
      </c>
      <c r="U175" s="9">
        <f t="shared" si="27"/>
        <v>0</v>
      </c>
      <c r="V175" s="6" t="s">
        <v>80</v>
      </c>
      <c r="W175" s="6">
        <v>2016</v>
      </c>
      <c r="X175" s="32" t="s">
        <v>6907</v>
      </c>
      <c r="Y175" s="198"/>
      <c r="Z175" s="198"/>
      <c r="AA175" s="198"/>
      <c r="AB175" s="198"/>
      <c r="AC175" s="198"/>
      <c r="AD175" s="198"/>
      <c r="AE175" s="198"/>
      <c r="AF175" s="198"/>
      <c r="AG175" s="198"/>
      <c r="AH175" s="198"/>
      <c r="AI175" s="198"/>
      <c r="AJ175" s="198"/>
      <c r="AK175" s="198"/>
    </row>
    <row r="176" spans="1:37" s="236" customFormat="1" ht="153" x14ac:dyDescent="0.25">
      <c r="A176" s="6" t="s">
        <v>10203</v>
      </c>
      <c r="B176" s="6" t="s">
        <v>25</v>
      </c>
      <c r="C176" s="11" t="s">
        <v>390</v>
      </c>
      <c r="D176" s="11" t="s">
        <v>391</v>
      </c>
      <c r="E176" s="11" t="s">
        <v>392</v>
      </c>
      <c r="F176" s="6" t="s">
        <v>393</v>
      </c>
      <c r="G176" s="2" t="s">
        <v>337</v>
      </c>
      <c r="H176" s="126">
        <v>60</v>
      </c>
      <c r="I176" s="6" t="s">
        <v>31</v>
      </c>
      <c r="J176" s="6" t="s">
        <v>32</v>
      </c>
      <c r="K176" s="6" t="s">
        <v>45</v>
      </c>
      <c r="L176" s="6" t="s">
        <v>6800</v>
      </c>
      <c r="M176" s="2" t="s">
        <v>35</v>
      </c>
      <c r="N176" s="11" t="s">
        <v>78</v>
      </c>
      <c r="O176" s="3" t="s">
        <v>79</v>
      </c>
      <c r="P176" s="41" t="s">
        <v>38</v>
      </c>
      <c r="Q176" s="2" t="s">
        <v>39</v>
      </c>
      <c r="R176" s="9">
        <v>12</v>
      </c>
      <c r="S176" s="9">
        <v>66305</v>
      </c>
      <c r="T176" s="9">
        <v>0</v>
      </c>
      <c r="U176" s="9">
        <f t="shared" si="27"/>
        <v>0</v>
      </c>
      <c r="V176" s="6" t="s">
        <v>80</v>
      </c>
      <c r="W176" s="6">
        <v>2016</v>
      </c>
      <c r="X176" s="32" t="s">
        <v>6907</v>
      </c>
      <c r="Y176" s="198"/>
      <c r="Z176" s="198"/>
      <c r="AA176" s="198"/>
      <c r="AB176" s="198"/>
      <c r="AC176" s="198"/>
      <c r="AD176" s="198"/>
      <c r="AE176" s="198"/>
      <c r="AF176" s="198"/>
      <c r="AG176" s="198"/>
      <c r="AH176" s="198"/>
      <c r="AI176" s="198"/>
      <c r="AJ176" s="198"/>
      <c r="AK176" s="198"/>
    </row>
    <row r="177" spans="1:37" s="236" customFormat="1" ht="153" x14ac:dyDescent="0.25">
      <c r="A177" s="6" t="s">
        <v>11307</v>
      </c>
      <c r="B177" s="6" t="s">
        <v>25</v>
      </c>
      <c r="C177" s="11" t="s">
        <v>390</v>
      </c>
      <c r="D177" s="11" t="s">
        <v>391</v>
      </c>
      <c r="E177" s="11" t="s">
        <v>392</v>
      </c>
      <c r="F177" s="6" t="s">
        <v>393</v>
      </c>
      <c r="G177" s="2" t="s">
        <v>337</v>
      </c>
      <c r="H177" s="126">
        <v>60</v>
      </c>
      <c r="I177" s="6" t="s">
        <v>31</v>
      </c>
      <c r="J177" s="6" t="s">
        <v>32</v>
      </c>
      <c r="K177" s="6" t="s">
        <v>45</v>
      </c>
      <c r="L177" s="6" t="s">
        <v>6800</v>
      </c>
      <c r="M177" s="2" t="s">
        <v>35</v>
      </c>
      <c r="N177" s="11" t="s">
        <v>78</v>
      </c>
      <c r="O177" s="3" t="s">
        <v>79</v>
      </c>
      <c r="P177" s="41" t="s">
        <v>38</v>
      </c>
      <c r="Q177" s="2" t="s">
        <v>39</v>
      </c>
      <c r="R177" s="9">
        <v>16</v>
      </c>
      <c r="S177" s="9">
        <v>66305</v>
      </c>
      <c r="T177" s="9">
        <f t="shared" ref="T177" si="53">S177*R177</f>
        <v>1060880</v>
      </c>
      <c r="U177" s="9">
        <f t="shared" ref="U177" si="54">T177*1.12</f>
        <v>1188185.6000000001</v>
      </c>
      <c r="V177" s="6" t="s">
        <v>80</v>
      </c>
      <c r="W177" s="6">
        <v>2016</v>
      </c>
      <c r="X177" s="32"/>
      <c r="Y177" s="198"/>
      <c r="Z177" s="198"/>
      <c r="AA177" s="198"/>
      <c r="AB177" s="198"/>
      <c r="AC177" s="198"/>
      <c r="AD177" s="198"/>
      <c r="AE177" s="198"/>
      <c r="AF177" s="198"/>
      <c r="AG177" s="198"/>
      <c r="AH177" s="198"/>
      <c r="AI177" s="198"/>
      <c r="AJ177" s="198"/>
      <c r="AK177" s="198"/>
    </row>
    <row r="178" spans="1:37" s="236" customFormat="1" ht="191.25" x14ac:dyDescent="0.25">
      <c r="A178" s="6" t="s">
        <v>438</v>
      </c>
      <c r="B178" s="6" t="s">
        <v>25</v>
      </c>
      <c r="C178" s="11" t="s">
        <v>395</v>
      </c>
      <c r="D178" s="11" t="s">
        <v>391</v>
      </c>
      <c r="E178" s="11" t="s">
        <v>396</v>
      </c>
      <c r="F178" s="6" t="s">
        <v>397</v>
      </c>
      <c r="G178" s="2" t="s">
        <v>337</v>
      </c>
      <c r="H178" s="126">
        <v>60</v>
      </c>
      <c r="I178" s="6" t="s">
        <v>31</v>
      </c>
      <c r="J178" s="6" t="s">
        <v>32</v>
      </c>
      <c r="K178" s="6" t="s">
        <v>45</v>
      </c>
      <c r="L178" s="6" t="s">
        <v>6800</v>
      </c>
      <c r="M178" s="2" t="s">
        <v>35</v>
      </c>
      <c r="N178" s="11" t="s">
        <v>78</v>
      </c>
      <c r="O178" s="3" t="s">
        <v>79</v>
      </c>
      <c r="P178" s="41" t="s">
        <v>38</v>
      </c>
      <c r="Q178" s="2" t="s">
        <v>39</v>
      </c>
      <c r="R178" s="9">
        <v>20</v>
      </c>
      <c r="S178" s="9">
        <v>66305</v>
      </c>
      <c r="T178" s="9">
        <v>0</v>
      </c>
      <c r="U178" s="9">
        <f t="shared" si="27"/>
        <v>0</v>
      </c>
      <c r="V178" s="6" t="s">
        <v>80</v>
      </c>
      <c r="W178" s="6">
        <v>2016</v>
      </c>
      <c r="X178" s="32" t="s">
        <v>6907</v>
      </c>
      <c r="Y178" s="198"/>
      <c r="Z178" s="198"/>
      <c r="AA178" s="198"/>
      <c r="AB178" s="198"/>
      <c r="AC178" s="198"/>
      <c r="AD178" s="198"/>
      <c r="AE178" s="198"/>
      <c r="AF178" s="198"/>
      <c r="AG178" s="198"/>
      <c r="AH178" s="198"/>
      <c r="AI178" s="198"/>
      <c r="AJ178" s="198"/>
      <c r="AK178" s="198"/>
    </row>
    <row r="179" spans="1:37" s="236" customFormat="1" ht="191.25" x14ac:dyDescent="0.25">
      <c r="A179" s="6" t="s">
        <v>10204</v>
      </c>
      <c r="B179" s="6" t="s">
        <v>25</v>
      </c>
      <c r="C179" s="11" t="s">
        <v>395</v>
      </c>
      <c r="D179" s="11" t="s">
        <v>391</v>
      </c>
      <c r="E179" s="11" t="s">
        <v>396</v>
      </c>
      <c r="F179" s="6" t="s">
        <v>397</v>
      </c>
      <c r="G179" s="2" t="s">
        <v>337</v>
      </c>
      <c r="H179" s="126">
        <v>60</v>
      </c>
      <c r="I179" s="6" t="s">
        <v>31</v>
      </c>
      <c r="J179" s="6" t="s">
        <v>32</v>
      </c>
      <c r="K179" s="6" t="s">
        <v>45</v>
      </c>
      <c r="L179" s="6" t="s">
        <v>6800</v>
      </c>
      <c r="M179" s="2" t="s">
        <v>35</v>
      </c>
      <c r="N179" s="11" t="s">
        <v>78</v>
      </c>
      <c r="O179" s="3" t="s">
        <v>79</v>
      </c>
      <c r="P179" s="41" t="s">
        <v>38</v>
      </c>
      <c r="Q179" s="2" t="s">
        <v>39</v>
      </c>
      <c r="R179" s="9">
        <v>28</v>
      </c>
      <c r="S179" s="9">
        <v>66305</v>
      </c>
      <c r="T179" s="9">
        <f t="shared" ref="T179" si="55">S179*R179</f>
        <v>1856540</v>
      </c>
      <c r="U179" s="9">
        <f t="shared" si="27"/>
        <v>2079324.8000000003</v>
      </c>
      <c r="V179" s="6" t="s">
        <v>80</v>
      </c>
      <c r="W179" s="6">
        <v>2016</v>
      </c>
      <c r="X179" s="32"/>
      <c r="Y179" s="198"/>
      <c r="Z179" s="198"/>
      <c r="AA179" s="198"/>
      <c r="AB179" s="198"/>
      <c r="AC179" s="198"/>
      <c r="AD179" s="198"/>
      <c r="AE179" s="198"/>
      <c r="AF179" s="198"/>
      <c r="AG179" s="198"/>
      <c r="AH179" s="198"/>
      <c r="AI179" s="198"/>
      <c r="AJ179" s="198"/>
      <c r="AK179" s="198"/>
    </row>
    <row r="180" spans="1:37" s="236" customFormat="1" ht="191.25" x14ac:dyDescent="0.25">
      <c r="A180" s="6" t="s">
        <v>442</v>
      </c>
      <c r="B180" s="6" t="s">
        <v>25</v>
      </c>
      <c r="C180" s="11" t="s">
        <v>399</v>
      </c>
      <c r="D180" s="11" t="s">
        <v>391</v>
      </c>
      <c r="E180" s="11" t="s">
        <v>400</v>
      </c>
      <c r="F180" s="6" t="s">
        <v>401</v>
      </c>
      <c r="G180" s="2" t="s">
        <v>337</v>
      </c>
      <c r="H180" s="126">
        <v>60</v>
      </c>
      <c r="I180" s="6" t="s">
        <v>31</v>
      </c>
      <c r="J180" s="6" t="s">
        <v>32</v>
      </c>
      <c r="K180" s="6" t="s">
        <v>33</v>
      </c>
      <c r="L180" s="6" t="s">
        <v>338</v>
      </c>
      <c r="M180" s="2" t="s">
        <v>339</v>
      </c>
      <c r="N180" s="11" t="s">
        <v>78</v>
      </c>
      <c r="O180" s="3" t="s">
        <v>79</v>
      </c>
      <c r="P180" s="41" t="s">
        <v>38</v>
      </c>
      <c r="Q180" s="2" t="s">
        <v>39</v>
      </c>
      <c r="R180" s="9">
        <v>400</v>
      </c>
      <c r="S180" s="9">
        <v>63185</v>
      </c>
      <c r="T180" s="9">
        <v>0</v>
      </c>
      <c r="U180" s="9">
        <f t="shared" si="27"/>
        <v>0</v>
      </c>
      <c r="V180" s="6" t="s">
        <v>80</v>
      </c>
      <c r="W180" s="6">
        <v>2016</v>
      </c>
      <c r="X180" s="32" t="s">
        <v>6907</v>
      </c>
      <c r="Y180" s="198"/>
      <c r="Z180" s="198"/>
      <c r="AA180" s="198"/>
      <c r="AB180" s="198"/>
      <c r="AC180" s="198"/>
      <c r="AD180" s="198"/>
      <c r="AE180" s="198"/>
      <c r="AF180" s="198"/>
      <c r="AG180" s="198"/>
      <c r="AH180" s="198"/>
      <c r="AI180" s="198"/>
      <c r="AJ180" s="198"/>
      <c r="AK180" s="198"/>
    </row>
    <row r="181" spans="1:37" s="236" customFormat="1" ht="191.25" x14ac:dyDescent="0.25">
      <c r="A181" s="6" t="s">
        <v>10205</v>
      </c>
      <c r="B181" s="6" t="s">
        <v>25</v>
      </c>
      <c r="C181" s="11" t="s">
        <v>399</v>
      </c>
      <c r="D181" s="11" t="s">
        <v>391</v>
      </c>
      <c r="E181" s="11" t="s">
        <v>400</v>
      </c>
      <c r="F181" s="6" t="s">
        <v>401</v>
      </c>
      <c r="G181" s="2" t="s">
        <v>337</v>
      </c>
      <c r="H181" s="126">
        <v>60</v>
      </c>
      <c r="I181" s="6" t="s">
        <v>31</v>
      </c>
      <c r="J181" s="6" t="s">
        <v>32</v>
      </c>
      <c r="K181" s="6" t="s">
        <v>33</v>
      </c>
      <c r="L181" s="6" t="s">
        <v>338</v>
      </c>
      <c r="M181" s="2" t="s">
        <v>339</v>
      </c>
      <c r="N181" s="11" t="s">
        <v>78</v>
      </c>
      <c r="O181" s="3" t="s">
        <v>79</v>
      </c>
      <c r="P181" s="41" t="s">
        <v>38</v>
      </c>
      <c r="Q181" s="2" t="s">
        <v>39</v>
      </c>
      <c r="R181" s="9">
        <v>150</v>
      </c>
      <c r="S181" s="9">
        <v>63185</v>
      </c>
      <c r="T181" s="9">
        <f t="shared" ref="T181" si="56">S181*R181</f>
        <v>9477750</v>
      </c>
      <c r="U181" s="9">
        <f t="shared" si="27"/>
        <v>10615080.000000002</v>
      </c>
      <c r="V181" s="6" t="s">
        <v>80</v>
      </c>
      <c r="W181" s="6">
        <v>2016</v>
      </c>
      <c r="X181" s="32"/>
      <c r="Y181" s="198"/>
      <c r="Z181" s="198"/>
      <c r="AA181" s="198"/>
      <c r="AB181" s="198"/>
      <c r="AC181" s="198"/>
      <c r="AD181" s="198"/>
      <c r="AE181" s="198"/>
      <c r="AF181" s="198"/>
      <c r="AG181" s="198"/>
      <c r="AH181" s="198"/>
      <c r="AI181" s="198"/>
      <c r="AJ181" s="198"/>
      <c r="AK181" s="198"/>
    </row>
    <row r="182" spans="1:37" s="236" customFormat="1" ht="191.25" x14ac:dyDescent="0.25">
      <c r="A182" s="6" t="s">
        <v>446</v>
      </c>
      <c r="B182" s="6" t="s">
        <v>25</v>
      </c>
      <c r="C182" s="11" t="s">
        <v>399</v>
      </c>
      <c r="D182" s="11" t="s">
        <v>391</v>
      </c>
      <c r="E182" s="11" t="s">
        <v>400</v>
      </c>
      <c r="F182" s="6" t="s">
        <v>401</v>
      </c>
      <c r="G182" s="2" t="s">
        <v>337</v>
      </c>
      <c r="H182" s="126">
        <v>60</v>
      </c>
      <c r="I182" s="6" t="s">
        <v>31</v>
      </c>
      <c r="J182" s="6" t="s">
        <v>32</v>
      </c>
      <c r="K182" s="6" t="s">
        <v>460</v>
      </c>
      <c r="L182" s="6" t="s">
        <v>6799</v>
      </c>
      <c r="M182" s="2" t="s">
        <v>35</v>
      </c>
      <c r="N182" s="11" t="s">
        <v>78</v>
      </c>
      <c r="O182" s="3" t="s">
        <v>79</v>
      </c>
      <c r="P182" s="41" t="s">
        <v>38</v>
      </c>
      <c r="Q182" s="2" t="s">
        <v>39</v>
      </c>
      <c r="R182" s="9">
        <v>400</v>
      </c>
      <c r="S182" s="9">
        <v>63185</v>
      </c>
      <c r="T182" s="9">
        <v>0</v>
      </c>
      <c r="U182" s="9">
        <f t="shared" si="27"/>
        <v>0</v>
      </c>
      <c r="V182" s="6" t="s">
        <v>80</v>
      </c>
      <c r="W182" s="6">
        <v>2016</v>
      </c>
      <c r="X182" s="32" t="s">
        <v>6914</v>
      </c>
      <c r="Y182" s="198"/>
      <c r="Z182" s="198"/>
      <c r="AA182" s="198"/>
      <c r="AB182" s="198"/>
      <c r="AC182" s="198"/>
      <c r="AD182" s="198"/>
      <c r="AE182" s="198"/>
      <c r="AF182" s="198"/>
      <c r="AG182" s="198"/>
      <c r="AH182" s="198"/>
      <c r="AI182" s="198"/>
      <c r="AJ182" s="198"/>
      <c r="AK182" s="198"/>
    </row>
    <row r="183" spans="1:37" s="236" customFormat="1" ht="191.25" x14ac:dyDescent="0.25">
      <c r="A183" s="6" t="s">
        <v>10206</v>
      </c>
      <c r="B183" s="6" t="s">
        <v>25</v>
      </c>
      <c r="C183" s="11" t="s">
        <v>399</v>
      </c>
      <c r="D183" s="11" t="s">
        <v>391</v>
      </c>
      <c r="E183" s="11" t="s">
        <v>400</v>
      </c>
      <c r="F183" s="6" t="s">
        <v>401</v>
      </c>
      <c r="G183" s="2" t="s">
        <v>337</v>
      </c>
      <c r="H183" s="126">
        <v>60</v>
      </c>
      <c r="I183" s="6" t="s">
        <v>31</v>
      </c>
      <c r="J183" s="6" t="s">
        <v>32</v>
      </c>
      <c r="K183" s="6" t="s">
        <v>240</v>
      </c>
      <c r="L183" s="6" t="s">
        <v>6799</v>
      </c>
      <c r="M183" s="2" t="s">
        <v>35</v>
      </c>
      <c r="N183" s="11" t="s">
        <v>78</v>
      </c>
      <c r="O183" s="3" t="s">
        <v>79</v>
      </c>
      <c r="P183" s="41" t="s">
        <v>38</v>
      </c>
      <c r="Q183" s="2" t="s">
        <v>39</v>
      </c>
      <c r="R183" s="9">
        <v>180</v>
      </c>
      <c r="S183" s="9">
        <v>63185</v>
      </c>
      <c r="T183" s="9">
        <f t="shared" ref="T183" si="57">S183*R183</f>
        <v>11373300</v>
      </c>
      <c r="U183" s="9">
        <f t="shared" si="27"/>
        <v>12738096.000000002</v>
      </c>
      <c r="V183" s="6" t="s">
        <v>80</v>
      </c>
      <c r="W183" s="6">
        <v>2016</v>
      </c>
      <c r="X183" s="32"/>
      <c r="Y183" s="198"/>
      <c r="Z183" s="198"/>
      <c r="AA183" s="198"/>
      <c r="AB183" s="198"/>
      <c r="AC183" s="198"/>
      <c r="AD183" s="198"/>
      <c r="AE183" s="198"/>
      <c r="AF183" s="198"/>
      <c r="AG183" s="198"/>
      <c r="AH183" s="198"/>
      <c r="AI183" s="198"/>
      <c r="AJ183" s="198"/>
      <c r="AK183" s="198"/>
    </row>
    <row r="184" spans="1:37" s="236" customFormat="1" ht="153" x14ac:dyDescent="0.25">
      <c r="A184" s="6" t="s">
        <v>450</v>
      </c>
      <c r="B184" s="6" t="s">
        <v>25</v>
      </c>
      <c r="C184" s="11" t="s">
        <v>403</v>
      </c>
      <c r="D184" s="11" t="s">
        <v>404</v>
      </c>
      <c r="E184" s="11" t="s">
        <v>405</v>
      </c>
      <c r="F184" s="6" t="s">
        <v>406</v>
      </c>
      <c r="G184" s="2" t="s">
        <v>337</v>
      </c>
      <c r="H184" s="126">
        <v>60</v>
      </c>
      <c r="I184" s="6" t="s">
        <v>31</v>
      </c>
      <c r="J184" s="6" t="s">
        <v>32</v>
      </c>
      <c r="K184" s="6" t="s">
        <v>45</v>
      </c>
      <c r="L184" s="6" t="s">
        <v>6799</v>
      </c>
      <c r="M184" s="2" t="s">
        <v>35</v>
      </c>
      <c r="N184" s="11" t="s">
        <v>78</v>
      </c>
      <c r="O184" s="3" t="s">
        <v>79</v>
      </c>
      <c r="P184" s="41" t="s">
        <v>38</v>
      </c>
      <c r="Q184" s="2" t="s">
        <v>39</v>
      </c>
      <c r="R184" s="9">
        <v>10</v>
      </c>
      <c r="S184" s="9">
        <v>66725</v>
      </c>
      <c r="T184" s="9">
        <f t="shared" si="28"/>
        <v>667250</v>
      </c>
      <c r="U184" s="9">
        <f t="shared" si="27"/>
        <v>747320.00000000012</v>
      </c>
      <c r="V184" s="6" t="s">
        <v>80</v>
      </c>
      <c r="W184" s="6">
        <v>2016</v>
      </c>
      <c r="X184" s="32"/>
      <c r="Y184" s="198"/>
      <c r="Z184" s="198"/>
      <c r="AA184" s="198"/>
      <c r="AB184" s="198"/>
      <c r="AC184" s="198"/>
      <c r="AD184" s="198"/>
      <c r="AE184" s="198"/>
      <c r="AF184" s="198"/>
      <c r="AG184" s="198"/>
      <c r="AH184" s="198"/>
      <c r="AI184" s="198"/>
      <c r="AJ184" s="198"/>
      <c r="AK184" s="198"/>
    </row>
    <row r="185" spans="1:37" s="236" customFormat="1" ht="153" x14ac:dyDescent="0.25">
      <c r="A185" s="6" t="s">
        <v>453</v>
      </c>
      <c r="B185" s="6" t="s">
        <v>25</v>
      </c>
      <c r="C185" s="11" t="s">
        <v>403</v>
      </c>
      <c r="D185" s="11" t="s">
        <v>404</v>
      </c>
      <c r="E185" s="11" t="s">
        <v>405</v>
      </c>
      <c r="F185" s="6" t="s">
        <v>406</v>
      </c>
      <c r="G185" s="2" t="s">
        <v>337</v>
      </c>
      <c r="H185" s="126">
        <v>60</v>
      </c>
      <c r="I185" s="6" t="s">
        <v>31</v>
      </c>
      <c r="J185" s="6" t="s">
        <v>32</v>
      </c>
      <c r="K185" s="6" t="s">
        <v>45</v>
      </c>
      <c r="L185" s="6" t="s">
        <v>6800</v>
      </c>
      <c r="M185" s="2" t="s">
        <v>35</v>
      </c>
      <c r="N185" s="11" t="s">
        <v>78</v>
      </c>
      <c r="O185" s="3" t="s">
        <v>79</v>
      </c>
      <c r="P185" s="41" t="s">
        <v>38</v>
      </c>
      <c r="Q185" s="2" t="s">
        <v>39</v>
      </c>
      <c r="R185" s="9">
        <v>10</v>
      </c>
      <c r="S185" s="9">
        <v>66725</v>
      </c>
      <c r="T185" s="9">
        <f t="shared" si="28"/>
        <v>667250</v>
      </c>
      <c r="U185" s="9">
        <f t="shared" si="27"/>
        <v>747320.00000000012</v>
      </c>
      <c r="V185" s="6" t="s">
        <v>80</v>
      </c>
      <c r="W185" s="6">
        <v>2016</v>
      </c>
      <c r="X185" s="32"/>
      <c r="Y185" s="198"/>
      <c r="Z185" s="198"/>
      <c r="AA185" s="198"/>
      <c r="AB185" s="198"/>
      <c r="AC185" s="198"/>
      <c r="AD185" s="198"/>
      <c r="AE185" s="198"/>
      <c r="AF185" s="198"/>
      <c r="AG185" s="198"/>
      <c r="AH185" s="198"/>
      <c r="AI185" s="198"/>
      <c r="AJ185" s="198"/>
      <c r="AK185" s="198"/>
    </row>
    <row r="186" spans="1:37" s="236" customFormat="1" ht="191.25" x14ac:dyDescent="0.25">
      <c r="A186" s="6" t="s">
        <v>457</v>
      </c>
      <c r="B186" s="6" t="s">
        <v>25</v>
      </c>
      <c r="C186" s="11" t="s">
        <v>408</v>
      </c>
      <c r="D186" s="11" t="s">
        <v>404</v>
      </c>
      <c r="E186" s="11" t="s">
        <v>409</v>
      </c>
      <c r="F186" s="6" t="s">
        <v>410</v>
      </c>
      <c r="G186" s="2" t="s">
        <v>337</v>
      </c>
      <c r="H186" s="126">
        <v>60</v>
      </c>
      <c r="I186" s="6" t="s">
        <v>31</v>
      </c>
      <c r="J186" s="6" t="s">
        <v>32</v>
      </c>
      <c r="K186" s="6" t="s">
        <v>45</v>
      </c>
      <c r="L186" s="6" t="s">
        <v>6800</v>
      </c>
      <c r="M186" s="2" t="s">
        <v>35</v>
      </c>
      <c r="N186" s="11" t="s">
        <v>78</v>
      </c>
      <c r="O186" s="3" t="s">
        <v>79</v>
      </c>
      <c r="P186" s="41" t="s">
        <v>38</v>
      </c>
      <c r="Q186" s="2" t="s">
        <v>39</v>
      </c>
      <c r="R186" s="9">
        <v>10</v>
      </c>
      <c r="S186" s="9">
        <v>66725</v>
      </c>
      <c r="T186" s="9">
        <v>0</v>
      </c>
      <c r="U186" s="9">
        <f t="shared" si="27"/>
        <v>0</v>
      </c>
      <c r="V186" s="6" t="s">
        <v>80</v>
      </c>
      <c r="W186" s="6">
        <v>2016</v>
      </c>
      <c r="X186" s="32" t="s">
        <v>6907</v>
      </c>
      <c r="Y186" s="198"/>
      <c r="Z186" s="198"/>
      <c r="AA186" s="198"/>
      <c r="AB186" s="198"/>
      <c r="AC186" s="198"/>
      <c r="AD186" s="198"/>
      <c r="AE186" s="198"/>
      <c r="AF186" s="198"/>
      <c r="AG186" s="198"/>
      <c r="AH186" s="198"/>
      <c r="AI186" s="198"/>
      <c r="AJ186" s="198"/>
      <c r="AK186" s="198"/>
    </row>
    <row r="187" spans="1:37" s="236" customFormat="1" ht="191.25" x14ac:dyDescent="0.25">
      <c r="A187" s="6" t="s">
        <v>10207</v>
      </c>
      <c r="B187" s="6" t="s">
        <v>25</v>
      </c>
      <c r="C187" s="11" t="s">
        <v>408</v>
      </c>
      <c r="D187" s="11" t="s">
        <v>404</v>
      </c>
      <c r="E187" s="11" t="s">
        <v>409</v>
      </c>
      <c r="F187" s="6" t="s">
        <v>410</v>
      </c>
      <c r="G187" s="2" t="s">
        <v>337</v>
      </c>
      <c r="H187" s="126">
        <v>60</v>
      </c>
      <c r="I187" s="6" t="s">
        <v>31</v>
      </c>
      <c r="J187" s="6" t="s">
        <v>32</v>
      </c>
      <c r="K187" s="6" t="s">
        <v>45</v>
      </c>
      <c r="L187" s="6" t="s">
        <v>6800</v>
      </c>
      <c r="M187" s="2" t="s">
        <v>35</v>
      </c>
      <c r="N187" s="11" t="s">
        <v>78</v>
      </c>
      <c r="O187" s="3" t="s">
        <v>79</v>
      </c>
      <c r="P187" s="41" t="s">
        <v>38</v>
      </c>
      <c r="Q187" s="2" t="s">
        <v>39</v>
      </c>
      <c r="R187" s="9">
        <v>6</v>
      </c>
      <c r="S187" s="9">
        <v>66725</v>
      </c>
      <c r="T187" s="9">
        <f t="shared" ref="T187" si="58">S187*R187</f>
        <v>400350</v>
      </c>
      <c r="U187" s="9">
        <f t="shared" si="27"/>
        <v>448392.00000000006</v>
      </c>
      <c r="V187" s="6" t="s">
        <v>80</v>
      </c>
      <c r="W187" s="6">
        <v>2016</v>
      </c>
      <c r="X187" s="32"/>
      <c r="Y187" s="198"/>
      <c r="Z187" s="198"/>
      <c r="AA187" s="198"/>
      <c r="AB187" s="198"/>
      <c r="AC187" s="198"/>
      <c r="AD187" s="198"/>
      <c r="AE187" s="198"/>
      <c r="AF187" s="198"/>
      <c r="AG187" s="198"/>
      <c r="AH187" s="198"/>
      <c r="AI187" s="198"/>
      <c r="AJ187" s="198"/>
      <c r="AK187" s="198"/>
    </row>
    <row r="188" spans="1:37" s="236" customFormat="1" ht="191.25" x14ac:dyDescent="0.25">
      <c r="A188" s="6" t="s">
        <v>461</v>
      </c>
      <c r="B188" s="6" t="s">
        <v>25</v>
      </c>
      <c r="C188" s="11" t="s">
        <v>412</v>
      </c>
      <c r="D188" s="11" t="s">
        <v>404</v>
      </c>
      <c r="E188" s="11" t="s">
        <v>413</v>
      </c>
      <c r="F188" s="6" t="s">
        <v>414</v>
      </c>
      <c r="G188" s="2" t="s">
        <v>337</v>
      </c>
      <c r="H188" s="126">
        <v>60</v>
      </c>
      <c r="I188" s="6" t="s">
        <v>31</v>
      </c>
      <c r="J188" s="6" t="s">
        <v>32</v>
      </c>
      <c r="K188" s="6" t="s">
        <v>33</v>
      </c>
      <c r="L188" s="6" t="s">
        <v>338</v>
      </c>
      <c r="M188" s="2" t="s">
        <v>339</v>
      </c>
      <c r="N188" s="11" t="s">
        <v>78</v>
      </c>
      <c r="O188" s="3" t="s">
        <v>79</v>
      </c>
      <c r="P188" s="41" t="s">
        <v>38</v>
      </c>
      <c r="Q188" s="2" t="s">
        <v>39</v>
      </c>
      <c r="R188" s="9">
        <v>750</v>
      </c>
      <c r="S188" s="9">
        <v>64189</v>
      </c>
      <c r="T188" s="9">
        <v>0</v>
      </c>
      <c r="U188" s="9">
        <f t="shared" si="27"/>
        <v>0</v>
      </c>
      <c r="V188" s="6" t="s">
        <v>80</v>
      </c>
      <c r="W188" s="6">
        <v>2016</v>
      </c>
      <c r="X188" s="32" t="s">
        <v>6907</v>
      </c>
      <c r="Y188" s="198"/>
      <c r="Z188" s="198"/>
      <c r="AA188" s="198"/>
      <c r="AB188" s="198"/>
      <c r="AC188" s="198"/>
      <c r="AD188" s="198"/>
      <c r="AE188" s="198"/>
      <c r="AF188" s="198"/>
      <c r="AG188" s="198"/>
      <c r="AH188" s="198"/>
      <c r="AI188" s="198"/>
      <c r="AJ188" s="198"/>
      <c r="AK188" s="198"/>
    </row>
    <row r="189" spans="1:37" s="236" customFormat="1" ht="141.75" customHeight="1" x14ac:dyDescent="0.25">
      <c r="A189" s="6" t="s">
        <v>10208</v>
      </c>
      <c r="B189" s="6" t="s">
        <v>25</v>
      </c>
      <c r="C189" s="11" t="s">
        <v>412</v>
      </c>
      <c r="D189" s="11" t="s">
        <v>404</v>
      </c>
      <c r="E189" s="11" t="s">
        <v>413</v>
      </c>
      <c r="F189" s="6" t="s">
        <v>414</v>
      </c>
      <c r="G189" s="2" t="s">
        <v>337</v>
      </c>
      <c r="H189" s="126">
        <v>60</v>
      </c>
      <c r="I189" s="6" t="s">
        <v>31</v>
      </c>
      <c r="J189" s="6" t="s">
        <v>32</v>
      </c>
      <c r="K189" s="6" t="s">
        <v>33</v>
      </c>
      <c r="L189" s="6" t="s">
        <v>338</v>
      </c>
      <c r="M189" s="2" t="s">
        <v>339</v>
      </c>
      <c r="N189" s="11" t="s">
        <v>78</v>
      </c>
      <c r="O189" s="3" t="s">
        <v>79</v>
      </c>
      <c r="P189" s="41" t="s">
        <v>38</v>
      </c>
      <c r="Q189" s="2" t="s">
        <v>39</v>
      </c>
      <c r="R189" s="9">
        <v>200</v>
      </c>
      <c r="S189" s="9">
        <v>64189</v>
      </c>
      <c r="T189" s="9">
        <f t="shared" ref="T189" si="59">S189*R189</f>
        <v>12837800</v>
      </c>
      <c r="U189" s="9">
        <f t="shared" si="27"/>
        <v>14378336.000000002</v>
      </c>
      <c r="V189" s="6" t="s">
        <v>80</v>
      </c>
      <c r="W189" s="6">
        <v>2016</v>
      </c>
      <c r="X189" s="32"/>
      <c r="Y189" s="198"/>
      <c r="Z189" s="198"/>
      <c r="AA189" s="198"/>
      <c r="AB189" s="198"/>
      <c r="AC189" s="198"/>
      <c r="AD189" s="198"/>
      <c r="AE189" s="198"/>
      <c r="AF189" s="198"/>
      <c r="AG189" s="198"/>
      <c r="AH189" s="198"/>
      <c r="AI189" s="198"/>
      <c r="AJ189" s="198"/>
      <c r="AK189" s="198"/>
    </row>
    <row r="190" spans="1:37" s="236" customFormat="1" ht="179.25" customHeight="1" x14ac:dyDescent="0.25">
      <c r="A190" s="6" t="s">
        <v>465</v>
      </c>
      <c r="B190" s="6" t="s">
        <v>25</v>
      </c>
      <c r="C190" s="11" t="s">
        <v>412</v>
      </c>
      <c r="D190" s="11" t="s">
        <v>404</v>
      </c>
      <c r="E190" s="11" t="s">
        <v>413</v>
      </c>
      <c r="F190" s="6" t="s">
        <v>7773</v>
      </c>
      <c r="G190" s="2" t="s">
        <v>337</v>
      </c>
      <c r="H190" s="126">
        <v>60</v>
      </c>
      <c r="I190" s="6" t="s">
        <v>31</v>
      </c>
      <c r="J190" s="6" t="s">
        <v>32</v>
      </c>
      <c r="K190" s="6" t="s">
        <v>460</v>
      </c>
      <c r="L190" s="6" t="s">
        <v>6799</v>
      </c>
      <c r="M190" s="2" t="s">
        <v>35</v>
      </c>
      <c r="N190" s="11" t="s">
        <v>78</v>
      </c>
      <c r="O190" s="3" t="s">
        <v>79</v>
      </c>
      <c r="P190" s="41" t="s">
        <v>38</v>
      </c>
      <c r="Q190" s="2" t="s">
        <v>39</v>
      </c>
      <c r="R190" s="9">
        <v>750</v>
      </c>
      <c r="S190" s="9">
        <v>64189</v>
      </c>
      <c r="T190" s="9">
        <v>0</v>
      </c>
      <c r="U190" s="9">
        <f t="shared" si="27"/>
        <v>0</v>
      </c>
      <c r="V190" s="6" t="s">
        <v>80</v>
      </c>
      <c r="W190" s="6">
        <v>2016</v>
      </c>
      <c r="X190" s="32" t="s">
        <v>6914</v>
      </c>
      <c r="Y190" s="198"/>
      <c r="Z190" s="198"/>
      <c r="AA190" s="198"/>
      <c r="AB190" s="198"/>
      <c r="AC190" s="198"/>
      <c r="AD190" s="198"/>
      <c r="AE190" s="198"/>
      <c r="AF190" s="198"/>
      <c r="AG190" s="198"/>
      <c r="AH190" s="198"/>
      <c r="AI190" s="198"/>
      <c r="AJ190" s="198"/>
      <c r="AK190" s="198"/>
    </row>
    <row r="191" spans="1:37" s="236" customFormat="1" ht="191.25" x14ac:dyDescent="0.25">
      <c r="A191" s="6" t="s">
        <v>10209</v>
      </c>
      <c r="B191" s="6" t="s">
        <v>25</v>
      </c>
      <c r="C191" s="11" t="s">
        <v>412</v>
      </c>
      <c r="D191" s="11" t="s">
        <v>404</v>
      </c>
      <c r="E191" s="11" t="s">
        <v>413</v>
      </c>
      <c r="F191" s="6" t="s">
        <v>414</v>
      </c>
      <c r="G191" s="2" t="s">
        <v>337</v>
      </c>
      <c r="H191" s="126">
        <v>60</v>
      </c>
      <c r="I191" s="6" t="s">
        <v>31</v>
      </c>
      <c r="J191" s="6" t="s">
        <v>32</v>
      </c>
      <c r="K191" s="6" t="s">
        <v>240</v>
      </c>
      <c r="L191" s="6" t="s">
        <v>6799</v>
      </c>
      <c r="M191" s="2" t="s">
        <v>35</v>
      </c>
      <c r="N191" s="11" t="s">
        <v>78</v>
      </c>
      <c r="O191" s="3" t="s">
        <v>79</v>
      </c>
      <c r="P191" s="41" t="s">
        <v>38</v>
      </c>
      <c r="Q191" s="2" t="s">
        <v>39</v>
      </c>
      <c r="R191" s="9">
        <v>500</v>
      </c>
      <c r="S191" s="9">
        <v>64189</v>
      </c>
      <c r="T191" s="9">
        <f t="shared" ref="T191" si="60">S191*R191</f>
        <v>32094500</v>
      </c>
      <c r="U191" s="9">
        <f t="shared" si="27"/>
        <v>35945840</v>
      </c>
      <c r="V191" s="6" t="s">
        <v>80</v>
      </c>
      <c r="W191" s="6">
        <v>2016</v>
      </c>
      <c r="X191" s="32"/>
      <c r="Y191" s="198"/>
      <c r="Z191" s="198"/>
      <c r="AA191" s="198"/>
      <c r="AB191" s="198"/>
      <c r="AC191" s="198"/>
      <c r="AD191" s="198"/>
      <c r="AE191" s="198"/>
      <c r="AF191" s="198"/>
      <c r="AG191" s="198"/>
      <c r="AH191" s="198"/>
      <c r="AI191" s="198"/>
      <c r="AJ191" s="198"/>
      <c r="AK191" s="198"/>
    </row>
    <row r="192" spans="1:37" s="236" customFormat="1" ht="153" x14ac:dyDescent="0.25">
      <c r="A192" s="6" t="s">
        <v>469</v>
      </c>
      <c r="B192" s="6" t="s">
        <v>25</v>
      </c>
      <c r="C192" s="6" t="s">
        <v>416</v>
      </c>
      <c r="D192" s="6" t="s">
        <v>417</v>
      </c>
      <c r="E192" s="6" t="s">
        <v>418</v>
      </c>
      <c r="F192" s="6" t="s">
        <v>419</v>
      </c>
      <c r="G192" s="2" t="s">
        <v>337</v>
      </c>
      <c r="H192" s="126">
        <v>60</v>
      </c>
      <c r="I192" s="6" t="s">
        <v>31</v>
      </c>
      <c r="J192" s="6" t="s">
        <v>32</v>
      </c>
      <c r="K192" s="6" t="s">
        <v>45</v>
      </c>
      <c r="L192" s="6" t="s">
        <v>6800</v>
      </c>
      <c r="M192" s="2" t="s">
        <v>35</v>
      </c>
      <c r="N192" s="11" t="s">
        <v>78</v>
      </c>
      <c r="O192" s="3" t="s">
        <v>79</v>
      </c>
      <c r="P192" s="32" t="s">
        <v>38</v>
      </c>
      <c r="Q192" s="2" t="s">
        <v>39</v>
      </c>
      <c r="R192" s="9">
        <v>5</v>
      </c>
      <c r="S192" s="9">
        <v>86807</v>
      </c>
      <c r="T192" s="9">
        <v>0</v>
      </c>
      <c r="U192" s="9">
        <f t="shared" si="27"/>
        <v>0</v>
      </c>
      <c r="V192" s="6" t="s">
        <v>80</v>
      </c>
      <c r="W192" s="6">
        <v>2016</v>
      </c>
      <c r="X192" s="32" t="s">
        <v>6914</v>
      </c>
      <c r="Y192" s="198"/>
      <c r="Z192" s="198"/>
      <c r="AA192" s="198"/>
      <c r="AB192" s="198"/>
      <c r="AC192" s="198"/>
      <c r="AD192" s="198"/>
      <c r="AE192" s="198"/>
      <c r="AF192" s="198"/>
      <c r="AG192" s="198"/>
      <c r="AH192" s="198"/>
      <c r="AI192" s="198"/>
      <c r="AJ192" s="198"/>
      <c r="AK192" s="198"/>
    </row>
    <row r="193" spans="1:37" s="236" customFormat="1" ht="153" x14ac:dyDescent="0.25">
      <c r="A193" s="6" t="s">
        <v>10210</v>
      </c>
      <c r="B193" s="6" t="s">
        <v>25</v>
      </c>
      <c r="C193" s="6" t="s">
        <v>416</v>
      </c>
      <c r="D193" s="6" t="s">
        <v>417</v>
      </c>
      <c r="E193" s="6" t="s">
        <v>418</v>
      </c>
      <c r="F193" s="6" t="s">
        <v>419</v>
      </c>
      <c r="G193" s="2" t="s">
        <v>337</v>
      </c>
      <c r="H193" s="126">
        <v>60</v>
      </c>
      <c r="I193" s="6" t="s">
        <v>31</v>
      </c>
      <c r="J193" s="6" t="s">
        <v>32</v>
      </c>
      <c r="K193" s="6" t="s">
        <v>10175</v>
      </c>
      <c r="L193" s="6" t="s">
        <v>6800</v>
      </c>
      <c r="M193" s="2" t="s">
        <v>35</v>
      </c>
      <c r="N193" s="11" t="s">
        <v>78</v>
      </c>
      <c r="O193" s="3" t="s">
        <v>79</v>
      </c>
      <c r="P193" s="32" t="s">
        <v>38</v>
      </c>
      <c r="Q193" s="2" t="s">
        <v>39</v>
      </c>
      <c r="R193" s="9">
        <v>18</v>
      </c>
      <c r="S193" s="9">
        <v>86807</v>
      </c>
      <c r="T193" s="9">
        <f t="shared" ref="T193" si="61">S193*R193</f>
        <v>1562526</v>
      </c>
      <c r="U193" s="9">
        <f t="shared" si="27"/>
        <v>1750029.12</v>
      </c>
      <c r="V193" s="6" t="s">
        <v>80</v>
      </c>
      <c r="W193" s="6">
        <v>2016</v>
      </c>
      <c r="X193" s="32"/>
      <c r="Y193" s="198"/>
      <c r="Z193" s="198"/>
      <c r="AA193" s="198"/>
      <c r="AB193" s="198"/>
      <c r="AC193" s="198"/>
      <c r="AD193" s="198"/>
      <c r="AE193" s="198"/>
      <c r="AF193" s="198"/>
      <c r="AG193" s="198"/>
      <c r="AH193" s="198"/>
      <c r="AI193" s="198"/>
      <c r="AJ193" s="198"/>
      <c r="AK193" s="198"/>
    </row>
    <row r="194" spans="1:37" s="236" customFormat="1" ht="191.25" x14ac:dyDescent="0.25">
      <c r="A194" s="6" t="s">
        <v>473</v>
      </c>
      <c r="B194" s="6" t="s">
        <v>25</v>
      </c>
      <c r="C194" s="6" t="s">
        <v>421</v>
      </c>
      <c r="D194" s="6" t="s">
        <v>417</v>
      </c>
      <c r="E194" s="6" t="s">
        <v>422</v>
      </c>
      <c r="F194" s="6" t="s">
        <v>423</v>
      </c>
      <c r="G194" s="2" t="s">
        <v>337</v>
      </c>
      <c r="H194" s="126">
        <v>60</v>
      </c>
      <c r="I194" s="6" t="s">
        <v>31</v>
      </c>
      <c r="J194" s="6" t="s">
        <v>32</v>
      </c>
      <c r="K194" s="6" t="s">
        <v>45</v>
      </c>
      <c r="L194" s="6" t="s">
        <v>6800</v>
      </c>
      <c r="M194" s="2" t="s">
        <v>35</v>
      </c>
      <c r="N194" s="11" t="s">
        <v>78</v>
      </c>
      <c r="O194" s="3" t="s">
        <v>79</v>
      </c>
      <c r="P194" s="32" t="s">
        <v>38</v>
      </c>
      <c r="Q194" s="2" t="s">
        <v>39</v>
      </c>
      <c r="R194" s="9">
        <v>30</v>
      </c>
      <c r="S194" s="9">
        <v>86807</v>
      </c>
      <c r="T194" s="9">
        <v>0</v>
      </c>
      <c r="U194" s="9">
        <f t="shared" si="27"/>
        <v>0</v>
      </c>
      <c r="V194" s="6" t="s">
        <v>80</v>
      </c>
      <c r="W194" s="6">
        <v>2016</v>
      </c>
      <c r="X194" s="32" t="s">
        <v>6907</v>
      </c>
      <c r="Y194" s="198"/>
      <c r="Z194" s="198"/>
      <c r="AA194" s="198"/>
      <c r="AB194" s="198"/>
      <c r="AC194" s="198"/>
      <c r="AD194" s="198"/>
      <c r="AE194" s="198"/>
      <c r="AF194" s="198"/>
      <c r="AG194" s="198"/>
      <c r="AH194" s="198"/>
      <c r="AI194" s="198"/>
      <c r="AJ194" s="198"/>
      <c r="AK194" s="198"/>
    </row>
    <row r="195" spans="1:37" s="236" customFormat="1" ht="191.25" x14ac:dyDescent="0.25">
      <c r="A195" s="6" t="s">
        <v>10211</v>
      </c>
      <c r="B195" s="6" t="s">
        <v>25</v>
      </c>
      <c r="C195" s="6" t="s">
        <v>421</v>
      </c>
      <c r="D195" s="6" t="s">
        <v>417</v>
      </c>
      <c r="E195" s="6" t="s">
        <v>422</v>
      </c>
      <c r="F195" s="6" t="s">
        <v>423</v>
      </c>
      <c r="G195" s="2" t="s">
        <v>337</v>
      </c>
      <c r="H195" s="126">
        <v>60</v>
      </c>
      <c r="I195" s="6" t="s">
        <v>31</v>
      </c>
      <c r="J195" s="6" t="s">
        <v>32</v>
      </c>
      <c r="K195" s="6" t="s">
        <v>45</v>
      </c>
      <c r="L195" s="6" t="s">
        <v>6800</v>
      </c>
      <c r="M195" s="2" t="s">
        <v>35</v>
      </c>
      <c r="N195" s="11" t="s">
        <v>78</v>
      </c>
      <c r="O195" s="3" t="s">
        <v>79</v>
      </c>
      <c r="P195" s="32" t="s">
        <v>38</v>
      </c>
      <c r="Q195" s="2" t="s">
        <v>39</v>
      </c>
      <c r="R195" s="9">
        <v>10</v>
      </c>
      <c r="S195" s="9">
        <v>86807</v>
      </c>
      <c r="T195" s="9">
        <f t="shared" ref="T195" si="62">S195*R195</f>
        <v>868070</v>
      </c>
      <c r="U195" s="9">
        <f t="shared" si="27"/>
        <v>972238.40000000014</v>
      </c>
      <c r="V195" s="6" t="s">
        <v>80</v>
      </c>
      <c r="W195" s="6">
        <v>2016</v>
      </c>
      <c r="X195" s="32"/>
      <c r="Y195" s="198"/>
      <c r="Z195" s="198"/>
      <c r="AA195" s="198"/>
      <c r="AB195" s="198"/>
      <c r="AC195" s="198"/>
      <c r="AD195" s="198"/>
      <c r="AE195" s="198"/>
      <c r="AF195" s="198"/>
      <c r="AG195" s="198"/>
      <c r="AH195" s="198"/>
      <c r="AI195" s="198"/>
      <c r="AJ195" s="198"/>
      <c r="AK195" s="198"/>
    </row>
    <row r="196" spans="1:37" s="236" customFormat="1" ht="191.25" x14ac:dyDescent="0.25">
      <c r="A196" s="6" t="s">
        <v>477</v>
      </c>
      <c r="B196" s="6" t="s">
        <v>25</v>
      </c>
      <c r="C196" s="6" t="s">
        <v>425</v>
      </c>
      <c r="D196" s="6" t="s">
        <v>417</v>
      </c>
      <c r="E196" s="6" t="s">
        <v>426</v>
      </c>
      <c r="F196" s="6" t="s">
        <v>427</v>
      </c>
      <c r="G196" s="2" t="s">
        <v>337</v>
      </c>
      <c r="H196" s="126">
        <v>60</v>
      </c>
      <c r="I196" s="6" t="s">
        <v>31</v>
      </c>
      <c r="J196" s="6" t="s">
        <v>32</v>
      </c>
      <c r="K196" s="6" t="s">
        <v>33</v>
      </c>
      <c r="L196" s="6" t="s">
        <v>338</v>
      </c>
      <c r="M196" s="2" t="s">
        <v>339</v>
      </c>
      <c r="N196" s="11" t="s">
        <v>78</v>
      </c>
      <c r="O196" s="3" t="s">
        <v>79</v>
      </c>
      <c r="P196" s="32" t="s">
        <v>38</v>
      </c>
      <c r="Q196" s="2" t="s">
        <v>39</v>
      </c>
      <c r="R196" s="9">
        <v>100</v>
      </c>
      <c r="S196" s="9">
        <v>80570</v>
      </c>
      <c r="T196" s="9">
        <v>0</v>
      </c>
      <c r="U196" s="9">
        <f t="shared" si="27"/>
        <v>0</v>
      </c>
      <c r="V196" s="6" t="s">
        <v>80</v>
      </c>
      <c r="W196" s="6">
        <v>2016</v>
      </c>
      <c r="X196" s="32" t="s">
        <v>6907</v>
      </c>
      <c r="Y196" s="198"/>
      <c r="Z196" s="198"/>
      <c r="AA196" s="198"/>
      <c r="AB196" s="198"/>
      <c r="AC196" s="198"/>
      <c r="AD196" s="198"/>
      <c r="AE196" s="198"/>
      <c r="AF196" s="198"/>
      <c r="AG196" s="198"/>
      <c r="AH196" s="198"/>
      <c r="AI196" s="198"/>
      <c r="AJ196" s="198"/>
      <c r="AK196" s="198"/>
    </row>
    <row r="197" spans="1:37" s="236" customFormat="1" ht="191.25" x14ac:dyDescent="0.25">
      <c r="A197" s="6" t="s">
        <v>10212</v>
      </c>
      <c r="B197" s="6" t="s">
        <v>25</v>
      </c>
      <c r="C197" s="6" t="s">
        <v>425</v>
      </c>
      <c r="D197" s="6" t="s">
        <v>417</v>
      </c>
      <c r="E197" s="6" t="s">
        <v>426</v>
      </c>
      <c r="F197" s="6" t="s">
        <v>427</v>
      </c>
      <c r="G197" s="2" t="s">
        <v>337</v>
      </c>
      <c r="H197" s="126">
        <v>60</v>
      </c>
      <c r="I197" s="6" t="s">
        <v>31</v>
      </c>
      <c r="J197" s="6" t="s">
        <v>32</v>
      </c>
      <c r="K197" s="6" t="s">
        <v>33</v>
      </c>
      <c r="L197" s="6" t="s">
        <v>338</v>
      </c>
      <c r="M197" s="2" t="s">
        <v>339</v>
      </c>
      <c r="N197" s="11" t="s">
        <v>78</v>
      </c>
      <c r="O197" s="3" t="s">
        <v>79</v>
      </c>
      <c r="P197" s="32" t="s">
        <v>38</v>
      </c>
      <c r="Q197" s="2" t="s">
        <v>39</v>
      </c>
      <c r="R197" s="9">
        <v>30</v>
      </c>
      <c r="S197" s="9">
        <v>80570</v>
      </c>
      <c r="T197" s="9">
        <f t="shared" ref="T197" si="63">S197*R197</f>
        <v>2417100</v>
      </c>
      <c r="U197" s="9">
        <f t="shared" si="27"/>
        <v>2707152.0000000005</v>
      </c>
      <c r="V197" s="6" t="s">
        <v>80</v>
      </c>
      <c r="W197" s="6">
        <v>2016</v>
      </c>
      <c r="X197" s="32"/>
      <c r="Y197" s="198"/>
      <c r="Z197" s="198"/>
      <c r="AA197" s="198"/>
      <c r="AB197" s="198"/>
      <c r="AC197" s="198"/>
      <c r="AD197" s="198"/>
      <c r="AE197" s="198"/>
      <c r="AF197" s="198"/>
      <c r="AG197" s="198"/>
      <c r="AH197" s="198"/>
      <c r="AI197" s="198"/>
      <c r="AJ197" s="198"/>
      <c r="AK197" s="198"/>
    </row>
    <row r="198" spans="1:37" s="236" customFormat="1" ht="161.25" customHeight="1" x14ac:dyDescent="0.25">
      <c r="A198" s="6" t="s">
        <v>479</v>
      </c>
      <c r="B198" s="6" t="s">
        <v>25</v>
      </c>
      <c r="C198" s="6" t="s">
        <v>425</v>
      </c>
      <c r="D198" s="6" t="s">
        <v>417</v>
      </c>
      <c r="E198" s="6" t="s">
        <v>426</v>
      </c>
      <c r="F198" s="6" t="s">
        <v>427</v>
      </c>
      <c r="G198" s="2" t="s">
        <v>337</v>
      </c>
      <c r="H198" s="126">
        <v>60</v>
      </c>
      <c r="I198" s="6" t="s">
        <v>31</v>
      </c>
      <c r="J198" s="6" t="s">
        <v>32</v>
      </c>
      <c r="K198" s="6" t="s">
        <v>460</v>
      </c>
      <c r="L198" s="6" t="s">
        <v>6799</v>
      </c>
      <c r="M198" s="2" t="s">
        <v>35</v>
      </c>
      <c r="N198" s="11" t="s">
        <v>78</v>
      </c>
      <c r="O198" s="3" t="s">
        <v>79</v>
      </c>
      <c r="P198" s="32" t="s">
        <v>38</v>
      </c>
      <c r="Q198" s="2" t="s">
        <v>39</v>
      </c>
      <c r="R198" s="9">
        <v>100</v>
      </c>
      <c r="S198" s="9">
        <v>80570</v>
      </c>
      <c r="T198" s="9">
        <v>0</v>
      </c>
      <c r="U198" s="9">
        <f t="shared" si="27"/>
        <v>0</v>
      </c>
      <c r="V198" s="6" t="s">
        <v>80</v>
      </c>
      <c r="W198" s="6">
        <v>2016</v>
      </c>
      <c r="X198" s="32" t="s">
        <v>6914</v>
      </c>
      <c r="Y198" s="198"/>
      <c r="Z198" s="198"/>
      <c r="AA198" s="198"/>
      <c r="AB198" s="198"/>
      <c r="AC198" s="198"/>
      <c r="AD198" s="198"/>
      <c r="AE198" s="198"/>
      <c r="AF198" s="198"/>
      <c r="AG198" s="198"/>
      <c r="AH198" s="198"/>
      <c r="AI198" s="198"/>
      <c r="AJ198" s="198"/>
      <c r="AK198" s="198"/>
    </row>
    <row r="199" spans="1:37" s="236" customFormat="1" ht="153" x14ac:dyDescent="0.25">
      <c r="A199" s="6" t="s">
        <v>10213</v>
      </c>
      <c r="B199" s="6" t="s">
        <v>25</v>
      </c>
      <c r="C199" s="6" t="s">
        <v>425</v>
      </c>
      <c r="D199" s="6" t="s">
        <v>417</v>
      </c>
      <c r="E199" s="6" t="s">
        <v>426</v>
      </c>
      <c r="F199" s="6" t="s">
        <v>7774</v>
      </c>
      <c r="G199" s="2" t="s">
        <v>337</v>
      </c>
      <c r="H199" s="126">
        <v>60</v>
      </c>
      <c r="I199" s="6" t="s">
        <v>31</v>
      </c>
      <c r="J199" s="6" t="s">
        <v>32</v>
      </c>
      <c r="K199" s="6" t="s">
        <v>240</v>
      </c>
      <c r="L199" s="6" t="s">
        <v>6799</v>
      </c>
      <c r="M199" s="2" t="s">
        <v>35</v>
      </c>
      <c r="N199" s="11" t="s">
        <v>78</v>
      </c>
      <c r="O199" s="3" t="s">
        <v>79</v>
      </c>
      <c r="P199" s="32" t="s">
        <v>38</v>
      </c>
      <c r="Q199" s="2" t="s">
        <v>39</v>
      </c>
      <c r="R199" s="9">
        <v>26</v>
      </c>
      <c r="S199" s="9">
        <v>80570</v>
      </c>
      <c r="T199" s="9">
        <f t="shared" ref="T199" si="64">S199*R199</f>
        <v>2094820</v>
      </c>
      <c r="U199" s="9">
        <f t="shared" si="27"/>
        <v>2346198.4000000004</v>
      </c>
      <c r="V199" s="6" t="s">
        <v>80</v>
      </c>
      <c r="W199" s="6">
        <v>2016</v>
      </c>
      <c r="X199" s="32"/>
      <c r="Y199" s="198"/>
      <c r="Z199" s="198"/>
      <c r="AA199" s="198"/>
      <c r="AB199" s="198"/>
      <c r="AC199" s="198"/>
      <c r="AD199" s="198"/>
      <c r="AE199" s="198"/>
      <c r="AF199" s="198"/>
      <c r="AG199" s="198"/>
      <c r="AH199" s="198"/>
      <c r="AI199" s="198"/>
      <c r="AJ199" s="198"/>
      <c r="AK199" s="198"/>
    </row>
    <row r="200" spans="1:37" s="236" customFormat="1" ht="153" x14ac:dyDescent="0.25">
      <c r="A200" s="6" t="s">
        <v>483</v>
      </c>
      <c r="B200" s="6" t="s">
        <v>25</v>
      </c>
      <c r="C200" s="11" t="s">
        <v>429</v>
      </c>
      <c r="D200" s="11" t="s">
        <v>334</v>
      </c>
      <c r="E200" s="11" t="s">
        <v>430</v>
      </c>
      <c r="F200" s="6" t="s">
        <v>431</v>
      </c>
      <c r="G200" s="2" t="s">
        <v>337</v>
      </c>
      <c r="H200" s="126">
        <v>60</v>
      </c>
      <c r="I200" s="6" t="s">
        <v>31</v>
      </c>
      <c r="J200" s="6" t="s">
        <v>32</v>
      </c>
      <c r="K200" s="6" t="s">
        <v>95</v>
      </c>
      <c r="L200" s="6" t="s">
        <v>34</v>
      </c>
      <c r="M200" s="6" t="s">
        <v>35</v>
      </c>
      <c r="N200" s="11" t="s">
        <v>78</v>
      </c>
      <c r="O200" s="3" t="s">
        <v>79</v>
      </c>
      <c r="P200" s="32" t="s">
        <v>432</v>
      </c>
      <c r="Q200" s="11" t="s">
        <v>433</v>
      </c>
      <c r="R200" s="9">
        <v>40</v>
      </c>
      <c r="S200" s="9">
        <v>150000</v>
      </c>
      <c r="T200" s="9">
        <v>0</v>
      </c>
      <c r="U200" s="9">
        <f t="shared" si="27"/>
        <v>0</v>
      </c>
      <c r="V200" s="6" t="s">
        <v>80</v>
      </c>
      <c r="W200" s="6">
        <v>2016</v>
      </c>
      <c r="X200" s="32" t="s">
        <v>6905</v>
      </c>
      <c r="Y200" s="198"/>
      <c r="Z200" s="198"/>
      <c r="AA200" s="198"/>
      <c r="AB200" s="198"/>
      <c r="AC200" s="198"/>
      <c r="AD200" s="198"/>
      <c r="AE200" s="198"/>
      <c r="AF200" s="198"/>
      <c r="AG200" s="198"/>
      <c r="AH200" s="198"/>
      <c r="AI200" s="198"/>
      <c r="AJ200" s="198"/>
      <c r="AK200" s="198"/>
    </row>
    <row r="201" spans="1:37" s="236" customFormat="1" ht="153" x14ac:dyDescent="0.25">
      <c r="A201" s="6" t="s">
        <v>487</v>
      </c>
      <c r="B201" s="6" t="s">
        <v>25</v>
      </c>
      <c r="C201" s="11" t="s">
        <v>435</v>
      </c>
      <c r="D201" s="11" t="s">
        <v>334</v>
      </c>
      <c r="E201" s="11" t="s">
        <v>436</v>
      </c>
      <c r="F201" s="6" t="s">
        <v>437</v>
      </c>
      <c r="G201" s="2" t="s">
        <v>337</v>
      </c>
      <c r="H201" s="126">
        <v>60</v>
      </c>
      <c r="I201" s="6" t="s">
        <v>31</v>
      </c>
      <c r="J201" s="6" t="s">
        <v>32</v>
      </c>
      <c r="K201" s="6" t="s">
        <v>240</v>
      </c>
      <c r="L201" s="6" t="s">
        <v>34</v>
      </c>
      <c r="M201" s="6" t="s">
        <v>35</v>
      </c>
      <c r="N201" s="11" t="s">
        <v>78</v>
      </c>
      <c r="O201" s="3" t="s">
        <v>79</v>
      </c>
      <c r="P201" s="32" t="s">
        <v>432</v>
      </c>
      <c r="Q201" s="11" t="s">
        <v>433</v>
      </c>
      <c r="R201" s="9">
        <v>50</v>
      </c>
      <c r="S201" s="9">
        <v>150000</v>
      </c>
      <c r="T201" s="9">
        <v>0</v>
      </c>
      <c r="U201" s="9">
        <f t="shared" si="27"/>
        <v>0</v>
      </c>
      <c r="V201" s="6" t="s">
        <v>80</v>
      </c>
      <c r="W201" s="6">
        <v>2016</v>
      </c>
      <c r="X201" s="32" t="s">
        <v>6905</v>
      </c>
      <c r="Y201" s="198"/>
      <c r="Z201" s="198"/>
      <c r="AA201" s="198"/>
      <c r="AB201" s="198"/>
      <c r="AC201" s="198"/>
      <c r="AD201" s="198"/>
      <c r="AE201" s="198"/>
      <c r="AF201" s="198"/>
      <c r="AG201" s="198"/>
      <c r="AH201" s="198"/>
      <c r="AI201" s="198"/>
      <c r="AJ201" s="198"/>
      <c r="AK201" s="198"/>
    </row>
    <row r="202" spans="1:37" s="236" customFormat="1" ht="153" x14ac:dyDescent="0.25">
      <c r="A202" s="6" t="s">
        <v>491</v>
      </c>
      <c r="B202" s="6" t="s">
        <v>25</v>
      </c>
      <c r="C202" s="6" t="s">
        <v>439</v>
      </c>
      <c r="D202" s="11" t="s">
        <v>334</v>
      </c>
      <c r="E202" s="11" t="s">
        <v>440</v>
      </c>
      <c r="F202" s="6" t="s">
        <v>441</v>
      </c>
      <c r="G202" s="2" t="s">
        <v>337</v>
      </c>
      <c r="H202" s="126">
        <v>60</v>
      </c>
      <c r="I202" s="6" t="s">
        <v>31</v>
      </c>
      <c r="J202" s="6" t="s">
        <v>32</v>
      </c>
      <c r="K202" s="6" t="s">
        <v>45</v>
      </c>
      <c r="L202" s="6" t="s">
        <v>34</v>
      </c>
      <c r="M202" s="6" t="s">
        <v>35</v>
      </c>
      <c r="N202" s="11" t="s">
        <v>78</v>
      </c>
      <c r="O202" s="3" t="s">
        <v>79</v>
      </c>
      <c r="P202" s="32" t="s">
        <v>432</v>
      </c>
      <c r="Q202" s="11" t="s">
        <v>433</v>
      </c>
      <c r="R202" s="9">
        <v>200</v>
      </c>
      <c r="S202" s="9">
        <v>150000</v>
      </c>
      <c r="T202" s="9">
        <v>0</v>
      </c>
      <c r="U202" s="9">
        <f t="shared" si="27"/>
        <v>0</v>
      </c>
      <c r="V202" s="6" t="s">
        <v>80</v>
      </c>
      <c r="W202" s="6">
        <v>2016</v>
      </c>
      <c r="X202" s="32" t="s">
        <v>6905</v>
      </c>
      <c r="Y202" s="198"/>
      <c r="Z202" s="198"/>
      <c r="AA202" s="198"/>
      <c r="AB202" s="198"/>
      <c r="AC202" s="198"/>
      <c r="AD202" s="198"/>
      <c r="AE202" s="198"/>
      <c r="AF202" s="198"/>
      <c r="AG202" s="198"/>
      <c r="AH202" s="198"/>
      <c r="AI202" s="198"/>
      <c r="AJ202" s="198"/>
      <c r="AK202" s="198"/>
    </row>
    <row r="203" spans="1:37" s="236" customFormat="1" ht="153" x14ac:dyDescent="0.25">
      <c r="A203" s="6" t="s">
        <v>495</v>
      </c>
      <c r="B203" s="6" t="s">
        <v>25</v>
      </c>
      <c r="C203" s="11" t="s">
        <v>443</v>
      </c>
      <c r="D203" s="11" t="s">
        <v>334</v>
      </c>
      <c r="E203" s="11" t="s">
        <v>444</v>
      </c>
      <c r="F203" s="6" t="s">
        <v>445</v>
      </c>
      <c r="G203" s="2" t="s">
        <v>30</v>
      </c>
      <c r="H203" s="126">
        <v>60</v>
      </c>
      <c r="I203" s="6" t="s">
        <v>31</v>
      </c>
      <c r="J203" s="6" t="s">
        <v>32</v>
      </c>
      <c r="K203" s="6" t="s">
        <v>240</v>
      </c>
      <c r="L203" s="6" t="s">
        <v>34</v>
      </c>
      <c r="M203" s="6" t="s">
        <v>35</v>
      </c>
      <c r="N203" s="11" t="s">
        <v>78</v>
      </c>
      <c r="O203" s="3" t="s">
        <v>79</v>
      </c>
      <c r="P203" s="32" t="s">
        <v>432</v>
      </c>
      <c r="Q203" s="11" t="s">
        <v>433</v>
      </c>
      <c r="R203" s="9">
        <v>8</v>
      </c>
      <c r="S203" s="9">
        <v>150000</v>
      </c>
      <c r="T203" s="9">
        <v>0</v>
      </c>
      <c r="U203" s="9">
        <f t="shared" si="27"/>
        <v>0</v>
      </c>
      <c r="V203" s="6" t="s">
        <v>80</v>
      </c>
      <c r="W203" s="6">
        <v>2016</v>
      </c>
      <c r="X203" s="32" t="s">
        <v>7025</v>
      </c>
      <c r="Y203" s="198"/>
      <c r="Z203" s="198"/>
      <c r="AA203" s="198"/>
      <c r="AB203" s="198"/>
      <c r="AC203" s="198"/>
      <c r="AD203" s="198"/>
      <c r="AE203" s="198"/>
      <c r="AF203" s="198"/>
      <c r="AG203" s="198"/>
      <c r="AH203" s="198"/>
      <c r="AI203" s="198"/>
      <c r="AJ203" s="198"/>
      <c r="AK203" s="198"/>
    </row>
    <row r="204" spans="1:37" s="236" customFormat="1" ht="153" x14ac:dyDescent="0.25">
      <c r="A204" s="6" t="s">
        <v>10214</v>
      </c>
      <c r="B204" s="6" t="s">
        <v>25</v>
      </c>
      <c r="C204" s="11" t="s">
        <v>443</v>
      </c>
      <c r="D204" s="11" t="s">
        <v>334</v>
      </c>
      <c r="E204" s="11" t="s">
        <v>444</v>
      </c>
      <c r="F204" s="6" t="s">
        <v>445</v>
      </c>
      <c r="G204" s="2" t="s">
        <v>30</v>
      </c>
      <c r="H204" s="126">
        <v>60</v>
      </c>
      <c r="I204" s="6" t="s">
        <v>31</v>
      </c>
      <c r="J204" s="6" t="s">
        <v>32</v>
      </c>
      <c r="K204" s="6" t="s">
        <v>628</v>
      </c>
      <c r="L204" s="6" t="s">
        <v>34</v>
      </c>
      <c r="M204" s="6" t="s">
        <v>35</v>
      </c>
      <c r="N204" s="11" t="s">
        <v>78</v>
      </c>
      <c r="O204" s="3" t="s">
        <v>79</v>
      </c>
      <c r="P204" s="32" t="s">
        <v>432</v>
      </c>
      <c r="Q204" s="11" t="s">
        <v>433</v>
      </c>
      <c r="R204" s="9">
        <v>8</v>
      </c>
      <c r="S204" s="296">
        <v>209822</v>
      </c>
      <c r="T204" s="9">
        <v>0</v>
      </c>
      <c r="U204" s="9">
        <f t="shared" si="27"/>
        <v>0</v>
      </c>
      <c r="V204" s="6" t="s">
        <v>80</v>
      </c>
      <c r="W204" s="6">
        <v>2016</v>
      </c>
      <c r="X204" s="32" t="s">
        <v>7178</v>
      </c>
      <c r="Y204" s="198"/>
      <c r="Z204" s="198"/>
      <c r="AA204" s="198"/>
      <c r="AB204" s="198"/>
      <c r="AC204" s="198"/>
      <c r="AD204" s="198"/>
      <c r="AE204" s="198"/>
      <c r="AF204" s="198"/>
      <c r="AG204" s="198"/>
      <c r="AH204" s="198"/>
      <c r="AI204" s="198"/>
      <c r="AJ204" s="198"/>
      <c r="AK204" s="198"/>
    </row>
    <row r="205" spans="1:37" s="236" customFormat="1" ht="153" x14ac:dyDescent="0.25">
      <c r="A205" s="6" t="s">
        <v>10908</v>
      </c>
      <c r="B205" s="6" t="s">
        <v>25</v>
      </c>
      <c r="C205" s="11" t="s">
        <v>443</v>
      </c>
      <c r="D205" s="11" t="s">
        <v>334</v>
      </c>
      <c r="E205" s="11" t="s">
        <v>444</v>
      </c>
      <c r="F205" s="6" t="s">
        <v>445</v>
      </c>
      <c r="G205" s="2" t="s">
        <v>30</v>
      </c>
      <c r="H205" s="126">
        <v>60</v>
      </c>
      <c r="I205" s="6" t="s">
        <v>31</v>
      </c>
      <c r="J205" s="6" t="s">
        <v>32</v>
      </c>
      <c r="K205" s="6" t="s">
        <v>95</v>
      </c>
      <c r="L205" s="6" t="s">
        <v>34</v>
      </c>
      <c r="M205" s="6" t="s">
        <v>35</v>
      </c>
      <c r="N205" s="11" t="s">
        <v>78</v>
      </c>
      <c r="O205" s="3" t="s">
        <v>79</v>
      </c>
      <c r="P205" s="32" t="s">
        <v>432</v>
      </c>
      <c r="Q205" s="11" t="s">
        <v>433</v>
      </c>
      <c r="R205" s="9">
        <v>8</v>
      </c>
      <c r="S205" s="296">
        <v>226800</v>
      </c>
      <c r="T205" s="9">
        <v>0</v>
      </c>
      <c r="U205" s="9">
        <f t="shared" ref="U205" si="65">T205*1.12</f>
        <v>0</v>
      </c>
      <c r="V205" s="6" t="s">
        <v>80</v>
      </c>
      <c r="W205" s="6">
        <v>2016</v>
      </c>
      <c r="X205" s="32" t="s">
        <v>6907</v>
      </c>
      <c r="Y205" s="198"/>
      <c r="Z205" s="198"/>
      <c r="AA205" s="198"/>
      <c r="AB205" s="198"/>
      <c r="AC205" s="198"/>
      <c r="AD205" s="198"/>
      <c r="AE205" s="198"/>
      <c r="AF205" s="198"/>
      <c r="AG205" s="198"/>
      <c r="AH205" s="198"/>
      <c r="AI205" s="198"/>
      <c r="AJ205" s="198"/>
      <c r="AK205" s="198"/>
    </row>
    <row r="206" spans="1:37" s="236" customFormat="1" ht="153" x14ac:dyDescent="0.25">
      <c r="A206" s="6" t="s">
        <v>11022</v>
      </c>
      <c r="B206" s="6" t="s">
        <v>25</v>
      </c>
      <c r="C206" s="11" t="s">
        <v>443</v>
      </c>
      <c r="D206" s="11" t="s">
        <v>334</v>
      </c>
      <c r="E206" s="11" t="s">
        <v>444</v>
      </c>
      <c r="F206" s="6" t="s">
        <v>445</v>
      </c>
      <c r="G206" s="2" t="s">
        <v>30</v>
      </c>
      <c r="H206" s="126">
        <v>60</v>
      </c>
      <c r="I206" s="6" t="s">
        <v>31</v>
      </c>
      <c r="J206" s="6" t="s">
        <v>32</v>
      </c>
      <c r="K206" s="6" t="s">
        <v>95</v>
      </c>
      <c r="L206" s="6" t="s">
        <v>34</v>
      </c>
      <c r="M206" s="6" t="s">
        <v>35</v>
      </c>
      <c r="N206" s="11" t="s">
        <v>78</v>
      </c>
      <c r="O206" s="3" t="s">
        <v>79</v>
      </c>
      <c r="P206" s="32" t="s">
        <v>432</v>
      </c>
      <c r="Q206" s="11" t="s">
        <v>433</v>
      </c>
      <c r="R206" s="9">
        <v>24.6</v>
      </c>
      <c r="S206" s="296">
        <v>226800</v>
      </c>
      <c r="T206" s="9">
        <f t="shared" ref="T206" si="66">S206*R206</f>
        <v>5579280</v>
      </c>
      <c r="U206" s="9">
        <f t="shared" ref="U206" si="67">T206*1.12</f>
        <v>6248793.6000000006</v>
      </c>
      <c r="V206" s="6" t="s">
        <v>80</v>
      </c>
      <c r="W206" s="6">
        <v>2016</v>
      </c>
      <c r="X206" s="32"/>
      <c r="Y206" s="198"/>
      <c r="Z206" s="198"/>
      <c r="AA206" s="198"/>
      <c r="AB206" s="198"/>
      <c r="AC206" s="198"/>
      <c r="AD206" s="198"/>
      <c r="AE206" s="198"/>
      <c r="AF206" s="198"/>
      <c r="AG206" s="198"/>
      <c r="AH206" s="198"/>
      <c r="AI206" s="198"/>
      <c r="AJ206" s="198"/>
      <c r="AK206" s="198"/>
    </row>
    <row r="207" spans="1:37" s="236" customFormat="1" ht="153" x14ac:dyDescent="0.25">
      <c r="A207" s="6" t="s">
        <v>498</v>
      </c>
      <c r="B207" s="6" t="s">
        <v>25</v>
      </c>
      <c r="C207" s="11" t="s">
        <v>447</v>
      </c>
      <c r="D207" s="11" t="s">
        <v>334</v>
      </c>
      <c r="E207" s="11" t="s">
        <v>448</v>
      </c>
      <c r="F207" s="6" t="s">
        <v>449</v>
      </c>
      <c r="G207" s="2" t="s">
        <v>30</v>
      </c>
      <c r="H207" s="126">
        <v>60</v>
      </c>
      <c r="I207" s="6" t="s">
        <v>31</v>
      </c>
      <c r="J207" s="6" t="s">
        <v>32</v>
      </c>
      <c r="K207" s="6" t="s">
        <v>240</v>
      </c>
      <c r="L207" s="6" t="s">
        <v>34</v>
      </c>
      <c r="M207" s="6" t="s">
        <v>35</v>
      </c>
      <c r="N207" s="11" t="s">
        <v>78</v>
      </c>
      <c r="O207" s="3" t="s">
        <v>79</v>
      </c>
      <c r="P207" s="32" t="s">
        <v>432</v>
      </c>
      <c r="Q207" s="11" t="s">
        <v>433</v>
      </c>
      <c r="R207" s="9">
        <v>20</v>
      </c>
      <c r="S207" s="9">
        <v>150000</v>
      </c>
      <c r="T207" s="9">
        <v>0</v>
      </c>
      <c r="U207" s="9">
        <f t="shared" si="27"/>
        <v>0</v>
      </c>
      <c r="V207" s="6" t="s">
        <v>80</v>
      </c>
      <c r="W207" s="6">
        <v>2016</v>
      </c>
      <c r="X207" s="32" t="s">
        <v>6905</v>
      </c>
      <c r="Y207" s="198"/>
      <c r="Z207" s="198"/>
      <c r="AA207" s="198"/>
      <c r="AB207" s="198"/>
      <c r="AC207" s="198"/>
      <c r="AD207" s="198"/>
      <c r="AE207" s="198"/>
      <c r="AF207" s="198"/>
      <c r="AG207" s="198"/>
      <c r="AH207" s="198"/>
      <c r="AI207" s="198"/>
      <c r="AJ207" s="198"/>
      <c r="AK207" s="198"/>
    </row>
    <row r="208" spans="1:37" s="236" customFormat="1" ht="165.75" customHeight="1" x14ac:dyDescent="0.25">
      <c r="A208" s="6" t="s">
        <v>501</v>
      </c>
      <c r="B208" s="6" t="s">
        <v>25</v>
      </c>
      <c r="C208" s="11" t="s">
        <v>451</v>
      </c>
      <c r="D208" s="11" t="s">
        <v>334</v>
      </c>
      <c r="E208" s="11" t="s">
        <v>10427</v>
      </c>
      <c r="F208" s="6" t="s">
        <v>452</v>
      </c>
      <c r="G208" s="2" t="s">
        <v>30</v>
      </c>
      <c r="H208" s="126">
        <v>60</v>
      </c>
      <c r="I208" s="6">
        <v>470000000</v>
      </c>
      <c r="J208" s="6" t="s">
        <v>32</v>
      </c>
      <c r="K208" s="6" t="s">
        <v>45</v>
      </c>
      <c r="L208" s="6" t="s">
        <v>34</v>
      </c>
      <c r="M208" s="6" t="s">
        <v>35</v>
      </c>
      <c r="N208" s="11" t="s">
        <v>78</v>
      </c>
      <c r="O208" s="3" t="s">
        <v>79</v>
      </c>
      <c r="P208" s="32" t="s">
        <v>432</v>
      </c>
      <c r="Q208" s="11" t="s">
        <v>433</v>
      </c>
      <c r="R208" s="9">
        <v>10</v>
      </c>
      <c r="S208" s="9">
        <v>150000</v>
      </c>
      <c r="T208" s="9">
        <v>0</v>
      </c>
      <c r="U208" s="9">
        <f t="shared" si="27"/>
        <v>0</v>
      </c>
      <c r="V208" s="6" t="s">
        <v>80</v>
      </c>
      <c r="W208" s="6">
        <v>2016</v>
      </c>
      <c r="X208" s="32" t="s">
        <v>10215</v>
      </c>
      <c r="Y208" s="198"/>
      <c r="Z208" s="198"/>
      <c r="AA208" s="198"/>
      <c r="AB208" s="198"/>
      <c r="AC208" s="198"/>
      <c r="AD208" s="198"/>
      <c r="AE208" s="198"/>
      <c r="AF208" s="198"/>
      <c r="AG208" s="198"/>
      <c r="AH208" s="198"/>
      <c r="AI208" s="198"/>
      <c r="AJ208" s="198"/>
      <c r="AK208" s="198"/>
    </row>
    <row r="209" spans="1:37" s="236" customFormat="1" ht="153" x14ac:dyDescent="0.25">
      <c r="A209" s="6" t="s">
        <v>10216</v>
      </c>
      <c r="B209" s="6" t="s">
        <v>25</v>
      </c>
      <c r="C209" s="11" t="s">
        <v>451</v>
      </c>
      <c r="D209" s="11" t="s">
        <v>334</v>
      </c>
      <c r="E209" s="11" t="s">
        <v>10427</v>
      </c>
      <c r="F209" s="6" t="s">
        <v>452</v>
      </c>
      <c r="G209" s="2" t="s">
        <v>337</v>
      </c>
      <c r="H209" s="126">
        <v>60</v>
      </c>
      <c r="I209" s="6">
        <v>470000000</v>
      </c>
      <c r="J209" s="6" t="s">
        <v>32</v>
      </c>
      <c r="K209" s="6" t="s">
        <v>628</v>
      </c>
      <c r="L209" s="6" t="s">
        <v>34</v>
      </c>
      <c r="M209" s="6" t="s">
        <v>35</v>
      </c>
      <c r="N209" s="11" t="s">
        <v>78</v>
      </c>
      <c r="O209" s="3" t="s">
        <v>79</v>
      </c>
      <c r="P209" s="32" t="s">
        <v>432</v>
      </c>
      <c r="Q209" s="11" t="s">
        <v>433</v>
      </c>
      <c r="R209" s="9">
        <v>142.98499999999999</v>
      </c>
      <c r="S209" s="9">
        <v>209822</v>
      </c>
      <c r="T209" s="9">
        <v>0</v>
      </c>
      <c r="U209" s="9">
        <f t="shared" si="27"/>
        <v>0</v>
      </c>
      <c r="V209" s="6" t="s">
        <v>80</v>
      </c>
      <c r="W209" s="6">
        <v>2016</v>
      </c>
      <c r="X209" s="32" t="s">
        <v>7178</v>
      </c>
      <c r="Y209" s="198"/>
      <c r="Z209" s="198"/>
      <c r="AA209" s="198"/>
      <c r="AB209" s="198"/>
      <c r="AC209" s="198"/>
      <c r="AD209" s="198"/>
      <c r="AE209" s="198"/>
      <c r="AF209" s="198"/>
      <c r="AG209" s="198"/>
      <c r="AH209" s="198"/>
      <c r="AI209" s="198"/>
      <c r="AJ209" s="198"/>
      <c r="AK209" s="198"/>
    </row>
    <row r="210" spans="1:37" s="236" customFormat="1" ht="153" x14ac:dyDescent="0.25">
      <c r="A210" s="6" t="s">
        <v>10909</v>
      </c>
      <c r="B210" s="6" t="s">
        <v>25</v>
      </c>
      <c r="C210" s="11" t="s">
        <v>451</v>
      </c>
      <c r="D210" s="11" t="s">
        <v>334</v>
      </c>
      <c r="E210" s="11" t="s">
        <v>10427</v>
      </c>
      <c r="F210" s="6" t="s">
        <v>452</v>
      </c>
      <c r="G210" s="2" t="s">
        <v>337</v>
      </c>
      <c r="H210" s="126">
        <v>60</v>
      </c>
      <c r="I210" s="6">
        <v>470000000</v>
      </c>
      <c r="J210" s="6" t="s">
        <v>32</v>
      </c>
      <c r="K210" s="6" t="s">
        <v>95</v>
      </c>
      <c r="L210" s="6" t="s">
        <v>34</v>
      </c>
      <c r="M210" s="6" t="s">
        <v>35</v>
      </c>
      <c r="N210" s="11" t="s">
        <v>78</v>
      </c>
      <c r="O210" s="3" t="s">
        <v>79</v>
      </c>
      <c r="P210" s="32" t="s">
        <v>432</v>
      </c>
      <c r="Q210" s="11" t="s">
        <v>433</v>
      </c>
      <c r="R210" s="9">
        <v>142.98499999999999</v>
      </c>
      <c r="S210" s="9">
        <v>226800</v>
      </c>
      <c r="T210" s="9">
        <f t="shared" ref="T210" si="68">S210*R210</f>
        <v>32428997.999999996</v>
      </c>
      <c r="U210" s="9">
        <f t="shared" ref="U210" si="69">T210*1.12</f>
        <v>36320477.759999998</v>
      </c>
      <c r="V210" s="6" t="s">
        <v>80</v>
      </c>
      <c r="W210" s="6">
        <v>2016</v>
      </c>
      <c r="X210" s="32"/>
      <c r="Y210" s="198"/>
      <c r="Z210" s="198"/>
      <c r="AA210" s="198"/>
      <c r="AB210" s="198"/>
      <c r="AC210" s="198"/>
      <c r="AD210" s="198"/>
      <c r="AE210" s="198"/>
      <c r="AF210" s="198"/>
      <c r="AG210" s="198"/>
      <c r="AH210" s="198"/>
      <c r="AI210" s="198"/>
      <c r="AJ210" s="198"/>
      <c r="AK210" s="198"/>
    </row>
    <row r="211" spans="1:37" s="236" customFormat="1" ht="153" x14ac:dyDescent="0.25">
      <c r="A211" s="6" t="s">
        <v>505</v>
      </c>
      <c r="B211" s="6" t="s">
        <v>25</v>
      </c>
      <c r="C211" s="11" t="s">
        <v>454</v>
      </c>
      <c r="D211" s="11" t="s">
        <v>334</v>
      </c>
      <c r="E211" s="11" t="s">
        <v>455</v>
      </c>
      <c r="F211" s="6" t="s">
        <v>456</v>
      </c>
      <c r="G211" s="2" t="s">
        <v>30</v>
      </c>
      <c r="H211" s="126">
        <v>60</v>
      </c>
      <c r="I211" s="6">
        <v>470000000</v>
      </c>
      <c r="J211" s="6" t="s">
        <v>32</v>
      </c>
      <c r="K211" s="6" t="s">
        <v>45</v>
      </c>
      <c r="L211" s="6" t="s">
        <v>34</v>
      </c>
      <c r="M211" s="6" t="s">
        <v>35</v>
      </c>
      <c r="N211" s="11" t="s">
        <v>78</v>
      </c>
      <c r="O211" s="3" t="s">
        <v>79</v>
      </c>
      <c r="P211" s="32" t="s">
        <v>432</v>
      </c>
      <c r="Q211" s="11" t="s">
        <v>433</v>
      </c>
      <c r="R211" s="9">
        <v>8</v>
      </c>
      <c r="S211" s="9">
        <v>150000</v>
      </c>
      <c r="T211" s="9">
        <v>0</v>
      </c>
      <c r="U211" s="9">
        <f t="shared" si="27"/>
        <v>0</v>
      </c>
      <c r="V211" s="6" t="s">
        <v>80</v>
      </c>
      <c r="W211" s="6">
        <v>2016</v>
      </c>
      <c r="X211" s="32" t="s">
        <v>7074</v>
      </c>
      <c r="Y211" s="198"/>
      <c r="Z211" s="198"/>
      <c r="AA211" s="198"/>
      <c r="AB211" s="198"/>
      <c r="AC211" s="198"/>
      <c r="AD211" s="198"/>
      <c r="AE211" s="198"/>
      <c r="AF211" s="198"/>
      <c r="AG211" s="198"/>
      <c r="AH211" s="198"/>
      <c r="AI211" s="198"/>
      <c r="AJ211" s="198"/>
      <c r="AK211" s="198"/>
    </row>
    <row r="212" spans="1:37" s="236" customFormat="1" ht="153" x14ac:dyDescent="0.25">
      <c r="A212" s="6" t="s">
        <v>10217</v>
      </c>
      <c r="B212" s="6" t="s">
        <v>25</v>
      </c>
      <c r="C212" s="11" t="s">
        <v>454</v>
      </c>
      <c r="D212" s="11" t="s">
        <v>334</v>
      </c>
      <c r="E212" s="11" t="s">
        <v>455</v>
      </c>
      <c r="F212" s="6" t="s">
        <v>456</v>
      </c>
      <c r="G212" s="2" t="s">
        <v>30</v>
      </c>
      <c r="H212" s="126">
        <v>60</v>
      </c>
      <c r="I212" s="6">
        <v>470000000</v>
      </c>
      <c r="J212" s="6" t="s">
        <v>32</v>
      </c>
      <c r="K212" s="6" t="s">
        <v>240</v>
      </c>
      <c r="L212" s="6" t="s">
        <v>34</v>
      </c>
      <c r="M212" s="6" t="s">
        <v>35</v>
      </c>
      <c r="N212" s="11" t="s">
        <v>78</v>
      </c>
      <c r="O212" s="3" t="s">
        <v>79</v>
      </c>
      <c r="P212" s="32" t="s">
        <v>432</v>
      </c>
      <c r="Q212" s="11" t="s">
        <v>433</v>
      </c>
      <c r="R212" s="9">
        <v>24.34</v>
      </c>
      <c r="S212" s="9">
        <v>209822</v>
      </c>
      <c r="T212" s="9">
        <v>0</v>
      </c>
      <c r="U212" s="9">
        <f t="shared" si="27"/>
        <v>0</v>
      </c>
      <c r="V212" s="6" t="s">
        <v>80</v>
      </c>
      <c r="W212" s="6">
        <v>2016</v>
      </c>
      <c r="X212" s="32" t="s">
        <v>7178</v>
      </c>
      <c r="Y212" s="198"/>
      <c r="Z212" s="198"/>
      <c r="AA212" s="198"/>
      <c r="AB212" s="198"/>
      <c r="AC212" s="198"/>
      <c r="AD212" s="198"/>
      <c r="AE212" s="198"/>
      <c r="AF212" s="198"/>
      <c r="AG212" s="198"/>
      <c r="AH212" s="198"/>
      <c r="AI212" s="198"/>
      <c r="AJ212" s="198"/>
      <c r="AK212" s="198"/>
    </row>
    <row r="213" spans="1:37" s="236" customFormat="1" ht="153" x14ac:dyDescent="0.25">
      <c r="A213" s="6" t="s">
        <v>10910</v>
      </c>
      <c r="B213" s="6" t="s">
        <v>25</v>
      </c>
      <c r="C213" s="11" t="s">
        <v>454</v>
      </c>
      <c r="D213" s="11" t="s">
        <v>334</v>
      </c>
      <c r="E213" s="11" t="s">
        <v>455</v>
      </c>
      <c r="F213" s="6" t="s">
        <v>456</v>
      </c>
      <c r="G213" s="2" t="s">
        <v>30</v>
      </c>
      <c r="H213" s="126">
        <v>60</v>
      </c>
      <c r="I213" s="6">
        <v>470000000</v>
      </c>
      <c r="J213" s="6" t="s">
        <v>32</v>
      </c>
      <c r="K213" s="6" t="s">
        <v>95</v>
      </c>
      <c r="L213" s="6" t="s">
        <v>34</v>
      </c>
      <c r="M213" s="6" t="s">
        <v>35</v>
      </c>
      <c r="N213" s="11" t="s">
        <v>78</v>
      </c>
      <c r="O213" s="3" t="s">
        <v>79</v>
      </c>
      <c r="P213" s="32" t="s">
        <v>432</v>
      </c>
      <c r="Q213" s="11" t="s">
        <v>433</v>
      </c>
      <c r="R213" s="9">
        <v>24.34</v>
      </c>
      <c r="S213" s="9">
        <v>226800</v>
      </c>
      <c r="T213" s="9">
        <f t="shared" ref="T213" si="70">R213*S213</f>
        <v>5520312</v>
      </c>
      <c r="U213" s="9">
        <f t="shared" ref="U213" si="71">T213*1.12</f>
        <v>6182749.4400000004</v>
      </c>
      <c r="V213" s="6" t="s">
        <v>80</v>
      </c>
      <c r="W213" s="6">
        <v>2016</v>
      </c>
      <c r="X213" s="32"/>
      <c r="Y213" s="198"/>
      <c r="Z213" s="198"/>
      <c r="AA213" s="198"/>
      <c r="AB213" s="198"/>
      <c r="AC213" s="198"/>
      <c r="AD213" s="198"/>
      <c r="AE213" s="198"/>
      <c r="AF213" s="198"/>
      <c r="AG213" s="198"/>
      <c r="AH213" s="198"/>
      <c r="AI213" s="198"/>
      <c r="AJ213" s="198"/>
      <c r="AK213" s="198"/>
    </row>
    <row r="214" spans="1:37" s="236" customFormat="1" ht="153" x14ac:dyDescent="0.25">
      <c r="A214" s="6" t="s">
        <v>509</v>
      </c>
      <c r="B214" s="6" t="s">
        <v>25</v>
      </c>
      <c r="C214" s="11" t="s">
        <v>458</v>
      </c>
      <c r="D214" s="11" t="s">
        <v>334</v>
      </c>
      <c r="E214" s="11" t="s">
        <v>459</v>
      </c>
      <c r="F214" s="6" t="s">
        <v>10218</v>
      </c>
      <c r="G214" s="2" t="s">
        <v>337</v>
      </c>
      <c r="H214" s="126">
        <v>60</v>
      </c>
      <c r="I214" s="6" t="s">
        <v>31</v>
      </c>
      <c r="J214" s="6" t="s">
        <v>32</v>
      </c>
      <c r="K214" s="6" t="s">
        <v>460</v>
      </c>
      <c r="L214" s="6" t="s">
        <v>34</v>
      </c>
      <c r="M214" s="6" t="s">
        <v>35</v>
      </c>
      <c r="N214" s="11" t="s">
        <v>78</v>
      </c>
      <c r="O214" s="3" t="s">
        <v>79</v>
      </c>
      <c r="P214" s="32" t="s">
        <v>432</v>
      </c>
      <c r="Q214" s="11" t="s">
        <v>433</v>
      </c>
      <c r="R214" s="9">
        <v>80</v>
      </c>
      <c r="S214" s="9">
        <v>150000</v>
      </c>
      <c r="T214" s="9">
        <v>0</v>
      </c>
      <c r="U214" s="9">
        <f t="shared" si="27"/>
        <v>0</v>
      </c>
      <c r="V214" s="6" t="s">
        <v>80</v>
      </c>
      <c r="W214" s="6">
        <v>2016</v>
      </c>
      <c r="X214" s="32" t="s">
        <v>6905</v>
      </c>
      <c r="Y214" s="198"/>
      <c r="Z214" s="198"/>
      <c r="AA214" s="198"/>
      <c r="AB214" s="198"/>
      <c r="AC214" s="198"/>
      <c r="AD214" s="198"/>
      <c r="AE214" s="198"/>
      <c r="AF214" s="198"/>
      <c r="AG214" s="198"/>
      <c r="AH214" s="198"/>
      <c r="AI214" s="198"/>
      <c r="AJ214" s="198"/>
      <c r="AK214" s="198"/>
    </row>
    <row r="215" spans="1:37" s="236" customFormat="1" ht="153" x14ac:dyDescent="0.25">
      <c r="A215" s="6" t="s">
        <v>513</v>
      </c>
      <c r="B215" s="6" t="s">
        <v>25</v>
      </c>
      <c r="C215" s="11" t="s">
        <v>462</v>
      </c>
      <c r="D215" s="11" t="s">
        <v>334</v>
      </c>
      <c r="E215" s="11" t="s">
        <v>463</v>
      </c>
      <c r="F215" s="6" t="s">
        <v>464</v>
      </c>
      <c r="G215" s="2" t="s">
        <v>337</v>
      </c>
      <c r="H215" s="126">
        <v>60</v>
      </c>
      <c r="I215" s="6" t="s">
        <v>31</v>
      </c>
      <c r="J215" s="6" t="s">
        <v>32</v>
      </c>
      <c r="K215" s="6" t="s">
        <v>460</v>
      </c>
      <c r="L215" s="6" t="s">
        <v>34</v>
      </c>
      <c r="M215" s="6" t="s">
        <v>35</v>
      </c>
      <c r="N215" s="11" t="s">
        <v>78</v>
      </c>
      <c r="O215" s="3" t="s">
        <v>79</v>
      </c>
      <c r="P215" s="32" t="s">
        <v>432</v>
      </c>
      <c r="Q215" s="11" t="s">
        <v>433</v>
      </c>
      <c r="R215" s="9">
        <v>250</v>
      </c>
      <c r="S215" s="9">
        <v>150000</v>
      </c>
      <c r="T215" s="9">
        <v>0</v>
      </c>
      <c r="U215" s="9">
        <f t="shared" si="27"/>
        <v>0</v>
      </c>
      <c r="V215" s="6" t="s">
        <v>80</v>
      </c>
      <c r="W215" s="6">
        <v>2016</v>
      </c>
      <c r="X215" s="32" t="s">
        <v>6905</v>
      </c>
      <c r="Y215" s="198"/>
      <c r="Z215" s="198"/>
      <c r="AA215" s="198"/>
      <c r="AB215" s="198"/>
      <c r="AC215" s="198"/>
      <c r="AD215" s="198"/>
      <c r="AE215" s="198"/>
      <c r="AF215" s="198"/>
      <c r="AG215" s="198"/>
      <c r="AH215" s="198"/>
      <c r="AI215" s="198"/>
      <c r="AJ215" s="198"/>
      <c r="AK215" s="198"/>
    </row>
    <row r="216" spans="1:37" s="236" customFormat="1" ht="153" x14ac:dyDescent="0.25">
      <c r="A216" s="6" t="s">
        <v>517</v>
      </c>
      <c r="B216" s="6" t="s">
        <v>25</v>
      </c>
      <c r="C216" s="11" t="s">
        <v>466</v>
      </c>
      <c r="D216" s="11" t="s">
        <v>334</v>
      </c>
      <c r="E216" s="11" t="s">
        <v>467</v>
      </c>
      <c r="F216" s="6" t="s">
        <v>468</v>
      </c>
      <c r="G216" s="2" t="s">
        <v>337</v>
      </c>
      <c r="H216" s="126">
        <v>60</v>
      </c>
      <c r="I216" s="6" t="s">
        <v>31</v>
      </c>
      <c r="J216" s="6" t="s">
        <v>32</v>
      </c>
      <c r="K216" s="6" t="s">
        <v>45</v>
      </c>
      <c r="L216" s="6" t="s">
        <v>34</v>
      </c>
      <c r="M216" s="6" t="s">
        <v>35</v>
      </c>
      <c r="N216" s="11" t="s">
        <v>78</v>
      </c>
      <c r="O216" s="3" t="s">
        <v>79</v>
      </c>
      <c r="P216" s="32" t="s">
        <v>432</v>
      </c>
      <c r="Q216" s="11" t="s">
        <v>433</v>
      </c>
      <c r="R216" s="9">
        <v>60</v>
      </c>
      <c r="S216" s="9">
        <v>150000</v>
      </c>
      <c r="T216" s="9">
        <v>0</v>
      </c>
      <c r="U216" s="9">
        <f t="shared" si="27"/>
        <v>0</v>
      </c>
      <c r="V216" s="6" t="s">
        <v>80</v>
      </c>
      <c r="W216" s="6">
        <v>2016</v>
      </c>
      <c r="X216" s="32" t="s">
        <v>10215</v>
      </c>
      <c r="Y216" s="198"/>
      <c r="Z216" s="198"/>
      <c r="AA216" s="198"/>
      <c r="AB216" s="198"/>
      <c r="AC216" s="198"/>
      <c r="AD216" s="198"/>
      <c r="AE216" s="198"/>
      <c r="AF216" s="198"/>
      <c r="AG216" s="198"/>
      <c r="AH216" s="198"/>
      <c r="AI216" s="198"/>
      <c r="AJ216" s="198"/>
      <c r="AK216" s="198"/>
    </row>
    <row r="217" spans="1:37" s="236" customFormat="1" ht="153" x14ac:dyDescent="0.25">
      <c r="A217" s="6" t="s">
        <v>10219</v>
      </c>
      <c r="B217" s="6" t="s">
        <v>25</v>
      </c>
      <c r="C217" s="11" t="s">
        <v>466</v>
      </c>
      <c r="D217" s="11" t="s">
        <v>334</v>
      </c>
      <c r="E217" s="11" t="s">
        <v>467</v>
      </c>
      <c r="F217" s="6" t="s">
        <v>468</v>
      </c>
      <c r="G217" s="2" t="s">
        <v>30</v>
      </c>
      <c r="H217" s="126">
        <v>60</v>
      </c>
      <c r="I217" s="6" t="s">
        <v>31</v>
      </c>
      <c r="J217" s="6" t="s">
        <v>32</v>
      </c>
      <c r="K217" s="6" t="s">
        <v>240</v>
      </c>
      <c r="L217" s="6" t="s">
        <v>34</v>
      </c>
      <c r="M217" s="6" t="s">
        <v>35</v>
      </c>
      <c r="N217" s="11" t="s">
        <v>78</v>
      </c>
      <c r="O217" s="3" t="s">
        <v>79</v>
      </c>
      <c r="P217" s="32" t="s">
        <v>432</v>
      </c>
      <c r="Q217" s="11" t="s">
        <v>433</v>
      </c>
      <c r="R217" s="9">
        <v>24.423999999999999</v>
      </c>
      <c r="S217" s="9">
        <v>209822</v>
      </c>
      <c r="T217" s="9">
        <v>0</v>
      </c>
      <c r="U217" s="9">
        <f t="shared" si="27"/>
        <v>0</v>
      </c>
      <c r="V217" s="6" t="s">
        <v>80</v>
      </c>
      <c r="W217" s="6">
        <v>2016</v>
      </c>
      <c r="X217" s="32" t="s">
        <v>7178</v>
      </c>
      <c r="Y217" s="198"/>
      <c r="Z217" s="198"/>
      <c r="AA217" s="198"/>
      <c r="AB217" s="198"/>
      <c r="AC217" s="198"/>
      <c r="AD217" s="198"/>
      <c r="AE217" s="198"/>
      <c r="AF217" s="198"/>
      <c r="AG217" s="198"/>
      <c r="AH217" s="198"/>
      <c r="AI217" s="198"/>
      <c r="AJ217" s="198"/>
      <c r="AK217" s="198"/>
    </row>
    <row r="218" spans="1:37" s="236" customFormat="1" ht="153" x14ac:dyDescent="0.25">
      <c r="A218" s="6" t="s">
        <v>10911</v>
      </c>
      <c r="B218" s="6" t="s">
        <v>25</v>
      </c>
      <c r="C218" s="11" t="s">
        <v>466</v>
      </c>
      <c r="D218" s="11" t="s">
        <v>334</v>
      </c>
      <c r="E218" s="11" t="s">
        <v>467</v>
      </c>
      <c r="F218" s="6" t="s">
        <v>468</v>
      </c>
      <c r="G218" s="2" t="s">
        <v>30</v>
      </c>
      <c r="H218" s="126">
        <v>60</v>
      </c>
      <c r="I218" s="6" t="s">
        <v>31</v>
      </c>
      <c r="J218" s="6" t="s">
        <v>32</v>
      </c>
      <c r="K218" s="6" t="s">
        <v>95</v>
      </c>
      <c r="L218" s="6" t="s">
        <v>34</v>
      </c>
      <c r="M218" s="6" t="s">
        <v>35</v>
      </c>
      <c r="N218" s="11" t="s">
        <v>78</v>
      </c>
      <c r="O218" s="3" t="s">
        <v>79</v>
      </c>
      <c r="P218" s="32" t="s">
        <v>432</v>
      </c>
      <c r="Q218" s="11" t="s">
        <v>433</v>
      </c>
      <c r="R218" s="9">
        <v>24.423999999999999</v>
      </c>
      <c r="S218" s="9">
        <v>226800</v>
      </c>
      <c r="T218" s="9">
        <f t="shared" ref="T218" si="72">S218*R218</f>
        <v>5539363.2000000002</v>
      </c>
      <c r="U218" s="9">
        <f t="shared" ref="U218" si="73">T218*1.12</f>
        <v>6204086.7840000009</v>
      </c>
      <c r="V218" s="6" t="s">
        <v>80</v>
      </c>
      <c r="W218" s="6">
        <v>2016</v>
      </c>
      <c r="X218" s="32"/>
      <c r="Y218" s="198"/>
      <c r="Z218" s="198"/>
      <c r="AA218" s="198"/>
      <c r="AB218" s="198"/>
      <c r="AC218" s="198"/>
      <c r="AD218" s="198"/>
      <c r="AE218" s="198"/>
      <c r="AF218" s="198"/>
      <c r="AG218" s="198"/>
      <c r="AH218" s="198"/>
      <c r="AI218" s="198"/>
      <c r="AJ218" s="198"/>
      <c r="AK218" s="198"/>
    </row>
    <row r="219" spans="1:37" s="236" customFormat="1" ht="153" x14ac:dyDescent="0.25">
      <c r="A219" s="6" t="s">
        <v>521</v>
      </c>
      <c r="B219" s="6" t="s">
        <v>25</v>
      </c>
      <c r="C219" s="11" t="s">
        <v>470</v>
      </c>
      <c r="D219" s="11" t="s">
        <v>334</v>
      </c>
      <c r="E219" s="11" t="s">
        <v>471</v>
      </c>
      <c r="F219" s="6" t="s">
        <v>472</v>
      </c>
      <c r="G219" s="2" t="s">
        <v>30</v>
      </c>
      <c r="H219" s="126">
        <v>60</v>
      </c>
      <c r="I219" s="6" t="s">
        <v>31</v>
      </c>
      <c r="J219" s="6" t="s">
        <v>32</v>
      </c>
      <c r="K219" s="6" t="s">
        <v>45</v>
      </c>
      <c r="L219" s="6" t="s">
        <v>34</v>
      </c>
      <c r="M219" s="6" t="s">
        <v>35</v>
      </c>
      <c r="N219" s="11" t="s">
        <v>78</v>
      </c>
      <c r="O219" s="3" t="s">
        <v>79</v>
      </c>
      <c r="P219" s="32" t="s">
        <v>432</v>
      </c>
      <c r="Q219" s="11" t="s">
        <v>433</v>
      </c>
      <c r="R219" s="9">
        <v>30</v>
      </c>
      <c r="S219" s="9">
        <v>150000</v>
      </c>
      <c r="T219" s="9">
        <v>0</v>
      </c>
      <c r="U219" s="9">
        <f t="shared" si="27"/>
        <v>0</v>
      </c>
      <c r="V219" s="6" t="s">
        <v>80</v>
      </c>
      <c r="W219" s="6">
        <v>2016</v>
      </c>
      <c r="X219" s="32" t="s">
        <v>10215</v>
      </c>
      <c r="Y219" s="198"/>
      <c r="Z219" s="198"/>
      <c r="AA219" s="198"/>
      <c r="AB219" s="198"/>
      <c r="AC219" s="198"/>
      <c r="AD219" s="198"/>
      <c r="AE219" s="198"/>
      <c r="AF219" s="198"/>
      <c r="AG219" s="198"/>
      <c r="AH219" s="198"/>
      <c r="AI219" s="198"/>
      <c r="AJ219" s="198"/>
      <c r="AK219" s="198"/>
    </row>
    <row r="220" spans="1:37" s="236" customFormat="1" ht="153" x14ac:dyDescent="0.25">
      <c r="A220" s="6" t="s">
        <v>10220</v>
      </c>
      <c r="B220" s="6" t="s">
        <v>25</v>
      </c>
      <c r="C220" s="11" t="s">
        <v>470</v>
      </c>
      <c r="D220" s="11" t="s">
        <v>334</v>
      </c>
      <c r="E220" s="11" t="s">
        <v>471</v>
      </c>
      <c r="F220" s="6" t="s">
        <v>472</v>
      </c>
      <c r="G220" s="2" t="s">
        <v>337</v>
      </c>
      <c r="H220" s="126">
        <v>60</v>
      </c>
      <c r="I220" s="6" t="s">
        <v>31</v>
      </c>
      <c r="J220" s="6" t="s">
        <v>32</v>
      </c>
      <c r="K220" s="6" t="s">
        <v>240</v>
      </c>
      <c r="L220" s="6" t="s">
        <v>34</v>
      </c>
      <c r="M220" s="6" t="s">
        <v>35</v>
      </c>
      <c r="N220" s="11" t="s">
        <v>78</v>
      </c>
      <c r="O220" s="3" t="s">
        <v>79</v>
      </c>
      <c r="P220" s="32" t="s">
        <v>432</v>
      </c>
      <c r="Q220" s="11" t="s">
        <v>433</v>
      </c>
      <c r="R220" s="9">
        <v>57.539000000000001</v>
      </c>
      <c r="S220" s="9">
        <v>209822</v>
      </c>
      <c r="T220" s="9">
        <v>0</v>
      </c>
      <c r="U220" s="9">
        <f t="shared" si="27"/>
        <v>0</v>
      </c>
      <c r="V220" s="6" t="s">
        <v>80</v>
      </c>
      <c r="W220" s="6">
        <v>2016</v>
      </c>
      <c r="X220" s="32" t="s">
        <v>7178</v>
      </c>
      <c r="Y220" s="198"/>
      <c r="Z220" s="198"/>
      <c r="AA220" s="198"/>
      <c r="AB220" s="198"/>
      <c r="AC220" s="198"/>
      <c r="AD220" s="198"/>
      <c r="AE220" s="198"/>
      <c r="AF220" s="198"/>
      <c r="AG220" s="198"/>
      <c r="AH220" s="198"/>
      <c r="AI220" s="198"/>
      <c r="AJ220" s="198"/>
      <c r="AK220" s="198"/>
    </row>
    <row r="221" spans="1:37" s="236" customFormat="1" ht="153" x14ac:dyDescent="0.25">
      <c r="A221" s="6" t="s">
        <v>10912</v>
      </c>
      <c r="B221" s="6" t="s">
        <v>25</v>
      </c>
      <c r="C221" s="11" t="s">
        <v>470</v>
      </c>
      <c r="D221" s="11" t="s">
        <v>334</v>
      </c>
      <c r="E221" s="11" t="s">
        <v>471</v>
      </c>
      <c r="F221" s="6" t="s">
        <v>472</v>
      </c>
      <c r="G221" s="2" t="s">
        <v>337</v>
      </c>
      <c r="H221" s="126">
        <v>60</v>
      </c>
      <c r="I221" s="6" t="s">
        <v>31</v>
      </c>
      <c r="J221" s="6" t="s">
        <v>32</v>
      </c>
      <c r="K221" s="6" t="s">
        <v>95</v>
      </c>
      <c r="L221" s="6" t="s">
        <v>34</v>
      </c>
      <c r="M221" s="6" t="s">
        <v>35</v>
      </c>
      <c r="N221" s="11" t="s">
        <v>78</v>
      </c>
      <c r="O221" s="3" t="s">
        <v>79</v>
      </c>
      <c r="P221" s="32" t="s">
        <v>432</v>
      </c>
      <c r="Q221" s="11" t="s">
        <v>433</v>
      </c>
      <c r="R221" s="9">
        <v>57.539000000000001</v>
      </c>
      <c r="S221" s="9">
        <v>226800</v>
      </c>
      <c r="T221" s="9">
        <v>0</v>
      </c>
      <c r="U221" s="9">
        <f t="shared" ref="U221" si="74">T221*1.12</f>
        <v>0</v>
      </c>
      <c r="V221" s="6" t="s">
        <v>80</v>
      </c>
      <c r="W221" s="6">
        <v>2016</v>
      </c>
      <c r="X221" s="32" t="s">
        <v>6907</v>
      </c>
      <c r="Y221" s="198"/>
      <c r="Z221" s="198"/>
      <c r="AA221" s="198"/>
      <c r="AB221" s="198"/>
      <c r="AC221" s="198"/>
      <c r="AD221" s="198"/>
      <c r="AE221" s="198"/>
      <c r="AF221" s="198"/>
      <c r="AG221" s="198"/>
      <c r="AH221" s="198"/>
      <c r="AI221" s="198"/>
      <c r="AJ221" s="198"/>
      <c r="AK221" s="198"/>
    </row>
    <row r="222" spans="1:37" s="236" customFormat="1" ht="153" x14ac:dyDescent="0.25">
      <c r="A222" s="6" t="s">
        <v>11002</v>
      </c>
      <c r="B222" s="6" t="s">
        <v>25</v>
      </c>
      <c r="C222" s="11" t="s">
        <v>470</v>
      </c>
      <c r="D222" s="11" t="s">
        <v>334</v>
      </c>
      <c r="E222" s="11" t="s">
        <v>471</v>
      </c>
      <c r="F222" s="6" t="s">
        <v>472</v>
      </c>
      <c r="G222" s="2" t="s">
        <v>337</v>
      </c>
      <c r="H222" s="126">
        <v>60</v>
      </c>
      <c r="I222" s="6" t="s">
        <v>31</v>
      </c>
      <c r="J222" s="6" t="s">
        <v>32</v>
      </c>
      <c r="K222" s="6" t="s">
        <v>95</v>
      </c>
      <c r="L222" s="6" t="s">
        <v>34</v>
      </c>
      <c r="M222" s="6" t="s">
        <v>35</v>
      </c>
      <c r="N222" s="11" t="s">
        <v>78</v>
      </c>
      <c r="O222" s="3" t="s">
        <v>79</v>
      </c>
      <c r="P222" s="32" t="s">
        <v>432</v>
      </c>
      <c r="Q222" s="11" t="s">
        <v>433</v>
      </c>
      <c r="R222" s="9">
        <v>57.869</v>
      </c>
      <c r="S222" s="9">
        <v>226800</v>
      </c>
      <c r="T222" s="9">
        <f t="shared" ref="T222" si="75">S222*R222</f>
        <v>13124689.199999999</v>
      </c>
      <c r="U222" s="9">
        <f t="shared" ref="U222" si="76">T222*1.12</f>
        <v>14699651.904000001</v>
      </c>
      <c r="V222" s="6" t="s">
        <v>80</v>
      </c>
      <c r="W222" s="6">
        <v>2016</v>
      </c>
      <c r="X222" s="32"/>
      <c r="Y222" s="351"/>
      <c r="Z222" s="198"/>
      <c r="AA222" s="198"/>
      <c r="AB222" s="198"/>
      <c r="AC222" s="198"/>
      <c r="AD222" s="198"/>
      <c r="AE222" s="198"/>
      <c r="AF222" s="198"/>
      <c r="AG222" s="198"/>
      <c r="AH222" s="198"/>
      <c r="AI222" s="198"/>
      <c r="AJ222" s="198"/>
      <c r="AK222" s="198"/>
    </row>
    <row r="223" spans="1:37" s="236" customFormat="1" ht="153" x14ac:dyDescent="0.25">
      <c r="A223" s="6" t="s">
        <v>525</v>
      </c>
      <c r="B223" s="6" t="s">
        <v>25</v>
      </c>
      <c r="C223" s="11" t="s">
        <v>474</v>
      </c>
      <c r="D223" s="11" t="s">
        <v>334</v>
      </c>
      <c r="E223" s="11" t="s">
        <v>475</v>
      </c>
      <c r="F223" s="6" t="s">
        <v>476</v>
      </c>
      <c r="G223" s="2" t="s">
        <v>30</v>
      </c>
      <c r="H223" s="126">
        <v>60</v>
      </c>
      <c r="I223" s="6" t="s">
        <v>31</v>
      </c>
      <c r="J223" s="6" t="s">
        <v>32</v>
      </c>
      <c r="K223" s="6" t="s">
        <v>267</v>
      </c>
      <c r="L223" s="6" t="s">
        <v>34</v>
      </c>
      <c r="M223" s="6" t="s">
        <v>35</v>
      </c>
      <c r="N223" s="11" t="s">
        <v>78</v>
      </c>
      <c r="O223" s="3" t="s">
        <v>79</v>
      </c>
      <c r="P223" s="32" t="s">
        <v>432</v>
      </c>
      <c r="Q223" s="11" t="s">
        <v>433</v>
      </c>
      <c r="R223" s="9">
        <v>30</v>
      </c>
      <c r="S223" s="9">
        <v>150000</v>
      </c>
      <c r="T223" s="9">
        <v>0</v>
      </c>
      <c r="U223" s="9">
        <f t="shared" si="27"/>
        <v>0</v>
      </c>
      <c r="V223" s="6" t="s">
        <v>80</v>
      </c>
      <c r="W223" s="6">
        <v>2016</v>
      </c>
      <c r="X223" s="32" t="s">
        <v>7074</v>
      </c>
      <c r="Y223" s="198"/>
      <c r="Z223" s="198"/>
      <c r="AA223" s="198"/>
      <c r="AB223" s="198"/>
      <c r="AC223" s="198"/>
      <c r="AD223" s="198"/>
      <c r="AE223" s="198"/>
      <c r="AF223" s="198"/>
      <c r="AG223" s="198"/>
      <c r="AH223" s="198"/>
      <c r="AI223" s="198"/>
      <c r="AJ223" s="198"/>
      <c r="AK223" s="198"/>
    </row>
    <row r="224" spans="1:37" s="236" customFormat="1" ht="153" x14ac:dyDescent="0.25">
      <c r="A224" s="6" t="s">
        <v>10221</v>
      </c>
      <c r="B224" s="6" t="s">
        <v>25</v>
      </c>
      <c r="C224" s="11" t="s">
        <v>474</v>
      </c>
      <c r="D224" s="11" t="s">
        <v>334</v>
      </c>
      <c r="E224" s="11" t="s">
        <v>475</v>
      </c>
      <c r="F224" s="6" t="s">
        <v>476</v>
      </c>
      <c r="G224" s="2" t="s">
        <v>30</v>
      </c>
      <c r="H224" s="126">
        <v>60</v>
      </c>
      <c r="I224" s="6" t="s">
        <v>31</v>
      </c>
      <c r="J224" s="6" t="s">
        <v>32</v>
      </c>
      <c r="K224" s="6" t="s">
        <v>240</v>
      </c>
      <c r="L224" s="6" t="s">
        <v>34</v>
      </c>
      <c r="M224" s="6" t="s">
        <v>35</v>
      </c>
      <c r="N224" s="11" t="s">
        <v>78</v>
      </c>
      <c r="O224" s="3" t="s">
        <v>79</v>
      </c>
      <c r="P224" s="32" t="s">
        <v>432</v>
      </c>
      <c r="Q224" s="11" t="s">
        <v>433</v>
      </c>
      <c r="R224" s="9">
        <v>1.43</v>
      </c>
      <c r="S224" s="9">
        <v>209822</v>
      </c>
      <c r="T224" s="9">
        <v>0</v>
      </c>
      <c r="U224" s="9">
        <f t="shared" si="27"/>
        <v>0</v>
      </c>
      <c r="V224" s="6" t="s">
        <v>80</v>
      </c>
      <c r="W224" s="6">
        <v>2016</v>
      </c>
      <c r="X224" s="32" t="s">
        <v>7178</v>
      </c>
      <c r="Y224" s="198"/>
      <c r="Z224" s="198"/>
      <c r="AA224" s="198"/>
      <c r="AB224" s="198"/>
      <c r="AC224" s="198"/>
      <c r="AD224" s="198"/>
      <c r="AE224" s="198"/>
      <c r="AF224" s="198"/>
      <c r="AG224" s="198"/>
      <c r="AH224" s="198"/>
      <c r="AI224" s="198"/>
      <c r="AJ224" s="198"/>
      <c r="AK224" s="198"/>
    </row>
    <row r="225" spans="1:37" s="236" customFormat="1" ht="153" x14ac:dyDescent="0.25">
      <c r="A225" s="6" t="s">
        <v>10913</v>
      </c>
      <c r="B225" s="6" t="s">
        <v>25</v>
      </c>
      <c r="C225" s="11" t="s">
        <v>474</v>
      </c>
      <c r="D225" s="11" t="s">
        <v>334</v>
      </c>
      <c r="E225" s="11" t="s">
        <v>475</v>
      </c>
      <c r="F225" s="6" t="s">
        <v>476</v>
      </c>
      <c r="G225" s="2" t="s">
        <v>30</v>
      </c>
      <c r="H225" s="126">
        <v>60</v>
      </c>
      <c r="I225" s="6" t="s">
        <v>31</v>
      </c>
      <c r="J225" s="6" t="s">
        <v>32</v>
      </c>
      <c r="K225" s="6" t="s">
        <v>95</v>
      </c>
      <c r="L225" s="6" t="s">
        <v>34</v>
      </c>
      <c r="M225" s="6" t="s">
        <v>35</v>
      </c>
      <c r="N225" s="11" t="s">
        <v>78</v>
      </c>
      <c r="O225" s="3" t="s">
        <v>79</v>
      </c>
      <c r="P225" s="32" t="s">
        <v>432</v>
      </c>
      <c r="Q225" s="11" t="s">
        <v>433</v>
      </c>
      <c r="R225" s="9">
        <v>1.43</v>
      </c>
      <c r="S225" s="9">
        <v>226800</v>
      </c>
      <c r="T225" s="9">
        <f t="shared" ref="T225" si="77">S225*R225</f>
        <v>324324</v>
      </c>
      <c r="U225" s="9">
        <f t="shared" ref="U225" si="78">T225*1.12</f>
        <v>363242.88000000006</v>
      </c>
      <c r="V225" s="6" t="s">
        <v>80</v>
      </c>
      <c r="W225" s="6">
        <v>2016</v>
      </c>
      <c r="X225" s="32"/>
      <c r="Y225" s="198"/>
      <c r="Z225" s="198"/>
      <c r="AA225" s="198"/>
      <c r="AB225" s="198"/>
      <c r="AC225" s="198"/>
      <c r="AD225" s="198"/>
      <c r="AE225" s="198"/>
      <c r="AF225" s="198"/>
      <c r="AG225" s="198"/>
      <c r="AH225" s="198"/>
      <c r="AI225" s="198"/>
      <c r="AJ225" s="198"/>
      <c r="AK225" s="198"/>
    </row>
    <row r="226" spans="1:37" s="236" customFormat="1" ht="153" x14ac:dyDescent="0.25">
      <c r="A226" s="6" t="s">
        <v>529</v>
      </c>
      <c r="B226" s="6" t="s">
        <v>25</v>
      </c>
      <c r="C226" s="11" t="s">
        <v>474</v>
      </c>
      <c r="D226" s="11" t="s">
        <v>334</v>
      </c>
      <c r="E226" s="11" t="s">
        <v>475</v>
      </c>
      <c r="F226" s="6" t="s">
        <v>478</v>
      </c>
      <c r="G226" s="2" t="s">
        <v>30</v>
      </c>
      <c r="H226" s="126">
        <v>60</v>
      </c>
      <c r="I226" s="6" t="s">
        <v>31</v>
      </c>
      <c r="J226" s="6" t="s">
        <v>32</v>
      </c>
      <c r="K226" s="6" t="s">
        <v>267</v>
      </c>
      <c r="L226" s="6" t="s">
        <v>34</v>
      </c>
      <c r="M226" s="6" t="s">
        <v>35</v>
      </c>
      <c r="N226" s="11" t="s">
        <v>78</v>
      </c>
      <c r="O226" s="3" t="s">
        <v>79</v>
      </c>
      <c r="P226" s="32" t="s">
        <v>432</v>
      </c>
      <c r="Q226" s="11" t="s">
        <v>433</v>
      </c>
      <c r="R226" s="9">
        <v>20</v>
      </c>
      <c r="S226" s="9">
        <v>150000</v>
      </c>
      <c r="T226" s="9">
        <v>0</v>
      </c>
      <c r="U226" s="9">
        <f t="shared" si="27"/>
        <v>0</v>
      </c>
      <c r="V226" s="6" t="s">
        <v>80</v>
      </c>
      <c r="W226" s="6">
        <v>2016</v>
      </c>
      <c r="X226" s="32" t="s">
        <v>10215</v>
      </c>
      <c r="Y226" s="198"/>
      <c r="Z226" s="198"/>
      <c r="AA226" s="198"/>
      <c r="AB226" s="198"/>
      <c r="AC226" s="198"/>
      <c r="AD226" s="198"/>
      <c r="AE226" s="198"/>
      <c r="AF226" s="198"/>
      <c r="AG226" s="198"/>
      <c r="AH226" s="198"/>
      <c r="AI226" s="198"/>
      <c r="AJ226" s="198"/>
      <c r="AK226" s="198"/>
    </row>
    <row r="227" spans="1:37" s="236" customFormat="1" ht="153" x14ac:dyDescent="0.25">
      <c r="A227" s="6" t="s">
        <v>10222</v>
      </c>
      <c r="B227" s="6" t="s">
        <v>25</v>
      </c>
      <c r="C227" s="11" t="s">
        <v>474</v>
      </c>
      <c r="D227" s="11" t="s">
        <v>334</v>
      </c>
      <c r="E227" s="11" t="s">
        <v>475</v>
      </c>
      <c r="F227" s="6" t="s">
        <v>478</v>
      </c>
      <c r="G227" s="2" t="s">
        <v>337</v>
      </c>
      <c r="H227" s="126">
        <v>60</v>
      </c>
      <c r="I227" s="6" t="s">
        <v>31</v>
      </c>
      <c r="J227" s="6" t="s">
        <v>32</v>
      </c>
      <c r="K227" s="6" t="s">
        <v>628</v>
      </c>
      <c r="L227" s="6" t="s">
        <v>34</v>
      </c>
      <c r="M227" s="6" t="s">
        <v>35</v>
      </c>
      <c r="N227" s="11" t="s">
        <v>78</v>
      </c>
      <c r="O227" s="3" t="s">
        <v>79</v>
      </c>
      <c r="P227" s="32" t="s">
        <v>432</v>
      </c>
      <c r="Q227" s="11" t="s">
        <v>433</v>
      </c>
      <c r="R227" s="9">
        <v>49.146000000000001</v>
      </c>
      <c r="S227" s="9">
        <v>209822</v>
      </c>
      <c r="T227" s="9">
        <v>0</v>
      </c>
      <c r="U227" s="9">
        <f t="shared" si="27"/>
        <v>0</v>
      </c>
      <c r="V227" s="6" t="s">
        <v>80</v>
      </c>
      <c r="W227" s="6">
        <v>2016</v>
      </c>
      <c r="X227" s="32" t="s">
        <v>7178</v>
      </c>
      <c r="Y227" s="198"/>
      <c r="Z227" s="198"/>
      <c r="AA227" s="198"/>
      <c r="AB227" s="198"/>
      <c r="AC227" s="198"/>
      <c r="AD227" s="198"/>
      <c r="AE227" s="198"/>
      <c r="AF227" s="198"/>
      <c r="AG227" s="198"/>
      <c r="AH227" s="198"/>
      <c r="AI227" s="198"/>
      <c r="AJ227" s="198"/>
      <c r="AK227" s="198"/>
    </row>
    <row r="228" spans="1:37" s="236" customFormat="1" ht="153" x14ac:dyDescent="0.25">
      <c r="A228" s="6" t="s">
        <v>10914</v>
      </c>
      <c r="B228" s="6" t="s">
        <v>25</v>
      </c>
      <c r="C228" s="11" t="s">
        <v>474</v>
      </c>
      <c r="D228" s="11" t="s">
        <v>334</v>
      </c>
      <c r="E228" s="11" t="s">
        <v>475</v>
      </c>
      <c r="F228" s="6" t="s">
        <v>478</v>
      </c>
      <c r="G228" s="2" t="s">
        <v>337</v>
      </c>
      <c r="H228" s="126">
        <v>60</v>
      </c>
      <c r="I228" s="6" t="s">
        <v>31</v>
      </c>
      <c r="J228" s="6" t="s">
        <v>32</v>
      </c>
      <c r="K228" s="6" t="s">
        <v>95</v>
      </c>
      <c r="L228" s="6" t="s">
        <v>34</v>
      </c>
      <c r="M228" s="6" t="s">
        <v>35</v>
      </c>
      <c r="N228" s="11" t="s">
        <v>78</v>
      </c>
      <c r="O228" s="3" t="s">
        <v>79</v>
      </c>
      <c r="P228" s="32" t="s">
        <v>432</v>
      </c>
      <c r="Q228" s="11" t="s">
        <v>433</v>
      </c>
      <c r="R228" s="9">
        <v>49.146000000000001</v>
      </c>
      <c r="S228" s="9">
        <v>226800</v>
      </c>
      <c r="T228" s="9">
        <f t="shared" ref="T228" si="79">S228*R228</f>
        <v>11146312.800000001</v>
      </c>
      <c r="U228" s="9">
        <f t="shared" ref="U228" si="80">T228*1.12</f>
        <v>12483870.336000003</v>
      </c>
      <c r="V228" s="6" t="s">
        <v>80</v>
      </c>
      <c r="W228" s="6">
        <v>2016</v>
      </c>
      <c r="X228" s="32"/>
      <c r="Y228" s="198"/>
      <c r="Z228" s="198"/>
      <c r="AA228" s="198"/>
      <c r="AB228" s="198"/>
      <c r="AC228" s="198"/>
      <c r="AD228" s="198"/>
      <c r="AE228" s="198"/>
      <c r="AF228" s="198"/>
      <c r="AG228" s="198"/>
      <c r="AH228" s="198"/>
      <c r="AI228" s="198"/>
      <c r="AJ228" s="198"/>
      <c r="AK228" s="198"/>
    </row>
    <row r="229" spans="1:37" s="236" customFormat="1" ht="153" x14ac:dyDescent="0.25">
      <c r="A229" s="6" t="s">
        <v>533</v>
      </c>
      <c r="B229" s="6" t="s">
        <v>25</v>
      </c>
      <c r="C229" s="11" t="s">
        <v>480</v>
      </c>
      <c r="D229" s="11" t="s">
        <v>334</v>
      </c>
      <c r="E229" s="11" t="s">
        <v>481</v>
      </c>
      <c r="F229" s="6" t="s">
        <v>482</v>
      </c>
      <c r="G229" s="2" t="s">
        <v>337</v>
      </c>
      <c r="H229" s="126">
        <v>60</v>
      </c>
      <c r="I229" s="6" t="s">
        <v>31</v>
      </c>
      <c r="J229" s="6" t="s">
        <v>32</v>
      </c>
      <c r="K229" s="6" t="s">
        <v>267</v>
      </c>
      <c r="L229" s="6" t="s">
        <v>34</v>
      </c>
      <c r="M229" s="6" t="s">
        <v>35</v>
      </c>
      <c r="N229" s="11" t="s">
        <v>78</v>
      </c>
      <c r="O229" s="3" t="s">
        <v>79</v>
      </c>
      <c r="P229" s="32" t="s">
        <v>432</v>
      </c>
      <c r="Q229" s="11" t="s">
        <v>433</v>
      </c>
      <c r="R229" s="9">
        <v>50</v>
      </c>
      <c r="S229" s="9">
        <v>150000</v>
      </c>
      <c r="T229" s="9">
        <v>0</v>
      </c>
      <c r="U229" s="9">
        <f t="shared" si="27"/>
        <v>0</v>
      </c>
      <c r="V229" s="6" t="s">
        <v>80</v>
      </c>
      <c r="W229" s="6">
        <v>2016</v>
      </c>
      <c r="X229" s="32" t="s">
        <v>10215</v>
      </c>
      <c r="Y229" s="198"/>
      <c r="Z229" s="198"/>
      <c r="AA229" s="198"/>
      <c r="AB229" s="198"/>
      <c r="AC229" s="198"/>
      <c r="AD229" s="198"/>
      <c r="AE229" s="198"/>
      <c r="AF229" s="198"/>
      <c r="AG229" s="198"/>
      <c r="AH229" s="198"/>
      <c r="AI229" s="198"/>
      <c r="AJ229" s="198"/>
      <c r="AK229" s="198"/>
    </row>
    <row r="230" spans="1:37" s="236" customFormat="1" ht="153" x14ac:dyDescent="0.25">
      <c r="A230" s="6" t="s">
        <v>10223</v>
      </c>
      <c r="B230" s="6" t="s">
        <v>25</v>
      </c>
      <c r="C230" s="11" t="s">
        <v>480</v>
      </c>
      <c r="D230" s="11" t="s">
        <v>334</v>
      </c>
      <c r="E230" s="11" t="s">
        <v>481</v>
      </c>
      <c r="F230" s="6" t="s">
        <v>482</v>
      </c>
      <c r="G230" s="2" t="s">
        <v>30</v>
      </c>
      <c r="H230" s="126">
        <v>60</v>
      </c>
      <c r="I230" s="6" t="s">
        <v>31</v>
      </c>
      <c r="J230" s="6" t="s">
        <v>32</v>
      </c>
      <c r="K230" s="6" t="s">
        <v>240</v>
      </c>
      <c r="L230" s="6" t="s">
        <v>34</v>
      </c>
      <c r="M230" s="6" t="s">
        <v>35</v>
      </c>
      <c r="N230" s="11" t="s">
        <v>78</v>
      </c>
      <c r="O230" s="3" t="s">
        <v>79</v>
      </c>
      <c r="P230" s="32" t="s">
        <v>432</v>
      </c>
      <c r="Q230" s="11" t="s">
        <v>433</v>
      </c>
      <c r="R230" s="9">
        <v>1.81</v>
      </c>
      <c r="S230" s="9">
        <v>209822</v>
      </c>
      <c r="T230" s="9">
        <v>0</v>
      </c>
      <c r="U230" s="9">
        <f t="shared" si="27"/>
        <v>0</v>
      </c>
      <c r="V230" s="6" t="s">
        <v>80</v>
      </c>
      <c r="W230" s="6">
        <v>2016</v>
      </c>
      <c r="X230" s="32" t="s">
        <v>7178</v>
      </c>
      <c r="Y230" s="198"/>
      <c r="Z230" s="198"/>
      <c r="AA230" s="198"/>
      <c r="AB230" s="198"/>
      <c r="AC230" s="198"/>
      <c r="AD230" s="198"/>
      <c r="AE230" s="198"/>
      <c r="AF230" s="198"/>
      <c r="AG230" s="198"/>
      <c r="AH230" s="198"/>
      <c r="AI230" s="198"/>
      <c r="AJ230" s="198"/>
      <c r="AK230" s="198"/>
    </row>
    <row r="231" spans="1:37" s="236" customFormat="1" ht="153" x14ac:dyDescent="0.25">
      <c r="A231" s="6" t="s">
        <v>10915</v>
      </c>
      <c r="B231" s="6" t="s">
        <v>25</v>
      </c>
      <c r="C231" s="11" t="s">
        <v>480</v>
      </c>
      <c r="D231" s="11" t="s">
        <v>334</v>
      </c>
      <c r="E231" s="11" t="s">
        <v>481</v>
      </c>
      <c r="F231" s="6" t="s">
        <v>482</v>
      </c>
      <c r="G231" s="2" t="s">
        <v>30</v>
      </c>
      <c r="H231" s="126">
        <v>60</v>
      </c>
      <c r="I231" s="6" t="s">
        <v>31</v>
      </c>
      <c r="J231" s="6" t="s">
        <v>32</v>
      </c>
      <c r="K231" s="6" t="s">
        <v>95</v>
      </c>
      <c r="L231" s="6" t="s">
        <v>34</v>
      </c>
      <c r="M231" s="6" t="s">
        <v>35</v>
      </c>
      <c r="N231" s="11" t="s">
        <v>78</v>
      </c>
      <c r="O231" s="3" t="s">
        <v>79</v>
      </c>
      <c r="P231" s="32" t="s">
        <v>432</v>
      </c>
      <c r="Q231" s="11" t="s">
        <v>433</v>
      </c>
      <c r="R231" s="9">
        <v>1.81</v>
      </c>
      <c r="S231" s="9">
        <v>226800</v>
      </c>
      <c r="T231" s="9">
        <f>S231*R231</f>
        <v>410508</v>
      </c>
      <c r="U231" s="9">
        <f t="shared" ref="U231" si="81">T231*1.12</f>
        <v>459768.96</v>
      </c>
      <c r="V231" s="6" t="s">
        <v>80</v>
      </c>
      <c r="W231" s="6">
        <v>2016</v>
      </c>
      <c r="X231" s="32"/>
      <c r="Y231" s="198"/>
      <c r="Z231" s="198"/>
      <c r="AA231" s="198"/>
      <c r="AB231" s="198"/>
      <c r="AC231" s="198"/>
      <c r="AD231" s="198"/>
      <c r="AE231" s="198"/>
      <c r="AF231" s="198"/>
      <c r="AG231" s="198"/>
      <c r="AH231" s="198"/>
      <c r="AI231" s="198"/>
      <c r="AJ231" s="198"/>
      <c r="AK231" s="198"/>
    </row>
    <row r="232" spans="1:37" s="236" customFormat="1" ht="153" x14ac:dyDescent="0.25">
      <c r="A232" s="6" t="s">
        <v>537</v>
      </c>
      <c r="B232" s="6" t="s">
        <v>25</v>
      </c>
      <c r="C232" s="11" t="s">
        <v>484</v>
      </c>
      <c r="D232" s="11" t="s">
        <v>334</v>
      </c>
      <c r="E232" s="11" t="s">
        <v>485</v>
      </c>
      <c r="F232" s="6" t="s">
        <v>486</v>
      </c>
      <c r="G232" s="2" t="s">
        <v>30</v>
      </c>
      <c r="H232" s="126">
        <v>60</v>
      </c>
      <c r="I232" s="6" t="s">
        <v>31</v>
      </c>
      <c r="J232" s="6" t="s">
        <v>32</v>
      </c>
      <c r="K232" s="6" t="s">
        <v>45</v>
      </c>
      <c r="L232" s="6" t="s">
        <v>34</v>
      </c>
      <c r="M232" s="6" t="s">
        <v>35</v>
      </c>
      <c r="N232" s="11" t="s">
        <v>78</v>
      </c>
      <c r="O232" s="3" t="s">
        <v>79</v>
      </c>
      <c r="P232" s="32" t="s">
        <v>432</v>
      </c>
      <c r="Q232" s="11" t="s">
        <v>433</v>
      </c>
      <c r="R232" s="9">
        <v>15</v>
      </c>
      <c r="S232" s="9">
        <v>150000</v>
      </c>
      <c r="T232" s="9">
        <v>0</v>
      </c>
      <c r="U232" s="9">
        <f t="shared" si="27"/>
        <v>0</v>
      </c>
      <c r="V232" s="6" t="s">
        <v>80</v>
      </c>
      <c r="W232" s="6">
        <v>2016</v>
      </c>
      <c r="X232" s="32" t="s">
        <v>10215</v>
      </c>
      <c r="Y232" s="198"/>
      <c r="Z232" s="198"/>
      <c r="AA232" s="198"/>
      <c r="AB232" s="198"/>
      <c r="AC232" s="198"/>
      <c r="AD232" s="198"/>
      <c r="AE232" s="198"/>
      <c r="AF232" s="198"/>
      <c r="AG232" s="198"/>
      <c r="AH232" s="198"/>
      <c r="AI232" s="198"/>
      <c r="AJ232" s="198"/>
      <c r="AK232" s="198"/>
    </row>
    <row r="233" spans="1:37" s="236" customFormat="1" ht="153" x14ac:dyDescent="0.25">
      <c r="A233" s="6" t="s">
        <v>10224</v>
      </c>
      <c r="B233" s="6" t="s">
        <v>25</v>
      </c>
      <c r="C233" s="11" t="s">
        <v>484</v>
      </c>
      <c r="D233" s="11" t="s">
        <v>334</v>
      </c>
      <c r="E233" s="11" t="s">
        <v>485</v>
      </c>
      <c r="F233" s="6" t="s">
        <v>486</v>
      </c>
      <c r="G233" s="2" t="s">
        <v>337</v>
      </c>
      <c r="H233" s="126">
        <v>60</v>
      </c>
      <c r="I233" s="6" t="s">
        <v>31</v>
      </c>
      <c r="J233" s="6" t="s">
        <v>32</v>
      </c>
      <c r="K233" s="6" t="s">
        <v>95</v>
      </c>
      <c r="L233" s="6" t="s">
        <v>34</v>
      </c>
      <c r="M233" s="6" t="s">
        <v>35</v>
      </c>
      <c r="N233" s="11" t="s">
        <v>78</v>
      </c>
      <c r="O233" s="3" t="s">
        <v>79</v>
      </c>
      <c r="P233" s="32" t="s">
        <v>432</v>
      </c>
      <c r="Q233" s="11" t="s">
        <v>433</v>
      </c>
      <c r="R233" s="9">
        <v>81.905000000000001</v>
      </c>
      <c r="S233" s="9">
        <v>209822</v>
      </c>
      <c r="T233" s="9">
        <v>0</v>
      </c>
      <c r="U233" s="9">
        <f t="shared" si="27"/>
        <v>0</v>
      </c>
      <c r="V233" s="6" t="s">
        <v>80</v>
      </c>
      <c r="W233" s="6">
        <v>2016</v>
      </c>
      <c r="X233" s="32" t="s">
        <v>7015</v>
      </c>
      <c r="Y233" s="198"/>
      <c r="Z233" s="198"/>
      <c r="AA233" s="198"/>
      <c r="AB233" s="198"/>
      <c r="AC233" s="198"/>
      <c r="AD233" s="198"/>
      <c r="AE233" s="198"/>
      <c r="AF233" s="198"/>
      <c r="AG233" s="198"/>
      <c r="AH233" s="198"/>
      <c r="AI233" s="198"/>
      <c r="AJ233" s="198"/>
      <c r="AK233" s="198"/>
    </row>
    <row r="234" spans="1:37" s="236" customFormat="1" ht="153" x14ac:dyDescent="0.25">
      <c r="A234" s="6" t="s">
        <v>10916</v>
      </c>
      <c r="B234" s="6" t="s">
        <v>25</v>
      </c>
      <c r="C234" s="11" t="s">
        <v>484</v>
      </c>
      <c r="D234" s="11" t="s">
        <v>334</v>
      </c>
      <c r="E234" s="11" t="s">
        <v>485</v>
      </c>
      <c r="F234" s="6" t="s">
        <v>486</v>
      </c>
      <c r="G234" s="2" t="s">
        <v>337</v>
      </c>
      <c r="H234" s="126">
        <v>60</v>
      </c>
      <c r="I234" s="6" t="s">
        <v>31</v>
      </c>
      <c r="J234" s="6" t="s">
        <v>32</v>
      </c>
      <c r="K234" s="6" t="s">
        <v>95</v>
      </c>
      <c r="L234" s="6" t="s">
        <v>34</v>
      </c>
      <c r="M234" s="6" t="s">
        <v>35</v>
      </c>
      <c r="N234" s="11" t="s">
        <v>78</v>
      </c>
      <c r="O234" s="3" t="s">
        <v>79</v>
      </c>
      <c r="P234" s="32" t="s">
        <v>432</v>
      </c>
      <c r="Q234" s="11" t="s">
        <v>433</v>
      </c>
      <c r="R234" s="9">
        <v>81.905000000000001</v>
      </c>
      <c r="S234" s="9">
        <v>226800</v>
      </c>
      <c r="T234" s="9">
        <f t="shared" ref="T234" si="82">S234*R234</f>
        <v>18576054</v>
      </c>
      <c r="U234" s="9">
        <f t="shared" ref="U234" si="83">T234*1.12</f>
        <v>20805180.48</v>
      </c>
      <c r="V234" s="6" t="s">
        <v>80</v>
      </c>
      <c r="W234" s="6">
        <v>2016</v>
      </c>
      <c r="X234" s="32"/>
      <c r="Y234" s="198"/>
      <c r="Z234" s="198"/>
      <c r="AA234" s="198"/>
      <c r="AB234" s="198"/>
      <c r="AC234" s="198"/>
      <c r="AD234" s="198"/>
      <c r="AE234" s="198"/>
      <c r="AF234" s="198"/>
      <c r="AG234" s="198"/>
      <c r="AH234" s="198"/>
      <c r="AI234" s="198"/>
      <c r="AJ234" s="198"/>
      <c r="AK234" s="198"/>
    </row>
    <row r="235" spans="1:37" s="236" customFormat="1" ht="153" x14ac:dyDescent="0.25">
      <c r="A235" s="6" t="s">
        <v>541</v>
      </c>
      <c r="B235" s="6" t="s">
        <v>25</v>
      </c>
      <c r="C235" s="11" t="s">
        <v>488</v>
      </c>
      <c r="D235" s="11" t="s">
        <v>334</v>
      </c>
      <c r="E235" s="11" t="s">
        <v>489</v>
      </c>
      <c r="F235" s="6" t="s">
        <v>490</v>
      </c>
      <c r="G235" s="2" t="s">
        <v>30</v>
      </c>
      <c r="H235" s="126">
        <v>60</v>
      </c>
      <c r="I235" s="6" t="s">
        <v>31</v>
      </c>
      <c r="J235" s="6" t="s">
        <v>32</v>
      </c>
      <c r="K235" s="6" t="s">
        <v>267</v>
      </c>
      <c r="L235" s="6" t="s">
        <v>34</v>
      </c>
      <c r="M235" s="6" t="s">
        <v>35</v>
      </c>
      <c r="N235" s="11" t="s">
        <v>78</v>
      </c>
      <c r="O235" s="3" t="s">
        <v>79</v>
      </c>
      <c r="P235" s="32" t="s">
        <v>432</v>
      </c>
      <c r="Q235" s="11" t="s">
        <v>433</v>
      </c>
      <c r="R235" s="9">
        <v>10</v>
      </c>
      <c r="S235" s="9">
        <v>150000</v>
      </c>
      <c r="T235" s="9">
        <v>0</v>
      </c>
      <c r="U235" s="9">
        <f t="shared" si="27"/>
        <v>0</v>
      </c>
      <c r="V235" s="6" t="s">
        <v>80</v>
      </c>
      <c r="W235" s="6">
        <v>2016</v>
      </c>
      <c r="X235" s="32" t="s">
        <v>7074</v>
      </c>
      <c r="Y235" s="198"/>
      <c r="Z235" s="198"/>
      <c r="AA235" s="198"/>
      <c r="AB235" s="198"/>
      <c r="AC235" s="198"/>
      <c r="AD235" s="198"/>
      <c r="AE235" s="198"/>
      <c r="AF235" s="198"/>
      <c r="AG235" s="198"/>
      <c r="AH235" s="198"/>
      <c r="AI235" s="198"/>
      <c r="AJ235" s="198"/>
      <c r="AK235" s="198"/>
    </row>
    <row r="236" spans="1:37" s="236" customFormat="1" ht="153" x14ac:dyDescent="0.25">
      <c r="A236" s="6" t="s">
        <v>10225</v>
      </c>
      <c r="B236" s="6" t="s">
        <v>25</v>
      </c>
      <c r="C236" s="11" t="s">
        <v>488</v>
      </c>
      <c r="D236" s="11" t="s">
        <v>334</v>
      </c>
      <c r="E236" s="11" t="s">
        <v>489</v>
      </c>
      <c r="F236" s="6" t="s">
        <v>490</v>
      </c>
      <c r="G236" s="2" t="s">
        <v>30</v>
      </c>
      <c r="H236" s="126">
        <v>60</v>
      </c>
      <c r="I236" s="6" t="s">
        <v>31</v>
      </c>
      <c r="J236" s="6" t="s">
        <v>32</v>
      </c>
      <c r="K236" s="6" t="s">
        <v>95</v>
      </c>
      <c r="L236" s="6" t="s">
        <v>34</v>
      </c>
      <c r="M236" s="6" t="s">
        <v>35</v>
      </c>
      <c r="N236" s="11" t="s">
        <v>78</v>
      </c>
      <c r="O236" s="3" t="s">
        <v>79</v>
      </c>
      <c r="P236" s="32" t="s">
        <v>432</v>
      </c>
      <c r="Q236" s="11" t="s">
        <v>433</v>
      </c>
      <c r="R236" s="9">
        <v>0.38500000000000001</v>
      </c>
      <c r="S236" s="9">
        <v>209822</v>
      </c>
      <c r="T236" s="9">
        <v>0</v>
      </c>
      <c r="U236" s="9">
        <f t="shared" si="27"/>
        <v>0</v>
      </c>
      <c r="V236" s="6" t="s">
        <v>80</v>
      </c>
      <c r="W236" s="6">
        <v>2016</v>
      </c>
      <c r="X236" s="32" t="s">
        <v>7015</v>
      </c>
      <c r="Y236" s="198"/>
      <c r="Z236" s="198"/>
      <c r="AA236" s="198"/>
      <c r="AB236" s="198"/>
      <c r="AC236" s="198"/>
      <c r="AD236" s="198"/>
      <c r="AE236" s="198"/>
      <c r="AF236" s="198"/>
      <c r="AG236" s="198"/>
      <c r="AH236" s="198"/>
      <c r="AI236" s="198"/>
      <c r="AJ236" s="198"/>
      <c r="AK236" s="198"/>
    </row>
    <row r="237" spans="1:37" s="236" customFormat="1" ht="153" x14ac:dyDescent="0.25">
      <c r="A237" s="6" t="s">
        <v>10917</v>
      </c>
      <c r="B237" s="6" t="s">
        <v>25</v>
      </c>
      <c r="C237" s="11" t="s">
        <v>488</v>
      </c>
      <c r="D237" s="11" t="s">
        <v>334</v>
      </c>
      <c r="E237" s="11" t="s">
        <v>489</v>
      </c>
      <c r="F237" s="6" t="s">
        <v>490</v>
      </c>
      <c r="G237" s="2" t="s">
        <v>30</v>
      </c>
      <c r="H237" s="126">
        <v>60</v>
      </c>
      <c r="I237" s="6" t="s">
        <v>31</v>
      </c>
      <c r="J237" s="6" t="s">
        <v>32</v>
      </c>
      <c r="K237" s="6" t="s">
        <v>95</v>
      </c>
      <c r="L237" s="6" t="s">
        <v>34</v>
      </c>
      <c r="M237" s="6" t="s">
        <v>35</v>
      </c>
      <c r="N237" s="11" t="s">
        <v>78</v>
      </c>
      <c r="O237" s="3" t="s">
        <v>79</v>
      </c>
      <c r="P237" s="32" t="s">
        <v>432</v>
      </c>
      <c r="Q237" s="11" t="s">
        <v>433</v>
      </c>
      <c r="R237" s="9">
        <v>0.38500000000000001</v>
      </c>
      <c r="S237" s="9">
        <v>226800</v>
      </c>
      <c r="T237" s="9">
        <f t="shared" ref="T237" si="84">S237*R237</f>
        <v>87318</v>
      </c>
      <c r="U237" s="9">
        <f t="shared" ref="U237" si="85">T237*1.12</f>
        <v>97796.160000000003</v>
      </c>
      <c r="V237" s="6" t="s">
        <v>80</v>
      </c>
      <c r="W237" s="6">
        <v>2016</v>
      </c>
      <c r="X237" s="32"/>
      <c r="Y237" s="198"/>
      <c r="Z237" s="198"/>
      <c r="AA237" s="198"/>
      <c r="AB237" s="198"/>
      <c r="AC237" s="198"/>
      <c r="AD237" s="198"/>
      <c r="AE237" s="198"/>
      <c r="AF237" s="198"/>
      <c r="AG237" s="198"/>
      <c r="AH237" s="198"/>
      <c r="AI237" s="198"/>
      <c r="AJ237" s="198"/>
      <c r="AK237" s="198"/>
    </row>
    <row r="238" spans="1:37" s="236" customFormat="1" ht="153" x14ac:dyDescent="0.25">
      <c r="A238" s="6" t="s">
        <v>545</v>
      </c>
      <c r="B238" s="6" t="s">
        <v>25</v>
      </c>
      <c r="C238" s="11" t="s">
        <v>492</v>
      </c>
      <c r="D238" s="11" t="s">
        <v>334</v>
      </c>
      <c r="E238" s="11" t="s">
        <v>493</v>
      </c>
      <c r="F238" s="6" t="s">
        <v>494</v>
      </c>
      <c r="G238" s="2" t="s">
        <v>30</v>
      </c>
      <c r="H238" s="126">
        <v>60</v>
      </c>
      <c r="I238" s="6" t="s">
        <v>31</v>
      </c>
      <c r="J238" s="6" t="s">
        <v>32</v>
      </c>
      <c r="K238" s="6" t="s">
        <v>267</v>
      </c>
      <c r="L238" s="6" t="s">
        <v>34</v>
      </c>
      <c r="M238" s="6" t="s">
        <v>35</v>
      </c>
      <c r="N238" s="11" t="s">
        <v>78</v>
      </c>
      <c r="O238" s="3" t="s">
        <v>79</v>
      </c>
      <c r="P238" s="32" t="s">
        <v>432</v>
      </c>
      <c r="Q238" s="11" t="s">
        <v>433</v>
      </c>
      <c r="R238" s="9">
        <v>5</v>
      </c>
      <c r="S238" s="9">
        <v>150000</v>
      </c>
      <c r="T238" s="9">
        <v>0</v>
      </c>
      <c r="U238" s="9">
        <f t="shared" si="27"/>
        <v>0</v>
      </c>
      <c r="V238" s="6" t="s">
        <v>80</v>
      </c>
      <c r="W238" s="6">
        <v>2016</v>
      </c>
      <c r="X238" s="32" t="s">
        <v>6905</v>
      </c>
      <c r="Y238" s="198"/>
      <c r="Z238" s="198"/>
      <c r="AA238" s="198"/>
      <c r="AB238" s="198"/>
      <c r="AC238" s="198"/>
      <c r="AD238" s="198"/>
      <c r="AE238" s="198"/>
      <c r="AF238" s="198"/>
      <c r="AG238" s="198"/>
      <c r="AH238" s="198"/>
      <c r="AI238" s="198"/>
      <c r="AJ238" s="198"/>
      <c r="AK238" s="198"/>
    </row>
    <row r="239" spans="1:37" s="236" customFormat="1" ht="153" x14ac:dyDescent="0.25">
      <c r="A239" s="6" t="s">
        <v>549</v>
      </c>
      <c r="B239" s="6" t="s">
        <v>25</v>
      </c>
      <c r="C239" s="11" t="s">
        <v>6868</v>
      </c>
      <c r="D239" s="11" t="s">
        <v>334</v>
      </c>
      <c r="E239" s="11" t="s">
        <v>6869</v>
      </c>
      <c r="F239" s="6" t="s">
        <v>497</v>
      </c>
      <c r="G239" s="2" t="s">
        <v>30</v>
      </c>
      <c r="H239" s="126">
        <v>60</v>
      </c>
      <c r="I239" s="6" t="s">
        <v>31</v>
      </c>
      <c r="J239" s="6" t="s">
        <v>32</v>
      </c>
      <c r="K239" s="6" t="s">
        <v>267</v>
      </c>
      <c r="L239" s="6" t="s">
        <v>34</v>
      </c>
      <c r="M239" s="6" t="s">
        <v>35</v>
      </c>
      <c r="N239" s="11" t="s">
        <v>78</v>
      </c>
      <c r="O239" s="3" t="s">
        <v>79</v>
      </c>
      <c r="P239" s="32" t="s">
        <v>432</v>
      </c>
      <c r="Q239" s="11" t="s">
        <v>433</v>
      </c>
      <c r="R239" s="9">
        <v>10</v>
      </c>
      <c r="S239" s="9">
        <v>170000</v>
      </c>
      <c r="T239" s="9">
        <v>0</v>
      </c>
      <c r="U239" s="9">
        <f t="shared" si="27"/>
        <v>0</v>
      </c>
      <c r="V239" s="6" t="s">
        <v>80</v>
      </c>
      <c r="W239" s="6">
        <v>2016</v>
      </c>
      <c r="X239" s="32" t="s">
        <v>6905</v>
      </c>
      <c r="Y239" s="198"/>
      <c r="Z239" s="198"/>
      <c r="AA239" s="198"/>
      <c r="AB239" s="198"/>
      <c r="AC239" s="198"/>
      <c r="AD239" s="198"/>
      <c r="AE239" s="198"/>
      <c r="AF239" s="198"/>
      <c r="AG239" s="198"/>
      <c r="AH239" s="198"/>
      <c r="AI239" s="198"/>
      <c r="AJ239" s="198"/>
      <c r="AK239" s="198"/>
    </row>
    <row r="240" spans="1:37" s="236" customFormat="1" ht="153" x14ac:dyDescent="0.25">
      <c r="A240" s="6" t="s">
        <v>551</v>
      </c>
      <c r="B240" s="6" t="s">
        <v>25</v>
      </c>
      <c r="C240" s="11" t="s">
        <v>496</v>
      </c>
      <c r="D240" s="11" t="s">
        <v>334</v>
      </c>
      <c r="E240" s="11" t="s">
        <v>499</v>
      </c>
      <c r="F240" s="6" t="s">
        <v>500</v>
      </c>
      <c r="G240" s="2" t="s">
        <v>337</v>
      </c>
      <c r="H240" s="126">
        <v>60</v>
      </c>
      <c r="I240" s="6" t="s">
        <v>31</v>
      </c>
      <c r="J240" s="6" t="s">
        <v>32</v>
      </c>
      <c r="K240" s="6" t="s">
        <v>45</v>
      </c>
      <c r="L240" s="6" t="s">
        <v>34</v>
      </c>
      <c r="M240" s="6" t="s">
        <v>35</v>
      </c>
      <c r="N240" s="11" t="s">
        <v>78</v>
      </c>
      <c r="O240" s="3" t="s">
        <v>79</v>
      </c>
      <c r="P240" s="32" t="s">
        <v>432</v>
      </c>
      <c r="Q240" s="11" t="s">
        <v>433</v>
      </c>
      <c r="R240" s="9">
        <v>100</v>
      </c>
      <c r="S240" s="9">
        <v>170000</v>
      </c>
      <c r="T240" s="9">
        <v>0</v>
      </c>
      <c r="U240" s="9">
        <f t="shared" si="27"/>
        <v>0</v>
      </c>
      <c r="V240" s="6" t="s">
        <v>80</v>
      </c>
      <c r="W240" s="6">
        <v>2016</v>
      </c>
      <c r="X240" s="32" t="s">
        <v>6905</v>
      </c>
      <c r="Y240" s="198"/>
      <c r="Z240" s="198"/>
      <c r="AA240" s="198"/>
      <c r="AB240" s="198"/>
      <c r="AC240" s="198"/>
      <c r="AD240" s="198"/>
      <c r="AE240" s="198"/>
      <c r="AF240" s="198"/>
      <c r="AG240" s="198"/>
      <c r="AH240" s="198"/>
      <c r="AI240" s="198"/>
      <c r="AJ240" s="198"/>
      <c r="AK240" s="198"/>
    </row>
    <row r="241" spans="1:37" s="236" customFormat="1" ht="153" x14ac:dyDescent="0.25">
      <c r="A241" s="6" t="s">
        <v>553</v>
      </c>
      <c r="B241" s="6" t="s">
        <v>25</v>
      </c>
      <c r="C241" s="11" t="s">
        <v>502</v>
      </c>
      <c r="D241" s="11" t="s">
        <v>334</v>
      </c>
      <c r="E241" s="11" t="s">
        <v>503</v>
      </c>
      <c r="F241" s="6" t="s">
        <v>504</v>
      </c>
      <c r="G241" s="2" t="s">
        <v>30</v>
      </c>
      <c r="H241" s="126">
        <v>60</v>
      </c>
      <c r="I241" s="6" t="s">
        <v>31</v>
      </c>
      <c r="J241" s="6" t="s">
        <v>32</v>
      </c>
      <c r="K241" s="6" t="s">
        <v>240</v>
      </c>
      <c r="L241" s="6" t="s">
        <v>34</v>
      </c>
      <c r="M241" s="6" t="s">
        <v>35</v>
      </c>
      <c r="N241" s="11" t="s">
        <v>78</v>
      </c>
      <c r="O241" s="3" t="s">
        <v>79</v>
      </c>
      <c r="P241" s="32" t="s">
        <v>432</v>
      </c>
      <c r="Q241" s="11" t="s">
        <v>433</v>
      </c>
      <c r="R241" s="9">
        <v>3</v>
      </c>
      <c r="S241" s="9">
        <v>170000</v>
      </c>
      <c r="T241" s="9">
        <v>0</v>
      </c>
      <c r="U241" s="9">
        <f t="shared" si="27"/>
        <v>0</v>
      </c>
      <c r="V241" s="6" t="s">
        <v>80</v>
      </c>
      <c r="W241" s="6">
        <v>2016</v>
      </c>
      <c r="X241" s="32" t="s">
        <v>6907</v>
      </c>
      <c r="Y241" s="198"/>
      <c r="Z241" s="198"/>
      <c r="AA241" s="198"/>
      <c r="AB241" s="198"/>
      <c r="AC241" s="198"/>
      <c r="AD241" s="198"/>
      <c r="AE241" s="198"/>
      <c r="AF241" s="198"/>
      <c r="AG241" s="198"/>
      <c r="AH241" s="198"/>
      <c r="AI241" s="198"/>
      <c r="AJ241" s="198"/>
      <c r="AK241" s="198"/>
    </row>
    <row r="242" spans="1:37" s="236" customFormat="1" ht="153" x14ac:dyDescent="0.25">
      <c r="A242" s="6" t="s">
        <v>10226</v>
      </c>
      <c r="B242" s="6" t="s">
        <v>25</v>
      </c>
      <c r="C242" s="11" t="s">
        <v>502</v>
      </c>
      <c r="D242" s="11" t="s">
        <v>334</v>
      </c>
      <c r="E242" s="11" t="s">
        <v>503</v>
      </c>
      <c r="F242" s="6" t="s">
        <v>504</v>
      </c>
      <c r="G242" s="2" t="s">
        <v>30</v>
      </c>
      <c r="H242" s="126">
        <v>60</v>
      </c>
      <c r="I242" s="6" t="s">
        <v>31</v>
      </c>
      <c r="J242" s="6" t="s">
        <v>32</v>
      </c>
      <c r="K242" s="6" t="s">
        <v>240</v>
      </c>
      <c r="L242" s="6" t="s">
        <v>34</v>
      </c>
      <c r="M242" s="6" t="s">
        <v>35</v>
      </c>
      <c r="N242" s="11" t="s">
        <v>78</v>
      </c>
      <c r="O242" s="3" t="s">
        <v>79</v>
      </c>
      <c r="P242" s="32" t="s">
        <v>432</v>
      </c>
      <c r="Q242" s="11" t="s">
        <v>433</v>
      </c>
      <c r="R242" s="9">
        <v>2</v>
      </c>
      <c r="S242" s="9">
        <v>170000</v>
      </c>
      <c r="T242" s="9">
        <v>0</v>
      </c>
      <c r="U242" s="9">
        <f t="shared" si="27"/>
        <v>0</v>
      </c>
      <c r="V242" s="6" t="s">
        <v>80</v>
      </c>
      <c r="W242" s="6">
        <v>2016</v>
      </c>
      <c r="X242" s="32" t="s">
        <v>7178</v>
      </c>
      <c r="Y242" s="198"/>
      <c r="Z242" s="198"/>
      <c r="AA242" s="198"/>
      <c r="AB242" s="198"/>
      <c r="AC242" s="198"/>
      <c r="AD242" s="198"/>
      <c r="AE242" s="198"/>
      <c r="AF242" s="198"/>
      <c r="AG242" s="198"/>
      <c r="AH242" s="198"/>
      <c r="AI242" s="198"/>
      <c r="AJ242" s="198"/>
      <c r="AK242" s="198"/>
    </row>
    <row r="243" spans="1:37" s="236" customFormat="1" ht="153" x14ac:dyDescent="0.25">
      <c r="A243" s="6" t="s">
        <v>10959</v>
      </c>
      <c r="B243" s="6" t="s">
        <v>25</v>
      </c>
      <c r="C243" s="11" t="s">
        <v>502</v>
      </c>
      <c r="D243" s="11" t="s">
        <v>334</v>
      </c>
      <c r="E243" s="11" t="s">
        <v>503</v>
      </c>
      <c r="F243" s="6" t="s">
        <v>504</v>
      </c>
      <c r="G243" s="2" t="s">
        <v>30</v>
      </c>
      <c r="H243" s="126">
        <v>60</v>
      </c>
      <c r="I243" s="6" t="s">
        <v>31</v>
      </c>
      <c r="J243" s="6" t="s">
        <v>32</v>
      </c>
      <c r="K243" s="6" t="s">
        <v>95</v>
      </c>
      <c r="L243" s="6" t="s">
        <v>34</v>
      </c>
      <c r="M243" s="6" t="s">
        <v>35</v>
      </c>
      <c r="N243" s="11" t="s">
        <v>78</v>
      </c>
      <c r="O243" s="3" t="s">
        <v>79</v>
      </c>
      <c r="P243" s="32" t="s">
        <v>432</v>
      </c>
      <c r="Q243" s="11" t="s">
        <v>433</v>
      </c>
      <c r="R243" s="9">
        <v>2</v>
      </c>
      <c r="S243" s="9">
        <v>205440</v>
      </c>
      <c r="T243" s="9">
        <f t="shared" ref="T243" si="86">S243*R243</f>
        <v>410880</v>
      </c>
      <c r="U243" s="9">
        <f t="shared" ref="U243" si="87">T243*1.12</f>
        <v>460185.60000000003</v>
      </c>
      <c r="V243" s="6" t="s">
        <v>80</v>
      </c>
      <c r="W243" s="6">
        <v>2016</v>
      </c>
      <c r="X243" s="32"/>
      <c r="Y243" s="198"/>
      <c r="Z243" s="198"/>
      <c r="AA243" s="198"/>
      <c r="AB243" s="198"/>
      <c r="AC243" s="198"/>
      <c r="AD243" s="198"/>
      <c r="AE243" s="198"/>
      <c r="AF243" s="198"/>
      <c r="AG243" s="198"/>
      <c r="AH243" s="198"/>
      <c r="AI243" s="198"/>
      <c r="AJ243" s="198"/>
      <c r="AK243" s="198"/>
    </row>
    <row r="244" spans="1:37" s="236" customFormat="1" ht="153" x14ac:dyDescent="0.25">
      <c r="A244" s="6" t="s">
        <v>555</v>
      </c>
      <c r="B244" s="6" t="s">
        <v>25</v>
      </c>
      <c r="C244" s="11" t="s">
        <v>506</v>
      </c>
      <c r="D244" s="11" t="s">
        <v>334</v>
      </c>
      <c r="E244" s="11" t="s">
        <v>507</v>
      </c>
      <c r="F244" s="6" t="s">
        <v>508</v>
      </c>
      <c r="G244" s="2" t="s">
        <v>30</v>
      </c>
      <c r="H244" s="126">
        <v>60</v>
      </c>
      <c r="I244" s="6" t="s">
        <v>31</v>
      </c>
      <c r="J244" s="6" t="s">
        <v>32</v>
      </c>
      <c r="K244" s="6" t="s">
        <v>45</v>
      </c>
      <c r="L244" s="6" t="s">
        <v>34</v>
      </c>
      <c r="M244" s="2" t="s">
        <v>35</v>
      </c>
      <c r="N244" s="11" t="s">
        <v>78</v>
      </c>
      <c r="O244" s="3" t="s">
        <v>79</v>
      </c>
      <c r="P244" s="32" t="s">
        <v>432</v>
      </c>
      <c r="Q244" s="11" t="s">
        <v>433</v>
      </c>
      <c r="R244" s="9">
        <v>30</v>
      </c>
      <c r="S244" s="9">
        <v>150000</v>
      </c>
      <c r="T244" s="9">
        <v>0</v>
      </c>
      <c r="U244" s="9">
        <f t="shared" si="27"/>
        <v>0</v>
      </c>
      <c r="V244" s="6" t="s">
        <v>80</v>
      </c>
      <c r="W244" s="6">
        <v>2016</v>
      </c>
      <c r="X244" s="268" t="s">
        <v>7074</v>
      </c>
      <c r="Y244" s="198"/>
      <c r="Z244" s="198"/>
      <c r="AA244" s="198"/>
      <c r="AB244" s="198"/>
      <c r="AC244" s="198"/>
      <c r="AD244" s="198"/>
      <c r="AE244" s="198"/>
      <c r="AF244" s="198"/>
      <c r="AG244" s="198"/>
      <c r="AH244" s="198"/>
      <c r="AI244" s="198"/>
      <c r="AJ244" s="198"/>
      <c r="AK244" s="198"/>
    </row>
    <row r="245" spans="1:37" s="236" customFormat="1" ht="153" x14ac:dyDescent="0.25">
      <c r="A245" s="6" t="s">
        <v>10227</v>
      </c>
      <c r="B245" s="6" t="s">
        <v>25</v>
      </c>
      <c r="C245" s="11" t="s">
        <v>506</v>
      </c>
      <c r="D245" s="11" t="s">
        <v>334</v>
      </c>
      <c r="E245" s="11" t="s">
        <v>507</v>
      </c>
      <c r="F245" s="6" t="s">
        <v>508</v>
      </c>
      <c r="G245" s="2" t="s">
        <v>30</v>
      </c>
      <c r="H245" s="126">
        <v>60</v>
      </c>
      <c r="I245" s="6" t="s">
        <v>31</v>
      </c>
      <c r="J245" s="6" t="s">
        <v>32</v>
      </c>
      <c r="K245" s="6" t="s">
        <v>95</v>
      </c>
      <c r="L245" s="6" t="s">
        <v>34</v>
      </c>
      <c r="M245" s="2" t="s">
        <v>35</v>
      </c>
      <c r="N245" s="11" t="s">
        <v>78</v>
      </c>
      <c r="O245" s="3" t="s">
        <v>79</v>
      </c>
      <c r="P245" s="32" t="s">
        <v>432</v>
      </c>
      <c r="Q245" s="11" t="s">
        <v>433</v>
      </c>
      <c r="R245" s="9">
        <v>20.076000000000001</v>
      </c>
      <c r="S245" s="9">
        <v>170000</v>
      </c>
      <c r="T245" s="9">
        <v>0</v>
      </c>
      <c r="U245" s="9">
        <f t="shared" si="27"/>
        <v>0</v>
      </c>
      <c r="V245" s="6" t="s">
        <v>80</v>
      </c>
      <c r="W245" s="6">
        <v>2016</v>
      </c>
      <c r="X245" s="268" t="s">
        <v>7015</v>
      </c>
      <c r="Y245" s="198"/>
      <c r="Z245" s="198"/>
      <c r="AA245" s="198"/>
      <c r="AB245" s="198"/>
      <c r="AC245" s="198"/>
      <c r="AD245" s="198"/>
      <c r="AE245" s="198"/>
      <c r="AF245" s="198"/>
      <c r="AG245" s="198"/>
      <c r="AH245" s="198"/>
      <c r="AI245" s="198"/>
      <c r="AJ245" s="198"/>
      <c r="AK245" s="198"/>
    </row>
    <row r="246" spans="1:37" s="236" customFormat="1" ht="153" x14ac:dyDescent="0.25">
      <c r="A246" s="6" t="s">
        <v>10960</v>
      </c>
      <c r="B246" s="6" t="s">
        <v>25</v>
      </c>
      <c r="C246" s="11" t="s">
        <v>506</v>
      </c>
      <c r="D246" s="11" t="s">
        <v>334</v>
      </c>
      <c r="E246" s="11" t="s">
        <v>507</v>
      </c>
      <c r="F246" s="6" t="s">
        <v>508</v>
      </c>
      <c r="G246" s="2" t="s">
        <v>30</v>
      </c>
      <c r="H246" s="126">
        <v>60</v>
      </c>
      <c r="I246" s="6" t="s">
        <v>31</v>
      </c>
      <c r="J246" s="6" t="s">
        <v>32</v>
      </c>
      <c r="K246" s="6" t="s">
        <v>95</v>
      </c>
      <c r="L246" s="6" t="s">
        <v>34</v>
      </c>
      <c r="M246" s="2" t="s">
        <v>35</v>
      </c>
      <c r="N246" s="11" t="s">
        <v>78</v>
      </c>
      <c r="O246" s="3" t="s">
        <v>79</v>
      </c>
      <c r="P246" s="32" t="s">
        <v>432</v>
      </c>
      <c r="Q246" s="11" t="s">
        <v>433</v>
      </c>
      <c r="R246" s="9">
        <v>20.076000000000001</v>
      </c>
      <c r="S246" s="9">
        <v>205440</v>
      </c>
      <c r="T246" s="9">
        <f t="shared" ref="T246" si="88">S246*R246</f>
        <v>4124413.44</v>
      </c>
      <c r="U246" s="9">
        <f t="shared" ref="U246" si="89">T246*1.12</f>
        <v>4619343.0528000006</v>
      </c>
      <c r="V246" s="6" t="s">
        <v>80</v>
      </c>
      <c r="W246" s="6">
        <v>2016</v>
      </c>
      <c r="X246" s="268"/>
      <c r="Y246" s="198"/>
      <c r="Z246" s="198"/>
      <c r="AA246" s="198"/>
      <c r="AB246" s="198"/>
      <c r="AC246" s="198"/>
      <c r="AD246" s="198"/>
      <c r="AE246" s="198"/>
      <c r="AF246" s="198"/>
      <c r="AG246" s="198"/>
      <c r="AH246" s="198"/>
      <c r="AI246" s="198"/>
      <c r="AJ246" s="198"/>
      <c r="AK246" s="198"/>
    </row>
    <row r="247" spans="1:37" s="236" customFormat="1" ht="153" x14ac:dyDescent="0.25">
      <c r="A247" s="6" t="s">
        <v>557</v>
      </c>
      <c r="B247" s="6" t="s">
        <v>25</v>
      </c>
      <c r="C247" s="11" t="s">
        <v>510</v>
      </c>
      <c r="D247" s="11" t="s">
        <v>334</v>
      </c>
      <c r="E247" s="11" t="s">
        <v>511</v>
      </c>
      <c r="F247" s="6" t="s">
        <v>512</v>
      </c>
      <c r="G247" s="2" t="s">
        <v>30</v>
      </c>
      <c r="H247" s="126">
        <v>60</v>
      </c>
      <c r="I247" s="6" t="s">
        <v>31</v>
      </c>
      <c r="J247" s="6" t="s">
        <v>32</v>
      </c>
      <c r="K247" s="6" t="s">
        <v>45</v>
      </c>
      <c r="L247" s="6" t="s">
        <v>34</v>
      </c>
      <c r="M247" s="6" t="s">
        <v>35</v>
      </c>
      <c r="N247" s="11" t="s">
        <v>78</v>
      </c>
      <c r="O247" s="3" t="s">
        <v>79</v>
      </c>
      <c r="P247" s="32" t="s">
        <v>432</v>
      </c>
      <c r="Q247" s="11" t="s">
        <v>433</v>
      </c>
      <c r="R247" s="9">
        <v>5</v>
      </c>
      <c r="S247" s="9">
        <v>170000</v>
      </c>
      <c r="T247" s="9">
        <v>0</v>
      </c>
      <c r="U247" s="9">
        <f t="shared" si="27"/>
        <v>0</v>
      </c>
      <c r="V247" s="6" t="s">
        <v>80</v>
      </c>
      <c r="W247" s="6">
        <v>2016</v>
      </c>
      <c r="X247" s="32" t="s">
        <v>7025</v>
      </c>
      <c r="Y247" s="198"/>
      <c r="Z247" s="198"/>
      <c r="AA247" s="198"/>
      <c r="AB247" s="198"/>
      <c r="AC247" s="198"/>
      <c r="AD247" s="198"/>
      <c r="AE247" s="198"/>
      <c r="AF247" s="198"/>
      <c r="AG247" s="198"/>
      <c r="AH247" s="198"/>
      <c r="AI247" s="198"/>
      <c r="AJ247" s="198"/>
      <c r="AK247" s="198"/>
    </row>
    <row r="248" spans="1:37" s="236" customFormat="1" ht="153" x14ac:dyDescent="0.25">
      <c r="A248" s="6" t="s">
        <v>10228</v>
      </c>
      <c r="B248" s="6" t="s">
        <v>25</v>
      </c>
      <c r="C248" s="11" t="s">
        <v>510</v>
      </c>
      <c r="D248" s="11" t="s">
        <v>334</v>
      </c>
      <c r="E248" s="11" t="s">
        <v>511</v>
      </c>
      <c r="F248" s="6" t="s">
        <v>512</v>
      </c>
      <c r="G248" s="2" t="s">
        <v>30</v>
      </c>
      <c r="H248" s="126">
        <v>60</v>
      </c>
      <c r="I248" s="6" t="s">
        <v>31</v>
      </c>
      <c r="J248" s="6" t="s">
        <v>32</v>
      </c>
      <c r="K248" s="6" t="s">
        <v>95</v>
      </c>
      <c r="L248" s="6" t="s">
        <v>34</v>
      </c>
      <c r="M248" s="6" t="s">
        <v>35</v>
      </c>
      <c r="N248" s="11" t="s">
        <v>78</v>
      </c>
      <c r="O248" s="3" t="s">
        <v>79</v>
      </c>
      <c r="P248" s="32" t="s">
        <v>432</v>
      </c>
      <c r="Q248" s="11" t="s">
        <v>433</v>
      </c>
      <c r="R248" s="9">
        <v>5</v>
      </c>
      <c r="S248" s="9">
        <v>170000</v>
      </c>
      <c r="T248" s="9">
        <v>0</v>
      </c>
      <c r="U248" s="9">
        <f t="shared" si="27"/>
        <v>0</v>
      </c>
      <c r="V248" s="6" t="s">
        <v>80</v>
      </c>
      <c r="W248" s="6">
        <v>2016</v>
      </c>
      <c r="X248" s="32" t="s">
        <v>7015</v>
      </c>
      <c r="Y248" s="198"/>
      <c r="Z248" s="198"/>
      <c r="AA248" s="198"/>
      <c r="AB248" s="198"/>
      <c r="AC248" s="198"/>
      <c r="AD248" s="198"/>
      <c r="AE248" s="198"/>
      <c r="AF248" s="198"/>
      <c r="AG248" s="198"/>
      <c r="AH248" s="198"/>
      <c r="AI248" s="198"/>
      <c r="AJ248" s="198"/>
      <c r="AK248" s="198"/>
    </row>
    <row r="249" spans="1:37" s="236" customFormat="1" ht="153" x14ac:dyDescent="0.25">
      <c r="A249" s="6" t="s">
        <v>10961</v>
      </c>
      <c r="B249" s="6" t="s">
        <v>25</v>
      </c>
      <c r="C249" s="11" t="s">
        <v>510</v>
      </c>
      <c r="D249" s="11" t="s">
        <v>334</v>
      </c>
      <c r="E249" s="11" t="s">
        <v>511</v>
      </c>
      <c r="F249" s="6" t="s">
        <v>512</v>
      </c>
      <c r="G249" s="2" t="s">
        <v>30</v>
      </c>
      <c r="H249" s="126">
        <v>60</v>
      </c>
      <c r="I249" s="6" t="s">
        <v>31</v>
      </c>
      <c r="J249" s="6" t="s">
        <v>32</v>
      </c>
      <c r="K249" s="6" t="s">
        <v>95</v>
      </c>
      <c r="L249" s="6" t="s">
        <v>34</v>
      </c>
      <c r="M249" s="6" t="s">
        <v>35</v>
      </c>
      <c r="N249" s="11" t="s">
        <v>78</v>
      </c>
      <c r="O249" s="3" t="s">
        <v>79</v>
      </c>
      <c r="P249" s="32" t="s">
        <v>432</v>
      </c>
      <c r="Q249" s="11" t="s">
        <v>433</v>
      </c>
      <c r="R249" s="9">
        <v>5</v>
      </c>
      <c r="S249" s="9">
        <v>205440</v>
      </c>
      <c r="T249" s="9">
        <v>0</v>
      </c>
      <c r="U249" s="9">
        <f t="shared" ref="U249" si="90">T249*1.12</f>
        <v>0</v>
      </c>
      <c r="V249" s="6" t="s">
        <v>80</v>
      </c>
      <c r="W249" s="6">
        <v>2016</v>
      </c>
      <c r="X249" s="32" t="s">
        <v>6907</v>
      </c>
      <c r="Y249" s="198"/>
      <c r="Z249" s="198"/>
      <c r="AA249" s="198"/>
      <c r="AB249" s="198"/>
      <c r="AC249" s="198"/>
      <c r="AD249" s="198"/>
      <c r="AE249" s="198"/>
      <c r="AF249" s="198"/>
      <c r="AG249" s="198"/>
      <c r="AH249" s="198"/>
      <c r="AI249" s="198"/>
      <c r="AJ249" s="198"/>
      <c r="AK249" s="198"/>
    </row>
    <row r="250" spans="1:37" s="236" customFormat="1" ht="153" x14ac:dyDescent="0.25">
      <c r="A250" s="6" t="s">
        <v>10990</v>
      </c>
      <c r="B250" s="6" t="s">
        <v>25</v>
      </c>
      <c r="C250" s="11" t="s">
        <v>510</v>
      </c>
      <c r="D250" s="11" t="s">
        <v>334</v>
      </c>
      <c r="E250" s="11" t="s">
        <v>511</v>
      </c>
      <c r="F250" s="6" t="s">
        <v>512</v>
      </c>
      <c r="G250" s="2" t="s">
        <v>30</v>
      </c>
      <c r="H250" s="126">
        <v>60</v>
      </c>
      <c r="I250" s="6" t="s">
        <v>31</v>
      </c>
      <c r="J250" s="6" t="s">
        <v>32</v>
      </c>
      <c r="K250" s="6" t="s">
        <v>95</v>
      </c>
      <c r="L250" s="6" t="s">
        <v>34</v>
      </c>
      <c r="M250" s="6" t="s">
        <v>35</v>
      </c>
      <c r="N250" s="11" t="s">
        <v>78</v>
      </c>
      <c r="O250" s="3" t="s">
        <v>79</v>
      </c>
      <c r="P250" s="32" t="s">
        <v>432</v>
      </c>
      <c r="Q250" s="11" t="s">
        <v>433</v>
      </c>
      <c r="R250" s="9">
        <v>5.99</v>
      </c>
      <c r="S250" s="9">
        <v>205440</v>
      </c>
      <c r="T250" s="9">
        <f>S250*R250</f>
        <v>1230585.6000000001</v>
      </c>
      <c r="U250" s="9">
        <f t="shared" ref="U250" si="91">T250*1.12</f>
        <v>1378255.8720000002</v>
      </c>
      <c r="V250" s="6" t="s">
        <v>80</v>
      </c>
      <c r="W250" s="6">
        <v>2016</v>
      </c>
      <c r="X250" s="32"/>
      <c r="Y250" s="198"/>
      <c r="Z250" s="198"/>
      <c r="AA250" s="198"/>
      <c r="AB250" s="198"/>
      <c r="AC250" s="198"/>
      <c r="AD250" s="198"/>
      <c r="AE250" s="198"/>
      <c r="AF250" s="198"/>
      <c r="AG250" s="198"/>
      <c r="AH250" s="198"/>
      <c r="AI250" s="198"/>
      <c r="AJ250" s="198"/>
      <c r="AK250" s="198"/>
    </row>
    <row r="251" spans="1:37" s="236" customFormat="1" ht="153" x14ac:dyDescent="0.25">
      <c r="A251" s="6" t="s">
        <v>561</v>
      </c>
      <c r="B251" s="6" t="s">
        <v>25</v>
      </c>
      <c r="C251" s="11" t="s">
        <v>514</v>
      </c>
      <c r="D251" s="2" t="s">
        <v>334</v>
      </c>
      <c r="E251" s="11" t="s">
        <v>515</v>
      </c>
      <c r="F251" s="6" t="s">
        <v>516</v>
      </c>
      <c r="G251" s="2" t="s">
        <v>30</v>
      </c>
      <c r="H251" s="126">
        <v>60</v>
      </c>
      <c r="I251" s="6" t="s">
        <v>31</v>
      </c>
      <c r="J251" s="6" t="s">
        <v>32</v>
      </c>
      <c r="K251" s="6" t="s">
        <v>95</v>
      </c>
      <c r="L251" s="6" t="s">
        <v>34</v>
      </c>
      <c r="M251" s="6" t="s">
        <v>35</v>
      </c>
      <c r="N251" s="11" t="s">
        <v>78</v>
      </c>
      <c r="O251" s="3" t="s">
        <v>79</v>
      </c>
      <c r="P251" s="32" t="s">
        <v>432</v>
      </c>
      <c r="Q251" s="11" t="s">
        <v>433</v>
      </c>
      <c r="R251" s="9">
        <v>10</v>
      </c>
      <c r="S251" s="9">
        <v>170000</v>
      </c>
      <c r="T251" s="9">
        <v>0</v>
      </c>
      <c r="U251" s="9">
        <f t="shared" si="27"/>
        <v>0</v>
      </c>
      <c r="V251" s="6" t="s">
        <v>80</v>
      </c>
      <c r="W251" s="6">
        <v>2016</v>
      </c>
      <c r="X251" s="32" t="s">
        <v>6907</v>
      </c>
      <c r="Y251" s="198"/>
      <c r="Z251" s="198"/>
      <c r="AA251" s="198"/>
      <c r="AB251" s="198"/>
      <c r="AC251" s="198"/>
      <c r="AD251" s="198"/>
      <c r="AE251" s="198"/>
      <c r="AF251" s="198"/>
      <c r="AG251" s="198"/>
      <c r="AH251" s="198"/>
      <c r="AI251" s="198"/>
      <c r="AJ251" s="198"/>
      <c r="AK251" s="198"/>
    </row>
    <row r="252" spans="1:37" s="236" customFormat="1" ht="153" x14ac:dyDescent="0.25">
      <c r="A252" s="6" t="s">
        <v>10229</v>
      </c>
      <c r="B252" s="6" t="s">
        <v>25</v>
      </c>
      <c r="C252" s="11" t="s">
        <v>514</v>
      </c>
      <c r="D252" s="2" t="s">
        <v>334</v>
      </c>
      <c r="E252" s="11" t="s">
        <v>515</v>
      </c>
      <c r="F252" s="6" t="s">
        <v>516</v>
      </c>
      <c r="G252" s="2" t="s">
        <v>30</v>
      </c>
      <c r="H252" s="126">
        <v>60</v>
      </c>
      <c r="I252" s="6" t="s">
        <v>31</v>
      </c>
      <c r="J252" s="6" t="s">
        <v>32</v>
      </c>
      <c r="K252" s="6" t="s">
        <v>95</v>
      </c>
      <c r="L252" s="6" t="s">
        <v>34</v>
      </c>
      <c r="M252" s="6" t="s">
        <v>35</v>
      </c>
      <c r="N252" s="11" t="s">
        <v>78</v>
      </c>
      <c r="O252" s="3" t="s">
        <v>79</v>
      </c>
      <c r="P252" s="32" t="s">
        <v>432</v>
      </c>
      <c r="Q252" s="11" t="s">
        <v>433</v>
      </c>
      <c r="R252" s="9">
        <v>2.7729999999999997</v>
      </c>
      <c r="S252" s="9">
        <v>170000</v>
      </c>
      <c r="T252" s="9">
        <v>0</v>
      </c>
      <c r="U252" s="9">
        <f t="shared" si="27"/>
        <v>0</v>
      </c>
      <c r="V252" s="6" t="s">
        <v>80</v>
      </c>
      <c r="W252" s="6">
        <v>2016</v>
      </c>
      <c r="X252" s="32" t="s">
        <v>7015</v>
      </c>
      <c r="Y252" s="198"/>
      <c r="Z252" s="198"/>
      <c r="AA252" s="198"/>
      <c r="AB252" s="198"/>
      <c r="AC252" s="198"/>
      <c r="AD252" s="198"/>
      <c r="AE252" s="198"/>
      <c r="AF252" s="198"/>
      <c r="AG252" s="198"/>
      <c r="AH252" s="198"/>
      <c r="AI252" s="198"/>
      <c r="AJ252" s="198"/>
      <c r="AK252" s="198"/>
    </row>
    <row r="253" spans="1:37" s="236" customFormat="1" ht="153" x14ac:dyDescent="0.25">
      <c r="A253" s="6" t="s">
        <v>10962</v>
      </c>
      <c r="B253" s="6" t="s">
        <v>25</v>
      </c>
      <c r="C253" s="11" t="s">
        <v>514</v>
      </c>
      <c r="D253" s="2" t="s">
        <v>334</v>
      </c>
      <c r="E253" s="11" t="s">
        <v>515</v>
      </c>
      <c r="F253" s="6" t="s">
        <v>516</v>
      </c>
      <c r="G253" s="2" t="s">
        <v>30</v>
      </c>
      <c r="H253" s="126">
        <v>60</v>
      </c>
      <c r="I253" s="6" t="s">
        <v>31</v>
      </c>
      <c r="J253" s="6" t="s">
        <v>32</v>
      </c>
      <c r="K253" s="6" t="s">
        <v>95</v>
      </c>
      <c r="L253" s="6" t="s">
        <v>34</v>
      </c>
      <c r="M253" s="6" t="s">
        <v>35</v>
      </c>
      <c r="N253" s="11" t="s">
        <v>78</v>
      </c>
      <c r="O253" s="3" t="s">
        <v>79</v>
      </c>
      <c r="P253" s="32" t="s">
        <v>432</v>
      </c>
      <c r="Q253" s="11" t="s">
        <v>433</v>
      </c>
      <c r="R253" s="9">
        <v>2.7729999999999997</v>
      </c>
      <c r="S253" s="9">
        <v>205440</v>
      </c>
      <c r="T253" s="9">
        <f t="shared" ref="T253" si="92">S253*R253</f>
        <v>569685.11999999988</v>
      </c>
      <c r="U253" s="9">
        <f t="shared" ref="U253" si="93">T253*1.12</f>
        <v>638047.33439999993</v>
      </c>
      <c r="V253" s="6" t="s">
        <v>80</v>
      </c>
      <c r="W253" s="6">
        <v>2016</v>
      </c>
      <c r="X253" s="32"/>
      <c r="Y253" s="198"/>
      <c r="Z253" s="198"/>
      <c r="AA253" s="198"/>
      <c r="AB253" s="198"/>
      <c r="AC253" s="198"/>
      <c r="AD253" s="198"/>
      <c r="AE253" s="198"/>
      <c r="AF253" s="198"/>
      <c r="AG253" s="198"/>
      <c r="AH253" s="198"/>
      <c r="AI253" s="198"/>
      <c r="AJ253" s="198"/>
      <c r="AK253" s="198"/>
    </row>
    <row r="254" spans="1:37" s="236" customFormat="1" ht="153" x14ac:dyDescent="0.25">
      <c r="A254" s="6" t="s">
        <v>563</v>
      </c>
      <c r="B254" s="6" t="s">
        <v>25</v>
      </c>
      <c r="C254" s="11" t="s">
        <v>518</v>
      </c>
      <c r="D254" s="2" t="s">
        <v>334</v>
      </c>
      <c r="E254" s="11" t="s">
        <v>519</v>
      </c>
      <c r="F254" s="6" t="s">
        <v>520</v>
      </c>
      <c r="G254" s="2" t="s">
        <v>30</v>
      </c>
      <c r="H254" s="126">
        <v>60</v>
      </c>
      <c r="I254" s="6" t="s">
        <v>31</v>
      </c>
      <c r="J254" s="6" t="s">
        <v>32</v>
      </c>
      <c r="K254" s="6" t="s">
        <v>95</v>
      </c>
      <c r="L254" s="6" t="s">
        <v>34</v>
      </c>
      <c r="M254" s="6" t="s">
        <v>35</v>
      </c>
      <c r="N254" s="11" t="s">
        <v>78</v>
      </c>
      <c r="O254" s="3" t="s">
        <v>79</v>
      </c>
      <c r="P254" s="32" t="s">
        <v>432</v>
      </c>
      <c r="Q254" s="11" t="s">
        <v>433</v>
      </c>
      <c r="R254" s="9">
        <v>5</v>
      </c>
      <c r="S254" s="9">
        <v>170000</v>
      </c>
      <c r="T254" s="9">
        <v>0</v>
      </c>
      <c r="U254" s="9">
        <f t="shared" si="27"/>
        <v>0</v>
      </c>
      <c r="V254" s="6" t="s">
        <v>80</v>
      </c>
      <c r="W254" s="6">
        <v>2016</v>
      </c>
      <c r="X254" s="32" t="s">
        <v>6914</v>
      </c>
      <c r="Y254" s="198"/>
      <c r="Z254" s="198"/>
      <c r="AA254" s="198"/>
      <c r="AB254" s="198"/>
      <c r="AC254" s="198"/>
      <c r="AD254" s="198"/>
      <c r="AE254" s="198"/>
      <c r="AF254" s="198"/>
      <c r="AG254" s="198"/>
      <c r="AH254" s="198"/>
      <c r="AI254" s="198"/>
      <c r="AJ254" s="198"/>
      <c r="AK254" s="198"/>
    </row>
    <row r="255" spans="1:37" s="236" customFormat="1" ht="153" x14ac:dyDescent="0.25">
      <c r="A255" s="6" t="s">
        <v>10230</v>
      </c>
      <c r="B255" s="6" t="s">
        <v>25</v>
      </c>
      <c r="C255" s="11" t="s">
        <v>518</v>
      </c>
      <c r="D255" s="2" t="s">
        <v>334</v>
      </c>
      <c r="E255" s="11" t="s">
        <v>519</v>
      </c>
      <c r="F255" s="6" t="s">
        <v>520</v>
      </c>
      <c r="G255" s="2" t="s">
        <v>30</v>
      </c>
      <c r="H255" s="126">
        <v>60</v>
      </c>
      <c r="I255" s="6" t="s">
        <v>31</v>
      </c>
      <c r="J255" s="6" t="s">
        <v>32</v>
      </c>
      <c r="K255" s="6" t="s">
        <v>240</v>
      </c>
      <c r="L255" s="6" t="s">
        <v>34</v>
      </c>
      <c r="M255" s="6" t="s">
        <v>35</v>
      </c>
      <c r="N255" s="11" t="s">
        <v>78</v>
      </c>
      <c r="O255" s="3" t="s">
        <v>79</v>
      </c>
      <c r="P255" s="32" t="s">
        <v>432</v>
      </c>
      <c r="Q255" s="11" t="s">
        <v>433</v>
      </c>
      <c r="R255" s="9">
        <v>15.19</v>
      </c>
      <c r="S255" s="9">
        <v>170000</v>
      </c>
      <c r="T255" s="9">
        <v>0</v>
      </c>
      <c r="U255" s="9">
        <f t="shared" si="27"/>
        <v>0</v>
      </c>
      <c r="V255" s="6" t="s">
        <v>80</v>
      </c>
      <c r="W255" s="6">
        <v>2016</v>
      </c>
      <c r="X255" s="32" t="s">
        <v>7015</v>
      </c>
      <c r="Y255" s="198"/>
      <c r="Z255" s="198"/>
      <c r="AA255" s="198"/>
      <c r="AB255" s="198"/>
      <c r="AC255" s="198"/>
      <c r="AD255" s="198"/>
      <c r="AE255" s="198"/>
      <c r="AF255" s="198"/>
      <c r="AG255" s="198"/>
      <c r="AH255" s="198"/>
      <c r="AI255" s="198"/>
      <c r="AJ255" s="198"/>
      <c r="AK255" s="198"/>
    </row>
    <row r="256" spans="1:37" s="236" customFormat="1" ht="153" x14ac:dyDescent="0.25">
      <c r="A256" s="6" t="s">
        <v>10963</v>
      </c>
      <c r="B256" s="6" t="s">
        <v>25</v>
      </c>
      <c r="C256" s="11" t="s">
        <v>518</v>
      </c>
      <c r="D256" s="2" t="s">
        <v>334</v>
      </c>
      <c r="E256" s="11" t="s">
        <v>519</v>
      </c>
      <c r="F256" s="6" t="s">
        <v>520</v>
      </c>
      <c r="G256" s="2" t="s">
        <v>30</v>
      </c>
      <c r="H256" s="126">
        <v>60</v>
      </c>
      <c r="I256" s="6" t="s">
        <v>31</v>
      </c>
      <c r="J256" s="6" t="s">
        <v>32</v>
      </c>
      <c r="K256" s="6" t="s">
        <v>95</v>
      </c>
      <c r="L256" s="6" t="s">
        <v>34</v>
      </c>
      <c r="M256" s="6" t="s">
        <v>35</v>
      </c>
      <c r="N256" s="11" t="s">
        <v>78</v>
      </c>
      <c r="O256" s="3" t="s">
        <v>79</v>
      </c>
      <c r="P256" s="32" t="s">
        <v>432</v>
      </c>
      <c r="Q256" s="11" t="s">
        <v>433</v>
      </c>
      <c r="R256" s="9">
        <v>15.19</v>
      </c>
      <c r="S256" s="9">
        <v>205440</v>
      </c>
      <c r="T256" s="9">
        <f t="shared" ref="T256" si="94">S256*R256</f>
        <v>3120633.6</v>
      </c>
      <c r="U256" s="9">
        <f t="shared" ref="U256" si="95">T256*1.12</f>
        <v>3495109.6320000002</v>
      </c>
      <c r="V256" s="6" t="s">
        <v>80</v>
      </c>
      <c r="W256" s="6">
        <v>2016</v>
      </c>
      <c r="X256" s="32"/>
      <c r="Y256" s="198"/>
      <c r="Z256" s="198"/>
      <c r="AA256" s="198"/>
      <c r="AB256" s="198"/>
      <c r="AC256" s="198"/>
      <c r="AD256" s="198"/>
      <c r="AE256" s="198"/>
      <c r="AF256" s="198"/>
      <c r="AG256" s="198"/>
      <c r="AH256" s="198"/>
      <c r="AI256" s="198"/>
      <c r="AJ256" s="198"/>
      <c r="AK256" s="198"/>
    </row>
    <row r="257" spans="1:37" s="236" customFormat="1" ht="153" x14ac:dyDescent="0.25">
      <c r="A257" s="6" t="s">
        <v>565</v>
      </c>
      <c r="B257" s="6" t="s">
        <v>25</v>
      </c>
      <c r="C257" s="11" t="s">
        <v>522</v>
      </c>
      <c r="D257" s="2" t="s">
        <v>334</v>
      </c>
      <c r="E257" s="11" t="s">
        <v>523</v>
      </c>
      <c r="F257" s="6" t="s">
        <v>524</v>
      </c>
      <c r="G257" s="6" t="s">
        <v>30</v>
      </c>
      <c r="H257" s="126">
        <v>60</v>
      </c>
      <c r="I257" s="6" t="s">
        <v>31</v>
      </c>
      <c r="J257" s="6" t="s">
        <v>32</v>
      </c>
      <c r="K257" s="6" t="s">
        <v>460</v>
      </c>
      <c r="L257" s="6" t="s">
        <v>34</v>
      </c>
      <c r="M257" s="6" t="s">
        <v>35</v>
      </c>
      <c r="N257" s="11" t="s">
        <v>78</v>
      </c>
      <c r="O257" s="3" t="s">
        <v>79</v>
      </c>
      <c r="P257" s="32" t="s">
        <v>432</v>
      </c>
      <c r="Q257" s="11" t="s">
        <v>433</v>
      </c>
      <c r="R257" s="9">
        <v>10</v>
      </c>
      <c r="S257" s="9">
        <v>170000</v>
      </c>
      <c r="T257" s="9">
        <v>0</v>
      </c>
      <c r="U257" s="9">
        <f t="shared" si="27"/>
        <v>0</v>
      </c>
      <c r="V257" s="6" t="s">
        <v>80</v>
      </c>
      <c r="W257" s="6">
        <v>2016</v>
      </c>
      <c r="X257" s="32" t="s">
        <v>6905</v>
      </c>
      <c r="Y257" s="198"/>
      <c r="Z257" s="198"/>
      <c r="AA257" s="198"/>
      <c r="AB257" s="198"/>
      <c r="AC257" s="198"/>
      <c r="AD257" s="198"/>
      <c r="AE257" s="198"/>
      <c r="AF257" s="198"/>
      <c r="AG257" s="198"/>
      <c r="AH257" s="198"/>
      <c r="AI257" s="198"/>
      <c r="AJ257" s="198"/>
      <c r="AK257" s="198"/>
    </row>
    <row r="258" spans="1:37" s="236" customFormat="1" ht="153" x14ac:dyDescent="0.25">
      <c r="A258" s="6" t="s">
        <v>569</v>
      </c>
      <c r="B258" s="6" t="s">
        <v>25</v>
      </c>
      <c r="C258" s="11" t="s">
        <v>526</v>
      </c>
      <c r="D258" s="2" t="s">
        <v>334</v>
      </c>
      <c r="E258" s="11" t="s">
        <v>527</v>
      </c>
      <c r="F258" s="6" t="s">
        <v>528</v>
      </c>
      <c r="G258" s="6" t="s">
        <v>30</v>
      </c>
      <c r="H258" s="126">
        <v>60</v>
      </c>
      <c r="I258" s="6" t="s">
        <v>31</v>
      </c>
      <c r="J258" s="6" t="s">
        <v>32</v>
      </c>
      <c r="K258" s="6" t="s">
        <v>460</v>
      </c>
      <c r="L258" s="6" t="s">
        <v>34</v>
      </c>
      <c r="M258" s="6" t="s">
        <v>35</v>
      </c>
      <c r="N258" s="11" t="s">
        <v>78</v>
      </c>
      <c r="O258" s="3" t="s">
        <v>79</v>
      </c>
      <c r="P258" s="32" t="s">
        <v>432</v>
      </c>
      <c r="Q258" s="11" t="s">
        <v>433</v>
      </c>
      <c r="R258" s="9">
        <v>5</v>
      </c>
      <c r="S258" s="9">
        <v>170000</v>
      </c>
      <c r="T258" s="9">
        <v>0</v>
      </c>
      <c r="U258" s="9">
        <f t="shared" si="27"/>
        <v>0</v>
      </c>
      <c r="V258" s="6" t="s">
        <v>80</v>
      </c>
      <c r="W258" s="6">
        <v>2016</v>
      </c>
      <c r="X258" s="32" t="s">
        <v>6905</v>
      </c>
      <c r="Y258" s="198"/>
      <c r="Z258" s="198"/>
      <c r="AA258" s="198"/>
      <c r="AB258" s="198"/>
      <c r="AC258" s="198"/>
      <c r="AD258" s="198"/>
      <c r="AE258" s="198"/>
      <c r="AF258" s="198"/>
      <c r="AG258" s="198"/>
      <c r="AH258" s="198"/>
      <c r="AI258" s="198"/>
      <c r="AJ258" s="198"/>
      <c r="AK258" s="198"/>
    </row>
    <row r="259" spans="1:37" s="236" customFormat="1" ht="153" x14ac:dyDescent="0.25">
      <c r="A259" s="6" t="s">
        <v>573</v>
      </c>
      <c r="B259" s="6" t="s">
        <v>25</v>
      </c>
      <c r="C259" s="11" t="s">
        <v>530</v>
      </c>
      <c r="D259" s="2" t="s">
        <v>334</v>
      </c>
      <c r="E259" s="11" t="s">
        <v>531</v>
      </c>
      <c r="F259" s="6" t="s">
        <v>532</v>
      </c>
      <c r="G259" s="6" t="s">
        <v>30</v>
      </c>
      <c r="H259" s="126">
        <v>60</v>
      </c>
      <c r="I259" s="6" t="s">
        <v>31</v>
      </c>
      <c r="J259" s="6" t="s">
        <v>32</v>
      </c>
      <c r="K259" s="6" t="s">
        <v>460</v>
      </c>
      <c r="L259" s="6" t="s">
        <v>34</v>
      </c>
      <c r="M259" s="6" t="s">
        <v>35</v>
      </c>
      <c r="N259" s="11" t="s">
        <v>78</v>
      </c>
      <c r="O259" s="3" t="s">
        <v>79</v>
      </c>
      <c r="P259" s="32" t="s">
        <v>432</v>
      </c>
      <c r="Q259" s="11" t="s">
        <v>433</v>
      </c>
      <c r="R259" s="9">
        <v>2</v>
      </c>
      <c r="S259" s="9">
        <v>170000</v>
      </c>
      <c r="T259" s="9">
        <v>0</v>
      </c>
      <c r="U259" s="9">
        <f t="shared" si="27"/>
        <v>0</v>
      </c>
      <c r="V259" s="6" t="s">
        <v>80</v>
      </c>
      <c r="W259" s="6">
        <v>2016</v>
      </c>
      <c r="X259" s="32" t="s">
        <v>6914</v>
      </c>
      <c r="Y259" s="198"/>
      <c r="Z259" s="198"/>
      <c r="AA259" s="198"/>
      <c r="AB259" s="198"/>
      <c r="AC259" s="198"/>
      <c r="AD259" s="198"/>
      <c r="AE259" s="198"/>
      <c r="AF259" s="198"/>
      <c r="AG259" s="198"/>
      <c r="AH259" s="198"/>
      <c r="AI259" s="198"/>
      <c r="AJ259" s="198"/>
      <c r="AK259" s="198"/>
    </row>
    <row r="260" spans="1:37" s="236" customFormat="1" ht="153" x14ac:dyDescent="0.25">
      <c r="A260" s="6" t="s">
        <v>10231</v>
      </c>
      <c r="B260" s="6" t="s">
        <v>25</v>
      </c>
      <c r="C260" s="11" t="s">
        <v>530</v>
      </c>
      <c r="D260" s="2" t="s">
        <v>334</v>
      </c>
      <c r="E260" s="11" t="s">
        <v>531</v>
      </c>
      <c r="F260" s="6" t="s">
        <v>532</v>
      </c>
      <c r="G260" s="6" t="s">
        <v>30</v>
      </c>
      <c r="H260" s="126">
        <v>60</v>
      </c>
      <c r="I260" s="6" t="s">
        <v>31</v>
      </c>
      <c r="J260" s="6" t="s">
        <v>32</v>
      </c>
      <c r="K260" s="6" t="s">
        <v>240</v>
      </c>
      <c r="L260" s="6" t="s">
        <v>34</v>
      </c>
      <c r="M260" s="6" t="s">
        <v>35</v>
      </c>
      <c r="N260" s="11" t="s">
        <v>78</v>
      </c>
      <c r="O260" s="3" t="s">
        <v>79</v>
      </c>
      <c r="P260" s="32" t="s">
        <v>432</v>
      </c>
      <c r="Q260" s="11" t="s">
        <v>433</v>
      </c>
      <c r="R260" s="9">
        <v>0.8</v>
      </c>
      <c r="S260" s="9">
        <v>170000</v>
      </c>
      <c r="T260" s="9">
        <f t="shared" ref="T260" si="96">S260*R260</f>
        <v>136000</v>
      </c>
      <c r="U260" s="9">
        <f t="shared" si="27"/>
        <v>152320</v>
      </c>
      <c r="V260" s="6" t="s">
        <v>80</v>
      </c>
      <c r="W260" s="6">
        <v>2016</v>
      </c>
      <c r="X260" s="32"/>
      <c r="Y260" s="198"/>
      <c r="Z260" s="198"/>
      <c r="AA260" s="198"/>
      <c r="AB260" s="198"/>
      <c r="AC260" s="198"/>
      <c r="AD260" s="198"/>
      <c r="AE260" s="198"/>
      <c r="AF260" s="198"/>
      <c r="AG260" s="198"/>
      <c r="AH260" s="198"/>
      <c r="AI260" s="198"/>
      <c r="AJ260" s="198"/>
      <c r="AK260" s="198"/>
    </row>
    <row r="261" spans="1:37" s="236" customFormat="1" ht="153" x14ac:dyDescent="0.25">
      <c r="A261" s="6" t="s">
        <v>577</v>
      </c>
      <c r="B261" s="6" t="s">
        <v>25</v>
      </c>
      <c r="C261" s="11" t="s">
        <v>534</v>
      </c>
      <c r="D261" s="2" t="s">
        <v>334</v>
      </c>
      <c r="E261" s="11" t="s">
        <v>535</v>
      </c>
      <c r="F261" s="6" t="s">
        <v>536</v>
      </c>
      <c r="G261" s="6" t="s">
        <v>30</v>
      </c>
      <c r="H261" s="126">
        <v>60</v>
      </c>
      <c r="I261" s="6" t="s">
        <v>31</v>
      </c>
      <c r="J261" s="6" t="s">
        <v>32</v>
      </c>
      <c r="K261" s="6" t="s">
        <v>460</v>
      </c>
      <c r="L261" s="6" t="s">
        <v>34</v>
      </c>
      <c r="M261" s="6" t="s">
        <v>35</v>
      </c>
      <c r="N261" s="11" t="s">
        <v>78</v>
      </c>
      <c r="O261" s="3" t="s">
        <v>79</v>
      </c>
      <c r="P261" s="32" t="s">
        <v>432</v>
      </c>
      <c r="Q261" s="11" t="s">
        <v>433</v>
      </c>
      <c r="R261" s="9">
        <v>0.5</v>
      </c>
      <c r="S261" s="9">
        <v>170000</v>
      </c>
      <c r="T261" s="9">
        <v>0</v>
      </c>
      <c r="U261" s="9">
        <f t="shared" si="27"/>
        <v>0</v>
      </c>
      <c r="V261" s="6" t="s">
        <v>80</v>
      </c>
      <c r="W261" s="6">
        <v>2016</v>
      </c>
      <c r="X261" s="32" t="s">
        <v>6905</v>
      </c>
      <c r="Y261" s="198"/>
      <c r="Z261" s="198"/>
      <c r="AA261" s="198"/>
      <c r="AB261" s="198"/>
      <c r="AC261" s="198"/>
      <c r="AD261" s="198"/>
      <c r="AE261" s="198"/>
      <c r="AF261" s="198"/>
      <c r="AG261" s="198"/>
      <c r="AH261" s="198"/>
      <c r="AI261" s="198"/>
      <c r="AJ261" s="198"/>
      <c r="AK261" s="198"/>
    </row>
    <row r="262" spans="1:37" s="236" customFormat="1" ht="102" x14ac:dyDescent="0.25">
      <c r="A262" s="6" t="s">
        <v>581</v>
      </c>
      <c r="B262" s="6" t="s">
        <v>25</v>
      </c>
      <c r="C262" s="11" t="s">
        <v>538</v>
      </c>
      <c r="D262" s="2" t="s">
        <v>334</v>
      </c>
      <c r="E262" s="11" t="s">
        <v>539</v>
      </c>
      <c r="F262" s="6" t="s">
        <v>540</v>
      </c>
      <c r="G262" s="6" t="s">
        <v>30</v>
      </c>
      <c r="H262" s="126">
        <v>0</v>
      </c>
      <c r="I262" s="6" t="s">
        <v>31</v>
      </c>
      <c r="J262" s="6" t="s">
        <v>32</v>
      </c>
      <c r="K262" s="6" t="s">
        <v>460</v>
      </c>
      <c r="L262" s="6" t="s">
        <v>34</v>
      </c>
      <c r="M262" s="6" t="s">
        <v>35</v>
      </c>
      <c r="N262" s="6" t="s">
        <v>10770</v>
      </c>
      <c r="O262" s="6" t="s">
        <v>37</v>
      </c>
      <c r="P262" s="32" t="s">
        <v>432</v>
      </c>
      <c r="Q262" s="11" t="s">
        <v>433</v>
      </c>
      <c r="R262" s="9">
        <v>5</v>
      </c>
      <c r="S262" s="9">
        <v>170000</v>
      </c>
      <c r="T262" s="9">
        <v>0</v>
      </c>
      <c r="U262" s="9">
        <f t="shared" si="27"/>
        <v>0</v>
      </c>
      <c r="V262" s="6"/>
      <c r="W262" s="6">
        <v>2016</v>
      </c>
      <c r="X262" s="32" t="s">
        <v>6905</v>
      </c>
      <c r="Y262" s="198"/>
      <c r="Z262" s="198"/>
      <c r="AA262" s="198"/>
      <c r="AB262" s="198"/>
      <c r="AC262" s="198"/>
      <c r="AD262" s="198"/>
      <c r="AE262" s="198"/>
      <c r="AF262" s="198"/>
      <c r="AG262" s="198"/>
      <c r="AH262" s="198"/>
      <c r="AI262" s="198"/>
      <c r="AJ262" s="198"/>
      <c r="AK262" s="198"/>
    </row>
    <row r="263" spans="1:37" s="236" customFormat="1" ht="102" x14ac:dyDescent="0.25">
      <c r="A263" s="6" t="s">
        <v>585</v>
      </c>
      <c r="B263" s="6" t="s">
        <v>25</v>
      </c>
      <c r="C263" s="11" t="s">
        <v>542</v>
      </c>
      <c r="D263" s="2" t="s">
        <v>334</v>
      </c>
      <c r="E263" s="11" t="s">
        <v>543</v>
      </c>
      <c r="F263" s="6" t="s">
        <v>544</v>
      </c>
      <c r="G263" s="6" t="s">
        <v>30</v>
      </c>
      <c r="H263" s="126">
        <v>0</v>
      </c>
      <c r="I263" s="6" t="s">
        <v>31</v>
      </c>
      <c r="J263" s="6" t="s">
        <v>32</v>
      </c>
      <c r="K263" s="6" t="s">
        <v>460</v>
      </c>
      <c r="L263" s="6" t="s">
        <v>34</v>
      </c>
      <c r="M263" s="6" t="s">
        <v>35</v>
      </c>
      <c r="N263" s="6" t="s">
        <v>10770</v>
      </c>
      <c r="O263" s="6" t="s">
        <v>37</v>
      </c>
      <c r="P263" s="32" t="s">
        <v>432</v>
      </c>
      <c r="Q263" s="11" t="s">
        <v>433</v>
      </c>
      <c r="R263" s="9">
        <v>10</v>
      </c>
      <c r="S263" s="9">
        <v>170000</v>
      </c>
      <c r="T263" s="9">
        <v>0</v>
      </c>
      <c r="U263" s="9">
        <f t="shared" ref="U263:U363" si="97">T263*1.12</f>
        <v>0</v>
      </c>
      <c r="V263" s="6"/>
      <c r="W263" s="6">
        <v>2016</v>
      </c>
      <c r="X263" s="32" t="s">
        <v>6905</v>
      </c>
      <c r="Y263" s="198"/>
      <c r="Z263" s="198"/>
      <c r="AA263" s="198"/>
      <c r="AB263" s="198"/>
      <c r="AC263" s="198"/>
      <c r="AD263" s="198"/>
      <c r="AE263" s="198"/>
      <c r="AF263" s="198"/>
      <c r="AG263" s="198"/>
      <c r="AH263" s="198"/>
      <c r="AI263" s="198"/>
      <c r="AJ263" s="198"/>
      <c r="AK263" s="198"/>
    </row>
    <row r="264" spans="1:37" s="236" customFormat="1" ht="102" x14ac:dyDescent="0.25">
      <c r="A264" s="6" t="s">
        <v>589</v>
      </c>
      <c r="B264" s="6" t="s">
        <v>25</v>
      </c>
      <c r="C264" s="11" t="s">
        <v>546</v>
      </c>
      <c r="D264" s="2" t="s">
        <v>334</v>
      </c>
      <c r="E264" s="11" t="s">
        <v>547</v>
      </c>
      <c r="F264" s="6" t="s">
        <v>548</v>
      </c>
      <c r="G264" s="6" t="s">
        <v>30</v>
      </c>
      <c r="H264" s="126">
        <v>0</v>
      </c>
      <c r="I264" s="6" t="s">
        <v>31</v>
      </c>
      <c r="J264" s="6" t="s">
        <v>32</v>
      </c>
      <c r="K264" s="6" t="s">
        <v>460</v>
      </c>
      <c r="L264" s="6" t="s">
        <v>34</v>
      </c>
      <c r="M264" s="6" t="s">
        <v>35</v>
      </c>
      <c r="N264" s="6" t="s">
        <v>10770</v>
      </c>
      <c r="O264" s="6" t="s">
        <v>37</v>
      </c>
      <c r="P264" s="32" t="s">
        <v>432</v>
      </c>
      <c r="Q264" s="11" t="s">
        <v>433</v>
      </c>
      <c r="R264" s="9">
        <v>6</v>
      </c>
      <c r="S264" s="9">
        <v>170000</v>
      </c>
      <c r="T264" s="9">
        <v>0</v>
      </c>
      <c r="U264" s="9">
        <f t="shared" si="97"/>
        <v>0</v>
      </c>
      <c r="V264" s="6"/>
      <c r="W264" s="6">
        <v>2016</v>
      </c>
      <c r="X264" s="32" t="s">
        <v>6905</v>
      </c>
      <c r="Y264" s="198"/>
      <c r="Z264" s="198"/>
      <c r="AA264" s="198"/>
      <c r="AB264" s="198"/>
      <c r="AC264" s="198"/>
      <c r="AD264" s="198"/>
      <c r="AE264" s="198"/>
      <c r="AF264" s="198"/>
      <c r="AG264" s="198"/>
      <c r="AH264" s="198"/>
      <c r="AI264" s="198"/>
      <c r="AJ264" s="198"/>
      <c r="AK264" s="198"/>
    </row>
    <row r="265" spans="1:37" s="236" customFormat="1" ht="102" x14ac:dyDescent="0.25">
      <c r="A265" s="6" t="s">
        <v>593</v>
      </c>
      <c r="B265" s="6" t="s">
        <v>25</v>
      </c>
      <c r="C265" s="11" t="s">
        <v>522</v>
      </c>
      <c r="D265" s="2" t="s">
        <v>334</v>
      </c>
      <c r="E265" s="11" t="s">
        <v>523</v>
      </c>
      <c r="F265" s="6" t="s">
        <v>550</v>
      </c>
      <c r="G265" s="6" t="s">
        <v>30</v>
      </c>
      <c r="H265" s="126">
        <v>0</v>
      </c>
      <c r="I265" s="6" t="s">
        <v>31</v>
      </c>
      <c r="J265" s="6" t="s">
        <v>32</v>
      </c>
      <c r="K265" s="6" t="s">
        <v>460</v>
      </c>
      <c r="L265" s="6" t="s">
        <v>34</v>
      </c>
      <c r="M265" s="6" t="s">
        <v>35</v>
      </c>
      <c r="N265" s="6" t="s">
        <v>10770</v>
      </c>
      <c r="O265" s="6" t="s">
        <v>37</v>
      </c>
      <c r="P265" s="32" t="s">
        <v>432</v>
      </c>
      <c r="Q265" s="11" t="s">
        <v>433</v>
      </c>
      <c r="R265" s="9">
        <v>6</v>
      </c>
      <c r="S265" s="9">
        <v>170000</v>
      </c>
      <c r="T265" s="9">
        <v>0</v>
      </c>
      <c r="U265" s="9">
        <f t="shared" si="97"/>
        <v>0</v>
      </c>
      <c r="V265" s="6"/>
      <c r="W265" s="6">
        <v>2016</v>
      </c>
      <c r="X265" s="32" t="s">
        <v>6905</v>
      </c>
      <c r="Y265" s="198"/>
      <c r="Z265" s="198"/>
      <c r="AA265" s="198"/>
      <c r="AB265" s="198"/>
      <c r="AC265" s="198"/>
      <c r="AD265" s="198"/>
      <c r="AE265" s="198"/>
      <c r="AF265" s="198"/>
      <c r="AG265" s="198"/>
      <c r="AH265" s="198"/>
      <c r="AI265" s="198"/>
      <c r="AJ265" s="198"/>
      <c r="AK265" s="198"/>
    </row>
    <row r="266" spans="1:37" s="236" customFormat="1" ht="102" x14ac:dyDescent="0.25">
      <c r="A266" s="6" t="s">
        <v>597</v>
      </c>
      <c r="B266" s="6" t="s">
        <v>25</v>
      </c>
      <c r="C266" s="11" t="s">
        <v>526</v>
      </c>
      <c r="D266" s="2" t="s">
        <v>334</v>
      </c>
      <c r="E266" s="11" t="s">
        <v>527</v>
      </c>
      <c r="F266" s="6" t="s">
        <v>552</v>
      </c>
      <c r="G266" s="6" t="s">
        <v>30</v>
      </c>
      <c r="H266" s="126">
        <v>0</v>
      </c>
      <c r="I266" s="6" t="s">
        <v>31</v>
      </c>
      <c r="J266" s="6" t="s">
        <v>32</v>
      </c>
      <c r="K266" s="6" t="s">
        <v>460</v>
      </c>
      <c r="L266" s="6" t="s">
        <v>34</v>
      </c>
      <c r="M266" s="6" t="s">
        <v>35</v>
      </c>
      <c r="N266" s="6" t="s">
        <v>10770</v>
      </c>
      <c r="O266" s="6" t="s">
        <v>37</v>
      </c>
      <c r="P266" s="32" t="s">
        <v>432</v>
      </c>
      <c r="Q266" s="11" t="s">
        <v>433</v>
      </c>
      <c r="R266" s="9">
        <v>5</v>
      </c>
      <c r="S266" s="9">
        <v>170000</v>
      </c>
      <c r="T266" s="9">
        <v>0</v>
      </c>
      <c r="U266" s="9">
        <f t="shared" si="97"/>
        <v>0</v>
      </c>
      <c r="V266" s="6"/>
      <c r="W266" s="6">
        <v>2016</v>
      </c>
      <c r="X266" s="32" t="s">
        <v>6905</v>
      </c>
      <c r="Y266" s="198"/>
      <c r="Z266" s="198"/>
      <c r="AA266" s="198"/>
      <c r="AB266" s="198"/>
      <c r="AC266" s="198"/>
      <c r="AD266" s="198"/>
      <c r="AE266" s="198"/>
      <c r="AF266" s="198"/>
      <c r="AG266" s="198"/>
      <c r="AH266" s="198"/>
      <c r="AI266" s="198"/>
      <c r="AJ266" s="198"/>
      <c r="AK266" s="198"/>
    </row>
    <row r="267" spans="1:37" s="236" customFormat="1" ht="102" x14ac:dyDescent="0.25">
      <c r="A267" s="6" t="s">
        <v>601</v>
      </c>
      <c r="B267" s="6" t="s">
        <v>25</v>
      </c>
      <c r="C267" s="11" t="s">
        <v>530</v>
      </c>
      <c r="D267" s="2" t="s">
        <v>334</v>
      </c>
      <c r="E267" s="11" t="s">
        <v>531</v>
      </c>
      <c r="F267" s="6" t="s">
        <v>554</v>
      </c>
      <c r="G267" s="6" t="s">
        <v>30</v>
      </c>
      <c r="H267" s="126">
        <v>0</v>
      </c>
      <c r="I267" s="6" t="s">
        <v>31</v>
      </c>
      <c r="J267" s="6" t="s">
        <v>32</v>
      </c>
      <c r="K267" s="6" t="s">
        <v>460</v>
      </c>
      <c r="L267" s="6" t="s">
        <v>34</v>
      </c>
      <c r="M267" s="6" t="s">
        <v>35</v>
      </c>
      <c r="N267" s="6" t="s">
        <v>10770</v>
      </c>
      <c r="O267" s="6" t="s">
        <v>37</v>
      </c>
      <c r="P267" s="32" t="s">
        <v>432</v>
      </c>
      <c r="Q267" s="11" t="s">
        <v>433</v>
      </c>
      <c r="R267" s="9">
        <v>3</v>
      </c>
      <c r="S267" s="9">
        <v>170000</v>
      </c>
      <c r="T267" s="9">
        <v>0</v>
      </c>
      <c r="U267" s="9">
        <f t="shared" si="97"/>
        <v>0</v>
      </c>
      <c r="V267" s="6"/>
      <c r="W267" s="6">
        <v>2016</v>
      </c>
      <c r="X267" s="32" t="s">
        <v>6905</v>
      </c>
      <c r="Y267" s="198"/>
      <c r="Z267" s="198"/>
      <c r="AA267" s="198"/>
      <c r="AB267" s="198"/>
      <c r="AC267" s="198"/>
      <c r="AD267" s="198"/>
      <c r="AE267" s="198"/>
      <c r="AF267" s="198"/>
      <c r="AG267" s="198"/>
      <c r="AH267" s="198"/>
      <c r="AI267" s="198"/>
      <c r="AJ267" s="198"/>
      <c r="AK267" s="198"/>
    </row>
    <row r="268" spans="1:37" s="236" customFormat="1" ht="102" x14ac:dyDescent="0.25">
      <c r="A268" s="6" t="s">
        <v>605</v>
      </c>
      <c r="B268" s="6" t="s">
        <v>25</v>
      </c>
      <c r="C268" s="11" t="s">
        <v>534</v>
      </c>
      <c r="D268" s="2" t="s">
        <v>334</v>
      </c>
      <c r="E268" s="11" t="s">
        <v>535</v>
      </c>
      <c r="F268" s="6" t="s">
        <v>556</v>
      </c>
      <c r="G268" s="6" t="s">
        <v>30</v>
      </c>
      <c r="H268" s="126">
        <v>0</v>
      </c>
      <c r="I268" s="6" t="s">
        <v>31</v>
      </c>
      <c r="J268" s="6" t="s">
        <v>32</v>
      </c>
      <c r="K268" s="6" t="s">
        <v>460</v>
      </c>
      <c r="L268" s="6" t="s">
        <v>34</v>
      </c>
      <c r="M268" s="6" t="s">
        <v>35</v>
      </c>
      <c r="N268" s="6" t="s">
        <v>10770</v>
      </c>
      <c r="O268" s="6" t="s">
        <v>37</v>
      </c>
      <c r="P268" s="32" t="s">
        <v>432</v>
      </c>
      <c r="Q268" s="11" t="s">
        <v>433</v>
      </c>
      <c r="R268" s="9">
        <v>3</v>
      </c>
      <c r="S268" s="9">
        <v>170000</v>
      </c>
      <c r="T268" s="9">
        <v>0</v>
      </c>
      <c r="U268" s="9">
        <f t="shared" si="97"/>
        <v>0</v>
      </c>
      <c r="V268" s="6"/>
      <c r="W268" s="6">
        <v>2016</v>
      </c>
      <c r="X268" s="32" t="s">
        <v>6905</v>
      </c>
      <c r="Y268" s="198"/>
      <c r="Z268" s="198"/>
      <c r="AA268" s="198"/>
      <c r="AB268" s="198"/>
      <c r="AC268" s="198"/>
      <c r="AD268" s="198"/>
      <c r="AE268" s="198"/>
      <c r="AF268" s="198"/>
      <c r="AG268" s="198"/>
      <c r="AH268" s="198"/>
      <c r="AI268" s="198"/>
      <c r="AJ268" s="198"/>
      <c r="AK268" s="198"/>
    </row>
    <row r="269" spans="1:37" s="236" customFormat="1" ht="153" x14ac:dyDescent="0.25">
      <c r="A269" s="6" t="s">
        <v>609</v>
      </c>
      <c r="B269" s="6" t="s">
        <v>25</v>
      </c>
      <c r="C269" s="6" t="s">
        <v>558</v>
      </c>
      <c r="D269" s="11" t="s">
        <v>366</v>
      </c>
      <c r="E269" s="11" t="s">
        <v>559</v>
      </c>
      <c r="F269" s="6" t="s">
        <v>560</v>
      </c>
      <c r="G269" s="6" t="s">
        <v>337</v>
      </c>
      <c r="H269" s="126">
        <v>60</v>
      </c>
      <c r="I269" s="6" t="s">
        <v>31</v>
      </c>
      <c r="J269" s="6" t="s">
        <v>32</v>
      </c>
      <c r="K269" s="6" t="s">
        <v>45</v>
      </c>
      <c r="L269" s="6" t="s">
        <v>34</v>
      </c>
      <c r="M269" s="6" t="s">
        <v>35</v>
      </c>
      <c r="N269" s="11" t="s">
        <v>78</v>
      </c>
      <c r="O269" s="3" t="s">
        <v>79</v>
      </c>
      <c r="P269" s="41" t="s">
        <v>38</v>
      </c>
      <c r="Q269" s="2" t="s">
        <v>39</v>
      </c>
      <c r="R269" s="9">
        <f>100+300+200</f>
        <v>600</v>
      </c>
      <c r="S269" s="9">
        <v>24898.5</v>
      </c>
      <c r="T269" s="9">
        <v>0</v>
      </c>
      <c r="U269" s="9">
        <f t="shared" si="97"/>
        <v>0</v>
      </c>
      <c r="V269" s="6" t="s">
        <v>80</v>
      </c>
      <c r="W269" s="6">
        <v>2016</v>
      </c>
      <c r="X269" s="32" t="s">
        <v>6914</v>
      </c>
      <c r="Y269" s="198"/>
      <c r="Z269" s="198"/>
      <c r="AA269" s="198"/>
      <c r="AB269" s="198"/>
      <c r="AC269" s="198"/>
      <c r="AD269" s="198"/>
      <c r="AE269" s="198"/>
      <c r="AF269" s="198"/>
      <c r="AG269" s="198"/>
      <c r="AH269" s="198"/>
      <c r="AI269" s="198"/>
      <c r="AJ269" s="198"/>
      <c r="AK269" s="198"/>
    </row>
    <row r="270" spans="1:37" s="236" customFormat="1" ht="153" x14ac:dyDescent="0.25">
      <c r="A270" s="6" t="s">
        <v>10232</v>
      </c>
      <c r="B270" s="6" t="s">
        <v>25</v>
      </c>
      <c r="C270" s="6" t="s">
        <v>558</v>
      </c>
      <c r="D270" s="11" t="s">
        <v>366</v>
      </c>
      <c r="E270" s="11" t="s">
        <v>559</v>
      </c>
      <c r="F270" s="6" t="s">
        <v>560</v>
      </c>
      <c r="G270" s="6" t="s">
        <v>337</v>
      </c>
      <c r="H270" s="126">
        <v>60</v>
      </c>
      <c r="I270" s="6" t="s">
        <v>31</v>
      </c>
      <c r="J270" s="6" t="s">
        <v>32</v>
      </c>
      <c r="K270" s="6" t="s">
        <v>240</v>
      </c>
      <c r="L270" s="6" t="s">
        <v>34</v>
      </c>
      <c r="M270" s="6" t="s">
        <v>35</v>
      </c>
      <c r="N270" s="11" t="s">
        <v>78</v>
      </c>
      <c r="O270" s="3" t="s">
        <v>79</v>
      </c>
      <c r="P270" s="41" t="s">
        <v>38</v>
      </c>
      <c r="Q270" s="2" t="s">
        <v>39</v>
      </c>
      <c r="R270" s="9">
        <v>162</v>
      </c>
      <c r="S270" s="9">
        <v>24898.5</v>
      </c>
      <c r="T270" s="9">
        <f t="shared" ref="T270" si="98">S270*R270</f>
        <v>4033557</v>
      </c>
      <c r="U270" s="9">
        <f t="shared" si="97"/>
        <v>4517583.8400000008</v>
      </c>
      <c r="V270" s="6" t="s">
        <v>80</v>
      </c>
      <c r="W270" s="6">
        <v>2016</v>
      </c>
      <c r="X270" s="32"/>
      <c r="Y270" s="198"/>
      <c r="Z270" s="198"/>
      <c r="AA270" s="198"/>
      <c r="AB270" s="198"/>
      <c r="AC270" s="198"/>
      <c r="AD270" s="198"/>
      <c r="AE270" s="198"/>
      <c r="AF270" s="198"/>
      <c r="AG270" s="198"/>
      <c r="AH270" s="198"/>
      <c r="AI270" s="198"/>
      <c r="AJ270" s="198"/>
      <c r="AK270" s="198"/>
    </row>
    <row r="271" spans="1:37" s="236" customFormat="1" ht="153" x14ac:dyDescent="0.25">
      <c r="A271" s="6" t="s">
        <v>611</v>
      </c>
      <c r="B271" s="6" t="s">
        <v>25</v>
      </c>
      <c r="C271" s="6" t="s">
        <v>558</v>
      </c>
      <c r="D271" s="11" t="s">
        <v>366</v>
      </c>
      <c r="E271" s="11" t="s">
        <v>559</v>
      </c>
      <c r="F271" s="6" t="s">
        <v>562</v>
      </c>
      <c r="G271" s="6" t="s">
        <v>30</v>
      </c>
      <c r="H271" s="126">
        <v>60</v>
      </c>
      <c r="I271" s="6" t="s">
        <v>31</v>
      </c>
      <c r="J271" s="6" t="s">
        <v>32</v>
      </c>
      <c r="K271" s="6" t="s">
        <v>45</v>
      </c>
      <c r="L271" s="6" t="s">
        <v>34</v>
      </c>
      <c r="M271" s="6" t="s">
        <v>35</v>
      </c>
      <c r="N271" s="11" t="s">
        <v>78</v>
      </c>
      <c r="O271" s="3" t="s">
        <v>79</v>
      </c>
      <c r="P271" s="41" t="s">
        <v>38</v>
      </c>
      <c r="Q271" s="2" t="s">
        <v>39</v>
      </c>
      <c r="R271" s="9">
        <v>119</v>
      </c>
      <c r="S271" s="9">
        <v>30180</v>
      </c>
      <c r="T271" s="9">
        <v>0</v>
      </c>
      <c r="U271" s="9">
        <f t="shared" si="97"/>
        <v>0</v>
      </c>
      <c r="V271" s="6" t="s">
        <v>80</v>
      </c>
      <c r="W271" s="6">
        <v>2016</v>
      </c>
      <c r="X271" s="32" t="s">
        <v>6905</v>
      </c>
      <c r="Y271" s="198"/>
      <c r="Z271" s="198"/>
      <c r="AA271" s="198"/>
      <c r="AB271" s="198"/>
      <c r="AC271" s="198"/>
      <c r="AD271" s="198"/>
      <c r="AE271" s="198"/>
      <c r="AF271" s="198"/>
      <c r="AG271" s="198"/>
      <c r="AH271" s="198"/>
      <c r="AI271" s="198"/>
      <c r="AJ271" s="198"/>
      <c r="AK271" s="198"/>
    </row>
    <row r="272" spans="1:37" s="236" customFormat="1" ht="153" x14ac:dyDescent="0.25">
      <c r="A272" s="6" t="s">
        <v>615</v>
      </c>
      <c r="B272" s="6" t="s">
        <v>25</v>
      </c>
      <c r="C272" s="6" t="s">
        <v>7012</v>
      </c>
      <c r="D272" s="11" t="s">
        <v>366</v>
      </c>
      <c r="E272" s="11" t="s">
        <v>7013</v>
      </c>
      <c r="F272" s="6" t="s">
        <v>564</v>
      </c>
      <c r="G272" s="6" t="s">
        <v>30</v>
      </c>
      <c r="H272" s="126">
        <v>60</v>
      </c>
      <c r="I272" s="6" t="s">
        <v>31</v>
      </c>
      <c r="J272" s="6" t="s">
        <v>32</v>
      </c>
      <c r="K272" s="6" t="s">
        <v>45</v>
      </c>
      <c r="L272" s="6" t="s">
        <v>34</v>
      </c>
      <c r="M272" s="6" t="s">
        <v>35</v>
      </c>
      <c r="N272" s="11" t="s">
        <v>78</v>
      </c>
      <c r="O272" s="3" t="s">
        <v>79</v>
      </c>
      <c r="P272" s="41" t="s">
        <v>38</v>
      </c>
      <c r="Q272" s="2" t="s">
        <v>39</v>
      </c>
      <c r="R272" s="9">
        <v>80</v>
      </c>
      <c r="S272" s="9">
        <v>18700</v>
      </c>
      <c r="T272" s="9">
        <v>0</v>
      </c>
      <c r="U272" s="9">
        <f t="shared" si="97"/>
        <v>0</v>
      </c>
      <c r="V272" s="6" t="s">
        <v>80</v>
      </c>
      <c r="W272" s="6">
        <v>2016</v>
      </c>
      <c r="X272" s="32" t="s">
        <v>6905</v>
      </c>
      <c r="Y272" s="198"/>
      <c r="Z272" s="198"/>
      <c r="AA272" s="198"/>
      <c r="AB272" s="198"/>
      <c r="AC272" s="198"/>
      <c r="AD272" s="198"/>
      <c r="AE272" s="198"/>
      <c r="AF272" s="198"/>
      <c r="AG272" s="198"/>
      <c r="AH272" s="198"/>
      <c r="AI272" s="198"/>
      <c r="AJ272" s="198"/>
      <c r="AK272" s="198"/>
    </row>
    <row r="273" spans="1:37" s="236" customFormat="1" ht="153" x14ac:dyDescent="0.25">
      <c r="A273" s="6" t="s">
        <v>619</v>
      </c>
      <c r="B273" s="6" t="s">
        <v>25</v>
      </c>
      <c r="C273" s="6" t="s">
        <v>566</v>
      </c>
      <c r="D273" s="11" t="s">
        <v>366</v>
      </c>
      <c r="E273" s="119" t="s">
        <v>567</v>
      </c>
      <c r="F273" s="6" t="s">
        <v>568</v>
      </c>
      <c r="G273" s="6" t="s">
        <v>30</v>
      </c>
      <c r="H273" s="126">
        <v>60</v>
      </c>
      <c r="I273" s="6" t="s">
        <v>31</v>
      </c>
      <c r="J273" s="6" t="s">
        <v>32</v>
      </c>
      <c r="K273" s="6" t="s">
        <v>240</v>
      </c>
      <c r="L273" s="6" t="s">
        <v>34</v>
      </c>
      <c r="M273" s="6" t="s">
        <v>35</v>
      </c>
      <c r="N273" s="11" t="s">
        <v>78</v>
      </c>
      <c r="O273" s="3" t="s">
        <v>79</v>
      </c>
      <c r="P273" s="41" t="s">
        <v>38</v>
      </c>
      <c r="Q273" s="2" t="s">
        <v>39</v>
      </c>
      <c r="R273" s="9">
        <f>100+151</f>
        <v>251</v>
      </c>
      <c r="S273" s="9">
        <v>9306</v>
      </c>
      <c r="T273" s="9">
        <v>0</v>
      </c>
      <c r="U273" s="9">
        <f t="shared" si="97"/>
        <v>0</v>
      </c>
      <c r="V273" s="6" t="s">
        <v>80</v>
      </c>
      <c r="W273" s="6">
        <v>2016</v>
      </c>
      <c r="X273" s="32" t="s">
        <v>6914</v>
      </c>
      <c r="Y273" s="198"/>
      <c r="Z273" s="198"/>
      <c r="AA273" s="198"/>
      <c r="AB273" s="198"/>
      <c r="AC273" s="198"/>
      <c r="AD273" s="198"/>
      <c r="AE273" s="198"/>
      <c r="AF273" s="198"/>
      <c r="AG273" s="198"/>
      <c r="AH273" s="198"/>
      <c r="AI273" s="198"/>
      <c r="AJ273" s="198"/>
      <c r="AK273" s="198"/>
    </row>
    <row r="274" spans="1:37" s="236" customFormat="1" ht="153" x14ac:dyDescent="0.25">
      <c r="A274" s="6" t="s">
        <v>10233</v>
      </c>
      <c r="B274" s="6" t="s">
        <v>25</v>
      </c>
      <c r="C274" s="6" t="s">
        <v>566</v>
      </c>
      <c r="D274" s="11" t="s">
        <v>366</v>
      </c>
      <c r="E274" s="119" t="s">
        <v>567</v>
      </c>
      <c r="F274" s="6" t="s">
        <v>568</v>
      </c>
      <c r="G274" s="6" t="s">
        <v>30</v>
      </c>
      <c r="H274" s="126">
        <v>60</v>
      </c>
      <c r="I274" s="6" t="s">
        <v>31</v>
      </c>
      <c r="J274" s="6" t="s">
        <v>32</v>
      </c>
      <c r="K274" s="6" t="s">
        <v>95</v>
      </c>
      <c r="L274" s="6" t="s">
        <v>34</v>
      </c>
      <c r="M274" s="6" t="s">
        <v>35</v>
      </c>
      <c r="N274" s="11" t="s">
        <v>78</v>
      </c>
      <c r="O274" s="3" t="s">
        <v>79</v>
      </c>
      <c r="P274" s="41" t="s">
        <v>38</v>
      </c>
      <c r="Q274" s="2" t="s">
        <v>39</v>
      </c>
      <c r="R274" s="9">
        <v>68</v>
      </c>
      <c r="S274" s="9">
        <v>9306</v>
      </c>
      <c r="T274" s="9">
        <f t="shared" ref="T274" si="99">S274*R274</f>
        <v>632808</v>
      </c>
      <c r="U274" s="9">
        <f t="shared" si="97"/>
        <v>708744.96000000008</v>
      </c>
      <c r="V274" s="6" t="s">
        <v>80</v>
      </c>
      <c r="W274" s="6">
        <v>2016</v>
      </c>
      <c r="X274" s="32"/>
      <c r="Y274" s="198"/>
      <c r="Z274" s="198"/>
      <c r="AA274" s="198"/>
      <c r="AB274" s="198"/>
      <c r="AC274" s="198"/>
      <c r="AD274" s="198"/>
      <c r="AE274" s="198"/>
      <c r="AF274" s="198"/>
      <c r="AG274" s="198"/>
      <c r="AH274" s="198"/>
      <c r="AI274" s="198"/>
      <c r="AJ274" s="198"/>
      <c r="AK274" s="198"/>
    </row>
    <row r="275" spans="1:37" s="236" customFormat="1" ht="153" x14ac:dyDescent="0.25">
      <c r="A275" s="6" t="s">
        <v>623</v>
      </c>
      <c r="B275" s="6" t="s">
        <v>25</v>
      </c>
      <c r="C275" s="6" t="s">
        <v>570</v>
      </c>
      <c r="D275" s="11" t="s">
        <v>366</v>
      </c>
      <c r="E275" s="119" t="s">
        <v>571</v>
      </c>
      <c r="F275" s="6" t="s">
        <v>572</v>
      </c>
      <c r="G275" s="6" t="s">
        <v>30</v>
      </c>
      <c r="H275" s="126">
        <v>60</v>
      </c>
      <c r="I275" s="6" t="s">
        <v>31</v>
      </c>
      <c r="J275" s="6" t="s">
        <v>32</v>
      </c>
      <c r="K275" s="6" t="s">
        <v>240</v>
      </c>
      <c r="L275" s="6" t="s">
        <v>34</v>
      </c>
      <c r="M275" s="6" t="s">
        <v>35</v>
      </c>
      <c r="N275" s="11" t="s">
        <v>78</v>
      </c>
      <c r="O275" s="3" t="s">
        <v>79</v>
      </c>
      <c r="P275" s="41" t="s">
        <v>38</v>
      </c>
      <c r="Q275" s="2" t="s">
        <v>39</v>
      </c>
      <c r="R275" s="9">
        <v>90</v>
      </c>
      <c r="S275" s="9">
        <v>9521</v>
      </c>
      <c r="T275" s="9">
        <v>0</v>
      </c>
      <c r="U275" s="9">
        <f t="shared" si="97"/>
        <v>0</v>
      </c>
      <c r="V275" s="6" t="s">
        <v>80</v>
      </c>
      <c r="W275" s="6">
        <v>2016</v>
      </c>
      <c r="X275" s="32" t="s">
        <v>7015</v>
      </c>
      <c r="Y275" s="198"/>
      <c r="Z275" s="198"/>
      <c r="AA275" s="198"/>
      <c r="AB275" s="198"/>
      <c r="AC275" s="198"/>
      <c r="AD275" s="198"/>
      <c r="AE275" s="198"/>
      <c r="AF275" s="198"/>
      <c r="AG275" s="198"/>
      <c r="AH275" s="198"/>
      <c r="AI275" s="198"/>
      <c r="AJ275" s="198"/>
      <c r="AK275" s="198"/>
    </row>
    <row r="276" spans="1:37" s="236" customFormat="1" ht="153" x14ac:dyDescent="0.25">
      <c r="A276" s="6" t="s">
        <v>10234</v>
      </c>
      <c r="B276" s="6" t="s">
        <v>25</v>
      </c>
      <c r="C276" s="6" t="s">
        <v>570</v>
      </c>
      <c r="D276" s="11" t="s">
        <v>366</v>
      </c>
      <c r="E276" s="119" t="s">
        <v>571</v>
      </c>
      <c r="F276" s="6" t="s">
        <v>572</v>
      </c>
      <c r="G276" s="6" t="s">
        <v>30</v>
      </c>
      <c r="H276" s="126">
        <v>60</v>
      </c>
      <c r="I276" s="6" t="s">
        <v>31</v>
      </c>
      <c r="J276" s="6" t="s">
        <v>32</v>
      </c>
      <c r="K276" s="6" t="s">
        <v>240</v>
      </c>
      <c r="L276" s="6" t="s">
        <v>34</v>
      </c>
      <c r="M276" s="6" t="s">
        <v>35</v>
      </c>
      <c r="N276" s="11" t="s">
        <v>78</v>
      </c>
      <c r="O276" s="3" t="s">
        <v>79</v>
      </c>
      <c r="P276" s="41" t="s">
        <v>38</v>
      </c>
      <c r="Q276" s="2" t="s">
        <v>39</v>
      </c>
      <c r="R276" s="9">
        <v>78</v>
      </c>
      <c r="S276" s="9">
        <v>9521</v>
      </c>
      <c r="T276" s="9">
        <v>0</v>
      </c>
      <c r="U276" s="9">
        <f t="shared" si="97"/>
        <v>0</v>
      </c>
      <c r="V276" s="6" t="s">
        <v>80</v>
      </c>
      <c r="W276" s="6">
        <v>2016</v>
      </c>
      <c r="X276" s="32" t="s">
        <v>7124</v>
      </c>
      <c r="Y276" s="198"/>
      <c r="Z276" s="198"/>
      <c r="AA276" s="198"/>
      <c r="AB276" s="198"/>
      <c r="AC276" s="198"/>
      <c r="AD276" s="198"/>
      <c r="AE276" s="198"/>
      <c r="AF276" s="198"/>
      <c r="AG276" s="198"/>
      <c r="AH276" s="198"/>
      <c r="AI276" s="198"/>
      <c r="AJ276" s="198"/>
      <c r="AK276" s="198"/>
    </row>
    <row r="277" spans="1:37" s="236" customFormat="1" ht="153" x14ac:dyDescent="0.25">
      <c r="A277" s="6" t="s">
        <v>10967</v>
      </c>
      <c r="B277" s="6" t="s">
        <v>25</v>
      </c>
      <c r="C277" s="6" t="s">
        <v>570</v>
      </c>
      <c r="D277" s="11" t="s">
        <v>366</v>
      </c>
      <c r="E277" s="119" t="s">
        <v>571</v>
      </c>
      <c r="F277" s="6" t="s">
        <v>572</v>
      </c>
      <c r="G277" s="6" t="s">
        <v>30</v>
      </c>
      <c r="H277" s="126">
        <v>0</v>
      </c>
      <c r="I277" s="6" t="s">
        <v>31</v>
      </c>
      <c r="J277" s="6" t="s">
        <v>32</v>
      </c>
      <c r="K277" s="6" t="s">
        <v>240</v>
      </c>
      <c r="L277" s="6" t="s">
        <v>34</v>
      </c>
      <c r="M277" s="6" t="s">
        <v>35</v>
      </c>
      <c r="N277" s="11" t="s">
        <v>78</v>
      </c>
      <c r="O277" s="3" t="s">
        <v>2050</v>
      </c>
      <c r="P277" s="41" t="s">
        <v>38</v>
      </c>
      <c r="Q277" s="2" t="s">
        <v>39</v>
      </c>
      <c r="R277" s="9">
        <v>78</v>
      </c>
      <c r="S277" s="9">
        <v>9521</v>
      </c>
      <c r="T277" s="9">
        <f t="shared" ref="T277" si="100">S277*R277</f>
        <v>742638</v>
      </c>
      <c r="U277" s="9">
        <f t="shared" ref="U277" si="101">T277*1.12</f>
        <v>831754.56</v>
      </c>
      <c r="V277" s="6"/>
      <c r="W277" s="6">
        <v>2016</v>
      </c>
      <c r="X277" s="32"/>
      <c r="Y277" s="198"/>
      <c r="Z277" s="198"/>
      <c r="AA277" s="198"/>
      <c r="AB277" s="198"/>
      <c r="AC277" s="198"/>
      <c r="AD277" s="198"/>
      <c r="AE277" s="198"/>
      <c r="AF277" s="198"/>
      <c r="AG277" s="198"/>
      <c r="AH277" s="198"/>
      <c r="AI277" s="198"/>
      <c r="AJ277" s="198"/>
      <c r="AK277" s="198"/>
    </row>
    <row r="278" spans="1:37" s="236" customFormat="1" ht="153" x14ac:dyDescent="0.25">
      <c r="A278" s="6" t="s">
        <v>625</v>
      </c>
      <c r="B278" s="6" t="s">
        <v>25</v>
      </c>
      <c r="C278" s="6" t="s">
        <v>574</v>
      </c>
      <c r="D278" s="11" t="s">
        <v>366</v>
      </c>
      <c r="E278" s="119" t="s">
        <v>575</v>
      </c>
      <c r="F278" s="6" t="s">
        <v>576</v>
      </c>
      <c r="G278" s="6" t="s">
        <v>30</v>
      </c>
      <c r="H278" s="126">
        <v>60</v>
      </c>
      <c r="I278" s="6" t="s">
        <v>31</v>
      </c>
      <c r="J278" s="6" t="s">
        <v>32</v>
      </c>
      <c r="K278" s="6" t="s">
        <v>240</v>
      </c>
      <c r="L278" s="6" t="s">
        <v>34</v>
      </c>
      <c r="M278" s="6" t="s">
        <v>35</v>
      </c>
      <c r="N278" s="11" t="s">
        <v>78</v>
      </c>
      <c r="O278" s="3" t="s">
        <v>79</v>
      </c>
      <c r="P278" s="41" t="s">
        <v>38</v>
      </c>
      <c r="Q278" s="2" t="s">
        <v>39</v>
      </c>
      <c r="R278" s="9">
        <f>100+1000</f>
        <v>1100</v>
      </c>
      <c r="S278" s="9">
        <v>5972</v>
      </c>
      <c r="T278" s="9">
        <v>0</v>
      </c>
      <c r="U278" s="9">
        <f t="shared" si="97"/>
        <v>0</v>
      </c>
      <c r="V278" s="6" t="s">
        <v>80</v>
      </c>
      <c r="W278" s="6">
        <v>2016</v>
      </c>
      <c r="X278" s="32" t="s">
        <v>6905</v>
      </c>
      <c r="Y278" s="198"/>
      <c r="Z278" s="198"/>
      <c r="AA278" s="198"/>
      <c r="AB278" s="198"/>
      <c r="AC278" s="198"/>
      <c r="AD278" s="198"/>
      <c r="AE278" s="198"/>
      <c r="AF278" s="198"/>
      <c r="AG278" s="198"/>
      <c r="AH278" s="198"/>
      <c r="AI278" s="198"/>
      <c r="AJ278" s="198"/>
      <c r="AK278" s="198"/>
    </row>
    <row r="279" spans="1:37" s="236" customFormat="1" ht="153" x14ac:dyDescent="0.25">
      <c r="A279" s="6" t="s">
        <v>629</v>
      </c>
      <c r="B279" s="6" t="s">
        <v>25</v>
      </c>
      <c r="C279" s="6" t="s">
        <v>578</v>
      </c>
      <c r="D279" s="11" t="s">
        <v>366</v>
      </c>
      <c r="E279" s="119" t="s">
        <v>579</v>
      </c>
      <c r="F279" s="6" t="s">
        <v>580</v>
      </c>
      <c r="G279" s="6" t="s">
        <v>30</v>
      </c>
      <c r="H279" s="126">
        <v>60</v>
      </c>
      <c r="I279" s="6" t="s">
        <v>31</v>
      </c>
      <c r="J279" s="6" t="s">
        <v>32</v>
      </c>
      <c r="K279" s="6" t="s">
        <v>240</v>
      </c>
      <c r="L279" s="6" t="s">
        <v>34</v>
      </c>
      <c r="M279" s="6" t="s">
        <v>35</v>
      </c>
      <c r="N279" s="11" t="s">
        <v>78</v>
      </c>
      <c r="O279" s="3" t="s">
        <v>79</v>
      </c>
      <c r="P279" s="41" t="s">
        <v>38</v>
      </c>
      <c r="Q279" s="2" t="s">
        <v>39</v>
      </c>
      <c r="R279" s="9">
        <v>60</v>
      </c>
      <c r="S279" s="9">
        <v>9964.7999999999993</v>
      </c>
      <c r="T279" s="9">
        <v>0</v>
      </c>
      <c r="U279" s="9">
        <f t="shared" si="97"/>
        <v>0</v>
      </c>
      <c r="V279" s="6" t="s">
        <v>80</v>
      </c>
      <c r="W279" s="6">
        <v>2016</v>
      </c>
      <c r="X279" s="32" t="s">
        <v>6907</v>
      </c>
      <c r="Y279" s="198"/>
      <c r="Z279" s="198"/>
      <c r="AA279" s="198"/>
      <c r="AB279" s="198"/>
      <c r="AC279" s="198"/>
      <c r="AD279" s="198"/>
      <c r="AE279" s="198"/>
      <c r="AF279" s="198"/>
      <c r="AG279" s="198"/>
      <c r="AH279" s="198"/>
      <c r="AI279" s="198"/>
      <c r="AJ279" s="198"/>
      <c r="AK279" s="198"/>
    </row>
    <row r="280" spans="1:37" s="236" customFormat="1" ht="153" x14ac:dyDescent="0.25">
      <c r="A280" s="6" t="s">
        <v>10235</v>
      </c>
      <c r="B280" s="6" t="s">
        <v>25</v>
      </c>
      <c r="C280" s="6" t="s">
        <v>578</v>
      </c>
      <c r="D280" s="11" t="s">
        <v>366</v>
      </c>
      <c r="E280" s="119" t="s">
        <v>579</v>
      </c>
      <c r="F280" s="6" t="s">
        <v>580</v>
      </c>
      <c r="G280" s="6" t="s">
        <v>30</v>
      </c>
      <c r="H280" s="126">
        <v>60</v>
      </c>
      <c r="I280" s="6" t="s">
        <v>31</v>
      </c>
      <c r="J280" s="6" t="s">
        <v>32</v>
      </c>
      <c r="K280" s="6" t="s">
        <v>240</v>
      </c>
      <c r="L280" s="6" t="s">
        <v>34</v>
      </c>
      <c r="M280" s="6" t="s">
        <v>35</v>
      </c>
      <c r="N280" s="11" t="s">
        <v>78</v>
      </c>
      <c r="O280" s="3" t="s">
        <v>79</v>
      </c>
      <c r="P280" s="41" t="s">
        <v>38</v>
      </c>
      <c r="Q280" s="2" t="s">
        <v>39</v>
      </c>
      <c r="R280" s="9">
        <v>52</v>
      </c>
      <c r="S280" s="9">
        <v>9964.7999999999993</v>
      </c>
      <c r="T280" s="9">
        <f t="shared" ref="T280" si="102">S280*R280</f>
        <v>518169.59999999998</v>
      </c>
      <c r="U280" s="9">
        <f t="shared" si="97"/>
        <v>580349.95200000005</v>
      </c>
      <c r="V280" s="6" t="s">
        <v>80</v>
      </c>
      <c r="W280" s="6">
        <v>2016</v>
      </c>
      <c r="X280" s="32"/>
      <c r="Y280" s="198"/>
      <c r="Z280" s="198"/>
      <c r="AA280" s="198"/>
      <c r="AB280" s="198"/>
      <c r="AC280" s="198"/>
      <c r="AD280" s="198"/>
      <c r="AE280" s="198"/>
      <c r="AF280" s="198"/>
      <c r="AG280" s="198"/>
      <c r="AH280" s="198"/>
      <c r="AI280" s="198"/>
      <c r="AJ280" s="198"/>
      <c r="AK280" s="198"/>
    </row>
    <row r="281" spans="1:37" s="236" customFormat="1" ht="153" x14ac:dyDescent="0.25">
      <c r="A281" s="6" t="s">
        <v>633</v>
      </c>
      <c r="B281" s="6" t="s">
        <v>25</v>
      </c>
      <c r="C281" s="6" t="s">
        <v>582</v>
      </c>
      <c r="D281" s="11" t="s">
        <v>366</v>
      </c>
      <c r="E281" s="119" t="s">
        <v>583</v>
      </c>
      <c r="F281" s="6" t="s">
        <v>584</v>
      </c>
      <c r="G281" s="6" t="s">
        <v>30</v>
      </c>
      <c r="H281" s="126">
        <v>60</v>
      </c>
      <c r="I281" s="6" t="s">
        <v>31</v>
      </c>
      <c r="J281" s="6" t="s">
        <v>32</v>
      </c>
      <c r="K281" s="6" t="s">
        <v>240</v>
      </c>
      <c r="L281" s="6" t="s">
        <v>34</v>
      </c>
      <c r="M281" s="6" t="s">
        <v>35</v>
      </c>
      <c r="N281" s="11" t="s">
        <v>78</v>
      </c>
      <c r="O281" s="3" t="s">
        <v>79</v>
      </c>
      <c r="P281" s="41" t="s">
        <v>38</v>
      </c>
      <c r="Q281" s="2" t="s">
        <v>39</v>
      </c>
      <c r="R281" s="9">
        <v>100</v>
      </c>
      <c r="S281" s="9">
        <v>5972.4</v>
      </c>
      <c r="T281" s="9">
        <v>0</v>
      </c>
      <c r="U281" s="9">
        <f t="shared" si="97"/>
        <v>0</v>
      </c>
      <c r="V281" s="6" t="s">
        <v>80</v>
      </c>
      <c r="W281" s="6">
        <v>2016</v>
      </c>
      <c r="X281" s="32" t="s">
        <v>6905</v>
      </c>
      <c r="Y281" s="198"/>
      <c r="Z281" s="198"/>
      <c r="AA281" s="198"/>
      <c r="AB281" s="198"/>
      <c r="AC281" s="198"/>
      <c r="AD281" s="198"/>
      <c r="AE281" s="198"/>
      <c r="AF281" s="198"/>
      <c r="AG281" s="198"/>
      <c r="AH281" s="198"/>
      <c r="AI281" s="198"/>
      <c r="AJ281" s="198"/>
      <c r="AK281" s="198"/>
    </row>
    <row r="282" spans="1:37" s="236" customFormat="1" ht="153" x14ac:dyDescent="0.25">
      <c r="A282" s="6" t="s">
        <v>637</v>
      </c>
      <c r="B282" s="6" t="s">
        <v>25</v>
      </c>
      <c r="C282" s="6" t="s">
        <v>586</v>
      </c>
      <c r="D282" s="11" t="s">
        <v>366</v>
      </c>
      <c r="E282" s="119" t="s">
        <v>587</v>
      </c>
      <c r="F282" s="6" t="s">
        <v>588</v>
      </c>
      <c r="G282" s="6" t="s">
        <v>30</v>
      </c>
      <c r="H282" s="126">
        <v>60</v>
      </c>
      <c r="I282" s="6" t="s">
        <v>31</v>
      </c>
      <c r="J282" s="6" t="s">
        <v>32</v>
      </c>
      <c r="K282" s="6" t="s">
        <v>240</v>
      </c>
      <c r="L282" s="6" t="s">
        <v>34</v>
      </c>
      <c r="M282" s="6" t="s">
        <v>35</v>
      </c>
      <c r="N282" s="11" t="s">
        <v>78</v>
      </c>
      <c r="O282" s="3" t="s">
        <v>79</v>
      </c>
      <c r="P282" s="41" t="s">
        <v>38</v>
      </c>
      <c r="Q282" s="2" t="s">
        <v>39</v>
      </c>
      <c r="R282" s="9">
        <v>1000</v>
      </c>
      <c r="S282" s="9">
        <v>3727.1</v>
      </c>
      <c r="T282" s="9">
        <v>0</v>
      </c>
      <c r="U282" s="9">
        <f t="shared" si="97"/>
        <v>0</v>
      </c>
      <c r="V282" s="6" t="s">
        <v>80</v>
      </c>
      <c r="W282" s="6">
        <v>2016</v>
      </c>
      <c r="X282" s="32" t="s">
        <v>6914</v>
      </c>
      <c r="Y282" s="198"/>
      <c r="Z282" s="198"/>
      <c r="AA282" s="198"/>
      <c r="AB282" s="198"/>
      <c r="AC282" s="198"/>
      <c r="AD282" s="198"/>
      <c r="AE282" s="198"/>
      <c r="AF282" s="198"/>
      <c r="AG282" s="198"/>
      <c r="AH282" s="198"/>
      <c r="AI282" s="198"/>
      <c r="AJ282" s="198"/>
      <c r="AK282" s="198"/>
    </row>
    <row r="283" spans="1:37" s="236" customFormat="1" ht="153" x14ac:dyDescent="0.25">
      <c r="A283" s="6" t="s">
        <v>10236</v>
      </c>
      <c r="B283" s="6" t="s">
        <v>25</v>
      </c>
      <c r="C283" s="6" t="s">
        <v>586</v>
      </c>
      <c r="D283" s="11" t="s">
        <v>366</v>
      </c>
      <c r="E283" s="119" t="s">
        <v>587</v>
      </c>
      <c r="F283" s="6" t="s">
        <v>588</v>
      </c>
      <c r="G283" s="6" t="s">
        <v>30</v>
      </c>
      <c r="H283" s="126">
        <v>60</v>
      </c>
      <c r="I283" s="6" t="s">
        <v>31</v>
      </c>
      <c r="J283" s="6" t="s">
        <v>32</v>
      </c>
      <c r="K283" s="6" t="s">
        <v>95</v>
      </c>
      <c r="L283" s="6" t="s">
        <v>34</v>
      </c>
      <c r="M283" s="6" t="s">
        <v>35</v>
      </c>
      <c r="N283" s="11" t="s">
        <v>78</v>
      </c>
      <c r="O283" s="3" t="s">
        <v>79</v>
      </c>
      <c r="P283" s="41" t="s">
        <v>38</v>
      </c>
      <c r="Q283" s="2" t="s">
        <v>39</v>
      </c>
      <c r="R283" s="9">
        <v>28</v>
      </c>
      <c r="S283" s="9">
        <v>3727.1</v>
      </c>
      <c r="T283" s="9">
        <f t="shared" ref="T283" si="103">S283*R283</f>
        <v>104358.8</v>
      </c>
      <c r="U283" s="9">
        <f t="shared" si="97"/>
        <v>116881.85600000001</v>
      </c>
      <c r="V283" s="6" t="s">
        <v>80</v>
      </c>
      <c r="W283" s="6">
        <v>2016</v>
      </c>
      <c r="X283" s="32"/>
      <c r="Y283" s="198"/>
      <c r="Z283" s="198"/>
      <c r="AA283" s="198"/>
      <c r="AB283" s="198"/>
      <c r="AC283" s="198"/>
      <c r="AD283" s="198"/>
      <c r="AE283" s="198"/>
      <c r="AF283" s="198"/>
      <c r="AG283" s="198"/>
      <c r="AH283" s="198"/>
      <c r="AI283" s="198"/>
      <c r="AJ283" s="198"/>
      <c r="AK283" s="198"/>
    </row>
    <row r="284" spans="1:37" s="236" customFormat="1" ht="153" x14ac:dyDescent="0.25">
      <c r="A284" s="6" t="s">
        <v>641</v>
      </c>
      <c r="B284" s="6" t="s">
        <v>25</v>
      </c>
      <c r="C284" s="11" t="s">
        <v>590</v>
      </c>
      <c r="D284" s="11" t="s">
        <v>366</v>
      </c>
      <c r="E284" s="11" t="s">
        <v>591</v>
      </c>
      <c r="F284" s="6" t="s">
        <v>592</v>
      </c>
      <c r="G284" s="6" t="s">
        <v>30</v>
      </c>
      <c r="H284" s="126">
        <v>60</v>
      </c>
      <c r="I284" s="6" t="s">
        <v>31</v>
      </c>
      <c r="J284" s="6" t="s">
        <v>32</v>
      </c>
      <c r="K284" s="3" t="s">
        <v>33</v>
      </c>
      <c r="L284" s="6" t="s">
        <v>34</v>
      </c>
      <c r="M284" s="6" t="s">
        <v>35</v>
      </c>
      <c r="N284" s="11" t="s">
        <v>78</v>
      </c>
      <c r="O284" s="3" t="s">
        <v>79</v>
      </c>
      <c r="P284" s="41" t="s">
        <v>38</v>
      </c>
      <c r="Q284" s="2" t="s">
        <v>39</v>
      </c>
      <c r="R284" s="9">
        <v>1200</v>
      </c>
      <c r="S284" s="9">
        <v>2361</v>
      </c>
      <c r="T284" s="9">
        <v>0</v>
      </c>
      <c r="U284" s="9">
        <f t="shared" si="97"/>
        <v>0</v>
      </c>
      <c r="V284" s="6" t="s">
        <v>80</v>
      </c>
      <c r="W284" s="6">
        <v>2016</v>
      </c>
      <c r="X284" s="32" t="s">
        <v>6914</v>
      </c>
      <c r="Y284" s="198"/>
      <c r="Z284" s="198"/>
      <c r="AA284" s="198"/>
      <c r="AB284" s="198"/>
      <c r="AC284" s="198"/>
      <c r="AD284" s="198"/>
      <c r="AE284" s="198"/>
      <c r="AF284" s="198"/>
      <c r="AG284" s="198"/>
      <c r="AH284" s="198"/>
      <c r="AI284" s="198"/>
      <c r="AJ284" s="198"/>
      <c r="AK284" s="198"/>
    </row>
    <row r="285" spans="1:37" s="236" customFormat="1" ht="153" x14ac:dyDescent="0.25">
      <c r="A285" s="6" t="s">
        <v>10237</v>
      </c>
      <c r="B285" s="6" t="s">
        <v>25</v>
      </c>
      <c r="C285" s="11" t="s">
        <v>590</v>
      </c>
      <c r="D285" s="11" t="s">
        <v>366</v>
      </c>
      <c r="E285" s="11" t="s">
        <v>591</v>
      </c>
      <c r="F285" s="6" t="s">
        <v>592</v>
      </c>
      <c r="G285" s="6" t="s">
        <v>30</v>
      </c>
      <c r="H285" s="126">
        <v>60</v>
      </c>
      <c r="I285" s="6" t="s">
        <v>31</v>
      </c>
      <c r="J285" s="6" t="s">
        <v>32</v>
      </c>
      <c r="K285" s="3" t="s">
        <v>240</v>
      </c>
      <c r="L285" s="6" t="s">
        <v>34</v>
      </c>
      <c r="M285" s="6" t="s">
        <v>35</v>
      </c>
      <c r="N285" s="11" t="s">
        <v>78</v>
      </c>
      <c r="O285" s="3" t="s">
        <v>79</v>
      </c>
      <c r="P285" s="41" t="s">
        <v>38</v>
      </c>
      <c r="Q285" s="2" t="s">
        <v>39</v>
      </c>
      <c r="R285" s="9">
        <v>684</v>
      </c>
      <c r="S285" s="9">
        <v>2361</v>
      </c>
      <c r="T285" s="9">
        <f t="shared" ref="T285" si="104">S285*R285</f>
        <v>1614924</v>
      </c>
      <c r="U285" s="9">
        <f t="shared" si="97"/>
        <v>1808714.8800000001</v>
      </c>
      <c r="V285" s="6" t="s">
        <v>80</v>
      </c>
      <c r="W285" s="6">
        <v>2016</v>
      </c>
      <c r="X285" s="32"/>
      <c r="Y285" s="198"/>
      <c r="Z285" s="198"/>
      <c r="AA285" s="198"/>
      <c r="AB285" s="198"/>
      <c r="AC285" s="198"/>
      <c r="AD285" s="198"/>
      <c r="AE285" s="198"/>
      <c r="AF285" s="198"/>
      <c r="AG285" s="198"/>
      <c r="AH285" s="198"/>
      <c r="AI285" s="198"/>
      <c r="AJ285" s="198"/>
      <c r="AK285" s="198"/>
    </row>
    <row r="286" spans="1:37" s="236" customFormat="1" ht="153" x14ac:dyDescent="0.25">
      <c r="A286" s="6" t="s">
        <v>645</v>
      </c>
      <c r="B286" s="6" t="s">
        <v>25</v>
      </c>
      <c r="C286" s="11" t="s">
        <v>594</v>
      </c>
      <c r="D286" s="11" t="s">
        <v>366</v>
      </c>
      <c r="E286" s="11" t="s">
        <v>595</v>
      </c>
      <c r="F286" s="6" t="s">
        <v>596</v>
      </c>
      <c r="G286" s="6" t="s">
        <v>30</v>
      </c>
      <c r="H286" s="126">
        <v>60</v>
      </c>
      <c r="I286" s="6" t="s">
        <v>31</v>
      </c>
      <c r="J286" s="6" t="s">
        <v>32</v>
      </c>
      <c r="K286" s="6" t="s">
        <v>45</v>
      </c>
      <c r="L286" s="6" t="s">
        <v>34</v>
      </c>
      <c r="M286" s="6" t="s">
        <v>35</v>
      </c>
      <c r="N286" s="11" t="s">
        <v>78</v>
      </c>
      <c r="O286" s="3" t="s">
        <v>79</v>
      </c>
      <c r="P286" s="41" t="s">
        <v>38</v>
      </c>
      <c r="Q286" s="2" t="s">
        <v>39</v>
      </c>
      <c r="R286" s="9">
        <v>3</v>
      </c>
      <c r="S286" s="9">
        <v>2896.7999999999997</v>
      </c>
      <c r="T286" s="9">
        <v>0</v>
      </c>
      <c r="U286" s="9">
        <f t="shared" si="97"/>
        <v>0</v>
      </c>
      <c r="V286" s="6" t="s">
        <v>80</v>
      </c>
      <c r="W286" s="6">
        <v>2016</v>
      </c>
      <c r="X286" s="32" t="s">
        <v>6914</v>
      </c>
      <c r="Y286" s="198"/>
      <c r="Z286" s="198"/>
      <c r="AA286" s="198"/>
      <c r="AB286" s="198"/>
      <c r="AC286" s="198"/>
      <c r="AD286" s="198"/>
      <c r="AE286" s="198"/>
      <c r="AF286" s="198"/>
      <c r="AG286" s="198"/>
      <c r="AH286" s="198"/>
      <c r="AI286" s="198"/>
      <c r="AJ286" s="198"/>
      <c r="AK286" s="198"/>
    </row>
    <row r="287" spans="1:37" s="236" customFormat="1" ht="153" x14ac:dyDescent="0.25">
      <c r="A287" s="6" t="s">
        <v>10238</v>
      </c>
      <c r="B287" s="6" t="s">
        <v>25</v>
      </c>
      <c r="C287" s="11" t="s">
        <v>594</v>
      </c>
      <c r="D287" s="11" t="s">
        <v>366</v>
      </c>
      <c r="E287" s="11" t="s">
        <v>595</v>
      </c>
      <c r="F287" s="6" t="s">
        <v>596</v>
      </c>
      <c r="G287" s="6" t="s">
        <v>30</v>
      </c>
      <c r="H287" s="126">
        <v>60</v>
      </c>
      <c r="I287" s="6" t="s">
        <v>31</v>
      </c>
      <c r="J287" s="6" t="s">
        <v>32</v>
      </c>
      <c r="K287" s="6" t="s">
        <v>240</v>
      </c>
      <c r="L287" s="6" t="s">
        <v>34</v>
      </c>
      <c r="M287" s="6" t="s">
        <v>35</v>
      </c>
      <c r="N287" s="11" t="s">
        <v>78</v>
      </c>
      <c r="O287" s="3" t="s">
        <v>79</v>
      </c>
      <c r="P287" s="41" t="s">
        <v>38</v>
      </c>
      <c r="Q287" s="2" t="s">
        <v>39</v>
      </c>
      <c r="R287" s="9">
        <v>54</v>
      </c>
      <c r="S287" s="9">
        <v>2896.7999999999997</v>
      </c>
      <c r="T287" s="9">
        <f t="shared" ref="T287" si="105">S287*R287</f>
        <v>156427.19999999998</v>
      </c>
      <c r="U287" s="9">
        <f t="shared" si="97"/>
        <v>175198.46400000001</v>
      </c>
      <c r="V287" s="6" t="s">
        <v>80</v>
      </c>
      <c r="W287" s="6">
        <v>2016</v>
      </c>
      <c r="X287" s="32"/>
      <c r="Y287" s="198"/>
      <c r="Z287" s="198"/>
      <c r="AA287" s="198"/>
      <c r="AB287" s="198"/>
      <c r="AC287" s="198"/>
      <c r="AD287" s="198"/>
      <c r="AE287" s="198"/>
      <c r="AF287" s="198"/>
      <c r="AG287" s="198"/>
      <c r="AH287" s="198"/>
      <c r="AI287" s="198"/>
      <c r="AJ287" s="198"/>
      <c r="AK287" s="198"/>
    </row>
    <row r="288" spans="1:37" s="236" customFormat="1" ht="153" x14ac:dyDescent="0.25">
      <c r="A288" s="6" t="s">
        <v>647</v>
      </c>
      <c r="B288" s="6" t="s">
        <v>25</v>
      </c>
      <c r="C288" s="11" t="s">
        <v>598</v>
      </c>
      <c r="D288" s="11" t="s">
        <v>366</v>
      </c>
      <c r="E288" s="11" t="s">
        <v>599</v>
      </c>
      <c r="F288" s="6" t="s">
        <v>600</v>
      </c>
      <c r="G288" s="6" t="s">
        <v>30</v>
      </c>
      <c r="H288" s="126">
        <v>60</v>
      </c>
      <c r="I288" s="6" t="s">
        <v>31</v>
      </c>
      <c r="J288" s="6" t="s">
        <v>32</v>
      </c>
      <c r="K288" s="6" t="s">
        <v>267</v>
      </c>
      <c r="L288" s="6" t="s">
        <v>34</v>
      </c>
      <c r="M288" s="6" t="s">
        <v>35</v>
      </c>
      <c r="N288" s="11" t="s">
        <v>78</v>
      </c>
      <c r="O288" s="3" t="s">
        <v>79</v>
      </c>
      <c r="P288" s="41" t="s">
        <v>38</v>
      </c>
      <c r="Q288" s="2" t="s">
        <v>39</v>
      </c>
      <c r="R288" s="9">
        <v>5</v>
      </c>
      <c r="S288" s="9">
        <v>2896.7999999999997</v>
      </c>
      <c r="T288" s="9">
        <v>0</v>
      </c>
      <c r="U288" s="9">
        <f t="shared" si="97"/>
        <v>0</v>
      </c>
      <c r="V288" s="6" t="s">
        <v>80</v>
      </c>
      <c r="W288" s="6">
        <v>2016</v>
      </c>
      <c r="X288" s="32" t="s">
        <v>6905</v>
      </c>
      <c r="Y288" s="198"/>
      <c r="Z288" s="198"/>
      <c r="AA288" s="198"/>
      <c r="AB288" s="198"/>
      <c r="AC288" s="198"/>
      <c r="AD288" s="198"/>
      <c r="AE288" s="198"/>
      <c r="AF288" s="198"/>
      <c r="AG288" s="198"/>
      <c r="AH288" s="198"/>
      <c r="AI288" s="198"/>
      <c r="AJ288" s="198"/>
      <c r="AK288" s="198"/>
    </row>
    <row r="289" spans="1:37" s="236" customFormat="1" ht="153" x14ac:dyDescent="0.25">
      <c r="A289" s="6" t="s">
        <v>649</v>
      </c>
      <c r="B289" s="6" t="s">
        <v>25</v>
      </c>
      <c r="C289" s="11" t="s">
        <v>602</v>
      </c>
      <c r="D289" s="11" t="s">
        <v>366</v>
      </c>
      <c r="E289" s="11" t="s">
        <v>603</v>
      </c>
      <c r="F289" s="6" t="s">
        <v>604</v>
      </c>
      <c r="G289" s="6" t="s">
        <v>30</v>
      </c>
      <c r="H289" s="126">
        <v>60</v>
      </c>
      <c r="I289" s="6" t="s">
        <v>31</v>
      </c>
      <c r="J289" s="6" t="s">
        <v>32</v>
      </c>
      <c r="K289" s="6" t="s">
        <v>45</v>
      </c>
      <c r="L289" s="6" t="s">
        <v>34</v>
      </c>
      <c r="M289" s="6" t="s">
        <v>35</v>
      </c>
      <c r="N289" s="11" t="s">
        <v>78</v>
      </c>
      <c r="O289" s="3" t="s">
        <v>79</v>
      </c>
      <c r="P289" s="41" t="s">
        <v>38</v>
      </c>
      <c r="Q289" s="2" t="s">
        <v>39</v>
      </c>
      <c r="R289" s="9">
        <v>80</v>
      </c>
      <c r="S289" s="9">
        <v>1605.6</v>
      </c>
      <c r="T289" s="9">
        <v>0</v>
      </c>
      <c r="U289" s="9">
        <f t="shared" si="97"/>
        <v>0</v>
      </c>
      <c r="V289" s="6" t="s">
        <v>80</v>
      </c>
      <c r="W289" s="6">
        <v>2016</v>
      </c>
      <c r="X289" s="32" t="s">
        <v>6907</v>
      </c>
      <c r="Y289" s="198"/>
      <c r="Z289" s="198"/>
      <c r="AA289" s="198"/>
      <c r="AB289" s="198"/>
      <c r="AC289" s="198"/>
      <c r="AD289" s="198"/>
      <c r="AE289" s="198"/>
      <c r="AF289" s="198"/>
      <c r="AG289" s="198"/>
      <c r="AH289" s="198"/>
      <c r="AI289" s="198"/>
      <c r="AJ289" s="198"/>
      <c r="AK289" s="198"/>
    </row>
    <row r="290" spans="1:37" s="236" customFormat="1" ht="153" x14ac:dyDescent="0.25">
      <c r="A290" s="6" t="s">
        <v>10239</v>
      </c>
      <c r="B290" s="6" t="s">
        <v>25</v>
      </c>
      <c r="C290" s="11" t="s">
        <v>602</v>
      </c>
      <c r="D290" s="11" t="s">
        <v>366</v>
      </c>
      <c r="E290" s="11" t="s">
        <v>603</v>
      </c>
      <c r="F290" s="6" t="s">
        <v>604</v>
      </c>
      <c r="G290" s="6" t="s">
        <v>30</v>
      </c>
      <c r="H290" s="126">
        <v>60</v>
      </c>
      <c r="I290" s="6" t="s">
        <v>31</v>
      </c>
      <c r="J290" s="6" t="s">
        <v>32</v>
      </c>
      <c r="K290" s="6" t="s">
        <v>45</v>
      </c>
      <c r="L290" s="6" t="s">
        <v>34</v>
      </c>
      <c r="M290" s="6" t="s">
        <v>35</v>
      </c>
      <c r="N290" s="11" t="s">
        <v>78</v>
      </c>
      <c r="O290" s="3" t="s">
        <v>79</v>
      </c>
      <c r="P290" s="41" t="s">
        <v>38</v>
      </c>
      <c r="Q290" s="2" t="s">
        <v>39</v>
      </c>
      <c r="R290" s="9">
        <v>58</v>
      </c>
      <c r="S290" s="9">
        <v>1605.6</v>
      </c>
      <c r="T290" s="9">
        <v>0</v>
      </c>
      <c r="U290" s="9">
        <f t="shared" si="97"/>
        <v>0</v>
      </c>
      <c r="V290" s="6" t="s">
        <v>80</v>
      </c>
      <c r="W290" s="6">
        <v>2016</v>
      </c>
      <c r="X290" s="32" t="s">
        <v>7007</v>
      </c>
      <c r="Y290" s="198"/>
      <c r="Z290" s="198"/>
      <c r="AA290" s="198"/>
      <c r="AB290" s="198"/>
      <c r="AC290" s="198"/>
      <c r="AD290" s="198"/>
      <c r="AE290" s="198"/>
      <c r="AF290" s="198"/>
      <c r="AG290" s="198"/>
      <c r="AH290" s="198"/>
      <c r="AI290" s="198"/>
      <c r="AJ290" s="198"/>
      <c r="AK290" s="198"/>
    </row>
    <row r="291" spans="1:37" s="236" customFormat="1" ht="153" x14ac:dyDescent="0.25">
      <c r="A291" s="6" t="s">
        <v>10605</v>
      </c>
      <c r="B291" s="6" t="s">
        <v>25</v>
      </c>
      <c r="C291" s="11" t="s">
        <v>602</v>
      </c>
      <c r="D291" s="11" t="s">
        <v>366</v>
      </c>
      <c r="E291" s="11" t="s">
        <v>603</v>
      </c>
      <c r="F291" s="6" t="s">
        <v>604</v>
      </c>
      <c r="G291" s="6" t="s">
        <v>30</v>
      </c>
      <c r="H291" s="126">
        <v>0</v>
      </c>
      <c r="I291" s="6" t="s">
        <v>31</v>
      </c>
      <c r="J291" s="6" t="s">
        <v>32</v>
      </c>
      <c r="K291" s="6" t="s">
        <v>240</v>
      </c>
      <c r="L291" s="6" t="s">
        <v>34</v>
      </c>
      <c r="M291" s="6" t="s">
        <v>35</v>
      </c>
      <c r="N291" s="11" t="s">
        <v>36</v>
      </c>
      <c r="O291" s="3" t="s">
        <v>2050</v>
      </c>
      <c r="P291" s="41" t="s">
        <v>38</v>
      </c>
      <c r="Q291" s="2" t="s">
        <v>39</v>
      </c>
      <c r="R291" s="9">
        <v>58</v>
      </c>
      <c r="S291" s="9">
        <v>1605.6</v>
      </c>
      <c r="T291" s="9">
        <f t="shared" ref="T291" si="106">S291*R291</f>
        <v>93124.799999999988</v>
      </c>
      <c r="U291" s="9">
        <f t="shared" ref="U291" si="107">T291*1.12</f>
        <v>104299.776</v>
      </c>
      <c r="V291" s="6"/>
      <c r="W291" s="6">
        <v>2016</v>
      </c>
      <c r="X291" s="32"/>
      <c r="Y291" s="198"/>
      <c r="Z291" s="198"/>
      <c r="AA291" s="198"/>
      <c r="AB291" s="198"/>
      <c r="AC291" s="198"/>
      <c r="AD291" s="198"/>
      <c r="AE291" s="198"/>
      <c r="AF291" s="198"/>
      <c r="AG291" s="198"/>
      <c r="AH291" s="198"/>
      <c r="AI291" s="198"/>
      <c r="AJ291" s="198"/>
      <c r="AK291" s="198"/>
    </row>
    <row r="292" spans="1:37" s="236" customFormat="1" ht="153" x14ac:dyDescent="0.25">
      <c r="A292" s="6" t="s">
        <v>651</v>
      </c>
      <c r="B292" s="6" t="s">
        <v>25</v>
      </c>
      <c r="C292" s="11" t="s">
        <v>606</v>
      </c>
      <c r="D292" s="11" t="s">
        <v>366</v>
      </c>
      <c r="E292" s="11" t="s">
        <v>607</v>
      </c>
      <c r="F292" s="6" t="s">
        <v>608</v>
      </c>
      <c r="G292" s="6" t="s">
        <v>30</v>
      </c>
      <c r="H292" s="126">
        <v>60</v>
      </c>
      <c r="I292" s="6" t="s">
        <v>31</v>
      </c>
      <c r="J292" s="6" t="s">
        <v>32</v>
      </c>
      <c r="K292" s="6" t="s">
        <v>45</v>
      </c>
      <c r="L292" s="6" t="s">
        <v>34</v>
      </c>
      <c r="M292" s="6" t="s">
        <v>35</v>
      </c>
      <c r="N292" s="11" t="s">
        <v>78</v>
      </c>
      <c r="O292" s="3" t="s">
        <v>79</v>
      </c>
      <c r="P292" s="41" t="s">
        <v>38</v>
      </c>
      <c r="Q292" s="2" t="s">
        <v>39</v>
      </c>
      <c r="R292" s="9">
        <v>50</v>
      </c>
      <c r="S292" s="9">
        <v>1550</v>
      </c>
      <c r="T292" s="9">
        <v>0</v>
      </c>
      <c r="U292" s="9">
        <f t="shared" si="97"/>
        <v>0</v>
      </c>
      <c r="V292" s="6" t="s">
        <v>80</v>
      </c>
      <c r="W292" s="6">
        <v>2016</v>
      </c>
      <c r="X292" s="32" t="s">
        <v>6914</v>
      </c>
      <c r="Y292" s="198"/>
      <c r="Z292" s="198"/>
      <c r="AA292" s="198"/>
      <c r="AB292" s="198"/>
      <c r="AC292" s="198"/>
      <c r="AD292" s="198"/>
      <c r="AE292" s="198"/>
      <c r="AF292" s="198"/>
      <c r="AG292" s="198"/>
      <c r="AH292" s="198"/>
      <c r="AI292" s="198"/>
      <c r="AJ292" s="198"/>
      <c r="AK292" s="198"/>
    </row>
    <row r="293" spans="1:37" s="236" customFormat="1" ht="153" x14ac:dyDescent="0.25">
      <c r="A293" s="6" t="s">
        <v>10240</v>
      </c>
      <c r="B293" s="6" t="s">
        <v>25</v>
      </c>
      <c r="C293" s="11" t="s">
        <v>606</v>
      </c>
      <c r="D293" s="11" t="s">
        <v>366</v>
      </c>
      <c r="E293" s="11" t="s">
        <v>607</v>
      </c>
      <c r="F293" s="6" t="s">
        <v>608</v>
      </c>
      <c r="G293" s="6" t="s">
        <v>30</v>
      </c>
      <c r="H293" s="126">
        <v>60</v>
      </c>
      <c r="I293" s="6" t="s">
        <v>31</v>
      </c>
      <c r="J293" s="6" t="s">
        <v>32</v>
      </c>
      <c r="K293" s="6" t="s">
        <v>10175</v>
      </c>
      <c r="L293" s="6" t="s">
        <v>34</v>
      </c>
      <c r="M293" s="6" t="s">
        <v>35</v>
      </c>
      <c r="N293" s="11" t="s">
        <v>78</v>
      </c>
      <c r="O293" s="3" t="s">
        <v>79</v>
      </c>
      <c r="P293" s="41" t="s">
        <v>38</v>
      </c>
      <c r="Q293" s="2" t="s">
        <v>39</v>
      </c>
      <c r="R293" s="9">
        <v>83</v>
      </c>
      <c r="S293" s="9">
        <v>1550</v>
      </c>
      <c r="T293" s="9">
        <v>0</v>
      </c>
      <c r="U293" s="9">
        <f t="shared" si="97"/>
        <v>0</v>
      </c>
      <c r="V293" s="6" t="s">
        <v>80</v>
      </c>
      <c r="W293" s="6">
        <v>2016</v>
      </c>
      <c r="X293" s="32" t="s">
        <v>7007</v>
      </c>
      <c r="Y293" s="198"/>
      <c r="Z293" s="198"/>
      <c r="AA293" s="198"/>
      <c r="AB293" s="198"/>
      <c r="AC293" s="198"/>
      <c r="AD293" s="198"/>
      <c r="AE293" s="198"/>
      <c r="AF293" s="198"/>
      <c r="AG293" s="198"/>
      <c r="AH293" s="198"/>
      <c r="AI293" s="198"/>
      <c r="AJ293" s="198"/>
      <c r="AK293" s="198"/>
    </row>
    <row r="294" spans="1:37" s="236" customFormat="1" ht="153" x14ac:dyDescent="0.25">
      <c r="A294" s="6" t="s">
        <v>10606</v>
      </c>
      <c r="B294" s="6" t="s">
        <v>25</v>
      </c>
      <c r="C294" s="11" t="s">
        <v>606</v>
      </c>
      <c r="D294" s="11" t="s">
        <v>366</v>
      </c>
      <c r="E294" s="11" t="s">
        <v>607</v>
      </c>
      <c r="F294" s="6" t="s">
        <v>608</v>
      </c>
      <c r="G294" s="6" t="s">
        <v>30</v>
      </c>
      <c r="H294" s="126">
        <v>0</v>
      </c>
      <c r="I294" s="6" t="s">
        <v>31</v>
      </c>
      <c r="J294" s="6" t="s">
        <v>32</v>
      </c>
      <c r="K294" s="6" t="s">
        <v>10607</v>
      </c>
      <c r="L294" s="6" t="s">
        <v>34</v>
      </c>
      <c r="M294" s="6" t="s">
        <v>35</v>
      </c>
      <c r="N294" s="11" t="s">
        <v>36</v>
      </c>
      <c r="O294" s="3" t="s">
        <v>2050</v>
      </c>
      <c r="P294" s="41" t="s">
        <v>38</v>
      </c>
      <c r="Q294" s="2" t="s">
        <v>39</v>
      </c>
      <c r="R294" s="9">
        <v>83</v>
      </c>
      <c r="S294" s="9">
        <v>1550</v>
      </c>
      <c r="T294" s="9">
        <f t="shared" ref="T294" si="108">S294*R294</f>
        <v>128650</v>
      </c>
      <c r="U294" s="9">
        <f t="shared" ref="U294" si="109">T294*1.12</f>
        <v>144088</v>
      </c>
      <c r="V294" s="6"/>
      <c r="W294" s="6">
        <v>2016</v>
      </c>
      <c r="X294" s="32"/>
      <c r="Y294" s="198"/>
      <c r="Z294" s="198"/>
      <c r="AA294" s="198"/>
      <c r="AB294" s="198"/>
      <c r="AC294" s="198"/>
      <c r="AD294" s="198"/>
      <c r="AE294" s="198"/>
      <c r="AF294" s="198"/>
      <c r="AG294" s="198"/>
      <c r="AH294" s="198"/>
      <c r="AI294" s="198"/>
      <c r="AJ294" s="198"/>
      <c r="AK294" s="198"/>
    </row>
    <row r="295" spans="1:37" s="236" customFormat="1" ht="153" x14ac:dyDescent="0.25">
      <c r="A295" s="6" t="s">
        <v>653</v>
      </c>
      <c r="B295" s="6" t="s">
        <v>25</v>
      </c>
      <c r="C295" s="11" t="s">
        <v>606</v>
      </c>
      <c r="D295" s="11" t="s">
        <v>366</v>
      </c>
      <c r="E295" s="11" t="s">
        <v>607</v>
      </c>
      <c r="F295" s="6" t="s">
        <v>610</v>
      </c>
      <c r="G295" s="6" t="s">
        <v>30</v>
      </c>
      <c r="H295" s="126">
        <v>60</v>
      </c>
      <c r="I295" s="6" t="s">
        <v>31</v>
      </c>
      <c r="J295" s="6" t="s">
        <v>32</v>
      </c>
      <c r="K295" s="6" t="s">
        <v>45</v>
      </c>
      <c r="L295" s="6" t="s">
        <v>34</v>
      </c>
      <c r="M295" s="6" t="s">
        <v>35</v>
      </c>
      <c r="N295" s="11" t="s">
        <v>78</v>
      </c>
      <c r="O295" s="3" t="s">
        <v>79</v>
      </c>
      <c r="P295" s="41" t="s">
        <v>38</v>
      </c>
      <c r="Q295" s="2" t="s">
        <v>39</v>
      </c>
      <c r="R295" s="9">
        <v>50</v>
      </c>
      <c r="S295" s="9">
        <v>1605.6</v>
      </c>
      <c r="T295" s="9">
        <v>0</v>
      </c>
      <c r="U295" s="9">
        <f t="shared" si="97"/>
        <v>0</v>
      </c>
      <c r="V295" s="6" t="s">
        <v>80</v>
      </c>
      <c r="W295" s="6">
        <v>2016</v>
      </c>
      <c r="X295" s="32" t="s">
        <v>6905</v>
      </c>
      <c r="Y295" s="198"/>
      <c r="Z295" s="198"/>
      <c r="AA295" s="198"/>
      <c r="AB295" s="198"/>
      <c r="AC295" s="198"/>
      <c r="AD295" s="198"/>
      <c r="AE295" s="198"/>
      <c r="AF295" s="198"/>
      <c r="AG295" s="198"/>
      <c r="AH295" s="198"/>
      <c r="AI295" s="198"/>
      <c r="AJ295" s="198"/>
      <c r="AK295" s="198"/>
    </row>
    <row r="296" spans="1:37" s="236" customFormat="1" ht="153" x14ac:dyDescent="0.25">
      <c r="A296" s="6" t="s">
        <v>658</v>
      </c>
      <c r="B296" s="6" t="s">
        <v>25</v>
      </c>
      <c r="C296" s="11" t="s">
        <v>612</v>
      </c>
      <c r="D296" s="11" t="s">
        <v>366</v>
      </c>
      <c r="E296" s="11" t="s">
        <v>613</v>
      </c>
      <c r="F296" s="6" t="s">
        <v>614</v>
      </c>
      <c r="G296" s="6" t="s">
        <v>30</v>
      </c>
      <c r="H296" s="126">
        <v>60</v>
      </c>
      <c r="I296" s="6" t="s">
        <v>31</v>
      </c>
      <c r="J296" s="6" t="s">
        <v>32</v>
      </c>
      <c r="K296" s="6" t="s">
        <v>45</v>
      </c>
      <c r="L296" s="6" t="s">
        <v>34</v>
      </c>
      <c r="M296" s="6" t="s">
        <v>35</v>
      </c>
      <c r="N296" s="11" t="s">
        <v>78</v>
      </c>
      <c r="O296" s="3" t="s">
        <v>79</v>
      </c>
      <c r="P296" s="41" t="s">
        <v>38</v>
      </c>
      <c r="Q296" s="2" t="s">
        <v>39</v>
      </c>
      <c r="R296" s="9">
        <v>3015</v>
      </c>
      <c r="S296" s="9">
        <v>1550</v>
      </c>
      <c r="T296" s="9">
        <v>0</v>
      </c>
      <c r="U296" s="9">
        <f t="shared" si="97"/>
        <v>0</v>
      </c>
      <c r="V296" s="6" t="s">
        <v>80</v>
      </c>
      <c r="W296" s="6">
        <v>2016</v>
      </c>
      <c r="X296" s="32" t="s">
        <v>6905</v>
      </c>
      <c r="Y296" s="198"/>
      <c r="Z296" s="198"/>
      <c r="AA296" s="198"/>
      <c r="AB296" s="198"/>
      <c r="AC296" s="198"/>
      <c r="AD296" s="198"/>
      <c r="AE296" s="198"/>
      <c r="AF296" s="198"/>
      <c r="AG296" s="198"/>
      <c r="AH296" s="198"/>
      <c r="AI296" s="198"/>
      <c r="AJ296" s="198"/>
      <c r="AK296" s="198"/>
    </row>
    <row r="297" spans="1:37" s="236" customFormat="1" ht="153" x14ac:dyDescent="0.25">
      <c r="A297" s="6" t="s">
        <v>660</v>
      </c>
      <c r="B297" s="6" t="s">
        <v>25</v>
      </c>
      <c r="C297" s="6" t="s">
        <v>616</v>
      </c>
      <c r="D297" s="11" t="s">
        <v>366</v>
      </c>
      <c r="E297" s="11" t="s">
        <v>617</v>
      </c>
      <c r="F297" s="6" t="s">
        <v>618</v>
      </c>
      <c r="G297" s="6" t="s">
        <v>30</v>
      </c>
      <c r="H297" s="126">
        <v>60</v>
      </c>
      <c r="I297" s="6" t="s">
        <v>31</v>
      </c>
      <c r="J297" s="6" t="s">
        <v>32</v>
      </c>
      <c r="K297" s="6" t="s">
        <v>240</v>
      </c>
      <c r="L297" s="6" t="s">
        <v>34</v>
      </c>
      <c r="M297" s="6" t="s">
        <v>35</v>
      </c>
      <c r="N297" s="11" t="s">
        <v>78</v>
      </c>
      <c r="O297" s="3" t="s">
        <v>79</v>
      </c>
      <c r="P297" s="41" t="s">
        <v>38</v>
      </c>
      <c r="Q297" s="2" t="s">
        <v>39</v>
      </c>
      <c r="R297" s="9">
        <v>80</v>
      </c>
      <c r="S297" s="9">
        <v>572</v>
      </c>
      <c r="T297" s="9">
        <v>0</v>
      </c>
      <c r="U297" s="9">
        <f t="shared" si="97"/>
        <v>0</v>
      </c>
      <c r="V297" s="6" t="s">
        <v>80</v>
      </c>
      <c r="W297" s="6">
        <v>2016</v>
      </c>
      <c r="X297" s="32" t="s">
        <v>6905</v>
      </c>
      <c r="Y297" s="198"/>
      <c r="Z297" s="198"/>
      <c r="AA297" s="198"/>
      <c r="AB297" s="198"/>
      <c r="AC297" s="198"/>
      <c r="AD297" s="198"/>
      <c r="AE297" s="198"/>
      <c r="AF297" s="198"/>
      <c r="AG297" s="198"/>
      <c r="AH297" s="198"/>
      <c r="AI297" s="198"/>
      <c r="AJ297" s="198"/>
      <c r="AK297" s="198"/>
    </row>
    <row r="298" spans="1:37" s="236" customFormat="1" ht="153" x14ac:dyDescent="0.25">
      <c r="A298" s="6" t="s">
        <v>662</v>
      </c>
      <c r="B298" s="6" t="s">
        <v>25</v>
      </c>
      <c r="C298" s="11" t="s">
        <v>620</v>
      </c>
      <c r="D298" s="11" t="s">
        <v>366</v>
      </c>
      <c r="E298" s="11" t="s">
        <v>621</v>
      </c>
      <c r="F298" s="6" t="s">
        <v>622</v>
      </c>
      <c r="G298" s="6" t="s">
        <v>30</v>
      </c>
      <c r="H298" s="126">
        <v>60</v>
      </c>
      <c r="I298" s="6" t="s">
        <v>31</v>
      </c>
      <c r="J298" s="6" t="s">
        <v>32</v>
      </c>
      <c r="K298" s="6" t="s">
        <v>240</v>
      </c>
      <c r="L298" s="6" t="s">
        <v>34</v>
      </c>
      <c r="M298" s="6" t="s">
        <v>35</v>
      </c>
      <c r="N298" s="11" t="s">
        <v>78</v>
      </c>
      <c r="O298" s="3" t="s">
        <v>79</v>
      </c>
      <c r="P298" s="41" t="s">
        <v>38</v>
      </c>
      <c r="Q298" s="2" t="s">
        <v>39</v>
      </c>
      <c r="R298" s="9">
        <v>30</v>
      </c>
      <c r="S298" s="9">
        <v>572</v>
      </c>
      <c r="T298" s="9">
        <v>0</v>
      </c>
      <c r="U298" s="9">
        <f t="shared" si="97"/>
        <v>0</v>
      </c>
      <c r="V298" s="6" t="s">
        <v>80</v>
      </c>
      <c r="W298" s="6">
        <v>2016</v>
      </c>
      <c r="X298" s="32" t="s">
        <v>6907</v>
      </c>
      <c r="Y298" s="198"/>
      <c r="Z298" s="198"/>
      <c r="AA298" s="198"/>
      <c r="AB298" s="198"/>
      <c r="AC298" s="198"/>
      <c r="AD298" s="198"/>
      <c r="AE298" s="198"/>
      <c r="AF298" s="198"/>
      <c r="AG298" s="198"/>
      <c r="AH298" s="198"/>
      <c r="AI298" s="198"/>
      <c r="AJ298" s="198"/>
      <c r="AK298" s="198"/>
    </row>
    <row r="299" spans="1:37" s="236" customFormat="1" ht="153" x14ac:dyDescent="0.25">
      <c r="A299" s="6" t="s">
        <v>10241</v>
      </c>
      <c r="B299" s="6" t="s">
        <v>25</v>
      </c>
      <c r="C299" s="11" t="s">
        <v>620</v>
      </c>
      <c r="D299" s="11" t="s">
        <v>366</v>
      </c>
      <c r="E299" s="11" t="s">
        <v>621</v>
      </c>
      <c r="F299" s="6" t="s">
        <v>622</v>
      </c>
      <c r="G299" s="6" t="s">
        <v>30</v>
      </c>
      <c r="H299" s="126">
        <v>60</v>
      </c>
      <c r="I299" s="6" t="s">
        <v>31</v>
      </c>
      <c r="J299" s="6" t="s">
        <v>32</v>
      </c>
      <c r="K299" s="6" t="s">
        <v>240</v>
      </c>
      <c r="L299" s="6" t="s">
        <v>34</v>
      </c>
      <c r="M299" s="6" t="s">
        <v>35</v>
      </c>
      <c r="N299" s="11" t="s">
        <v>78</v>
      </c>
      <c r="O299" s="3" t="s">
        <v>79</v>
      </c>
      <c r="P299" s="41" t="s">
        <v>38</v>
      </c>
      <c r="Q299" s="2" t="s">
        <v>39</v>
      </c>
      <c r="R299" s="9">
        <v>94</v>
      </c>
      <c r="S299" s="9">
        <v>572</v>
      </c>
      <c r="T299" s="9">
        <f t="shared" ref="T299" si="110">S299*R299</f>
        <v>53768</v>
      </c>
      <c r="U299" s="9">
        <f t="shared" si="97"/>
        <v>60220.160000000003</v>
      </c>
      <c r="V299" s="6" t="s">
        <v>80</v>
      </c>
      <c r="W299" s="6">
        <v>2016</v>
      </c>
      <c r="X299" s="32"/>
      <c r="Y299" s="198"/>
      <c r="Z299" s="198"/>
      <c r="AA299" s="198"/>
      <c r="AB299" s="198"/>
      <c r="AC299" s="198"/>
      <c r="AD299" s="198"/>
      <c r="AE299" s="198"/>
      <c r="AF299" s="198"/>
      <c r="AG299" s="198"/>
      <c r="AH299" s="198"/>
      <c r="AI299" s="198"/>
      <c r="AJ299" s="198"/>
      <c r="AK299" s="198"/>
    </row>
    <row r="300" spans="1:37" s="236" customFormat="1" ht="153" x14ac:dyDescent="0.25">
      <c r="A300" s="6" t="s">
        <v>664</v>
      </c>
      <c r="B300" s="6" t="s">
        <v>25</v>
      </c>
      <c r="C300" s="11" t="s">
        <v>620</v>
      </c>
      <c r="D300" s="11" t="s">
        <v>366</v>
      </c>
      <c r="E300" s="11" t="s">
        <v>621</v>
      </c>
      <c r="F300" s="6" t="s">
        <v>624</v>
      </c>
      <c r="G300" s="6" t="s">
        <v>30</v>
      </c>
      <c r="H300" s="126">
        <v>60</v>
      </c>
      <c r="I300" s="6" t="s">
        <v>31</v>
      </c>
      <c r="J300" s="6" t="s">
        <v>32</v>
      </c>
      <c r="K300" s="6" t="s">
        <v>240</v>
      </c>
      <c r="L300" s="6" t="s">
        <v>34</v>
      </c>
      <c r="M300" s="6" t="s">
        <v>35</v>
      </c>
      <c r="N300" s="11" t="s">
        <v>78</v>
      </c>
      <c r="O300" s="3" t="s">
        <v>79</v>
      </c>
      <c r="P300" s="41" t="s">
        <v>38</v>
      </c>
      <c r="Q300" s="2" t="s">
        <v>39</v>
      </c>
      <c r="R300" s="9">
        <v>1000</v>
      </c>
      <c r="S300" s="9">
        <v>455</v>
      </c>
      <c r="T300" s="9">
        <v>0</v>
      </c>
      <c r="U300" s="9">
        <f t="shared" si="97"/>
        <v>0</v>
      </c>
      <c r="V300" s="6" t="s">
        <v>80</v>
      </c>
      <c r="W300" s="6">
        <v>2016</v>
      </c>
      <c r="X300" s="32" t="s">
        <v>6905</v>
      </c>
      <c r="Y300" s="198"/>
      <c r="Z300" s="198"/>
      <c r="AA300" s="198"/>
      <c r="AB300" s="198"/>
      <c r="AC300" s="198"/>
      <c r="AD300" s="198"/>
      <c r="AE300" s="198"/>
      <c r="AF300" s="198"/>
      <c r="AG300" s="198"/>
      <c r="AH300" s="198"/>
      <c r="AI300" s="198"/>
      <c r="AJ300" s="198"/>
      <c r="AK300" s="198"/>
    </row>
    <row r="301" spans="1:37" s="236" customFormat="1" ht="165.75" customHeight="1" x14ac:dyDescent="0.25">
      <c r="A301" s="6" t="s">
        <v>666</v>
      </c>
      <c r="B301" s="6" t="s">
        <v>25</v>
      </c>
      <c r="C301" s="11" t="s">
        <v>626</v>
      </c>
      <c r="D301" s="11" t="s">
        <v>366</v>
      </c>
      <c r="E301" s="11" t="s">
        <v>8753</v>
      </c>
      <c r="F301" s="6" t="s">
        <v>627</v>
      </c>
      <c r="G301" s="6" t="s">
        <v>30</v>
      </c>
      <c r="H301" s="126">
        <v>60</v>
      </c>
      <c r="I301" s="6" t="s">
        <v>31</v>
      </c>
      <c r="J301" s="6" t="s">
        <v>32</v>
      </c>
      <c r="K301" s="6" t="s">
        <v>628</v>
      </c>
      <c r="L301" s="6" t="s">
        <v>34</v>
      </c>
      <c r="M301" s="6" t="s">
        <v>35</v>
      </c>
      <c r="N301" s="11" t="s">
        <v>78</v>
      </c>
      <c r="O301" s="3" t="s">
        <v>79</v>
      </c>
      <c r="P301" s="32" t="s">
        <v>38</v>
      </c>
      <c r="Q301" s="11" t="s">
        <v>39</v>
      </c>
      <c r="R301" s="9">
        <v>30</v>
      </c>
      <c r="S301" s="9">
        <v>552</v>
      </c>
      <c r="T301" s="9">
        <v>0</v>
      </c>
      <c r="U301" s="9">
        <f t="shared" si="97"/>
        <v>0</v>
      </c>
      <c r="V301" s="6" t="s">
        <v>80</v>
      </c>
      <c r="W301" s="6">
        <v>2016</v>
      </c>
      <c r="X301" s="32" t="s">
        <v>6905</v>
      </c>
      <c r="Y301" s="198"/>
      <c r="Z301" s="198"/>
      <c r="AA301" s="198"/>
      <c r="AB301" s="198"/>
      <c r="AC301" s="198"/>
      <c r="AD301" s="198"/>
      <c r="AE301" s="198"/>
      <c r="AF301" s="198"/>
      <c r="AG301" s="198"/>
      <c r="AH301" s="198"/>
      <c r="AI301" s="198"/>
      <c r="AJ301" s="198"/>
      <c r="AK301" s="198"/>
    </row>
    <row r="302" spans="1:37" s="236" customFormat="1" ht="153" x14ac:dyDescent="0.25">
      <c r="A302" s="6" t="s">
        <v>670</v>
      </c>
      <c r="B302" s="6" t="s">
        <v>25</v>
      </c>
      <c r="C302" s="11" t="s">
        <v>630</v>
      </c>
      <c r="D302" s="11" t="s">
        <v>366</v>
      </c>
      <c r="E302" s="11" t="s">
        <v>631</v>
      </c>
      <c r="F302" s="6" t="s">
        <v>632</v>
      </c>
      <c r="G302" s="6" t="s">
        <v>30</v>
      </c>
      <c r="H302" s="126">
        <v>60</v>
      </c>
      <c r="I302" s="6" t="s">
        <v>31</v>
      </c>
      <c r="J302" s="6" t="s">
        <v>32</v>
      </c>
      <c r="K302" s="6" t="s">
        <v>628</v>
      </c>
      <c r="L302" s="6" t="s">
        <v>34</v>
      </c>
      <c r="M302" s="6" t="s">
        <v>35</v>
      </c>
      <c r="N302" s="11" t="s">
        <v>78</v>
      </c>
      <c r="O302" s="3" t="s">
        <v>79</v>
      </c>
      <c r="P302" s="32" t="s">
        <v>38</v>
      </c>
      <c r="Q302" s="11" t="s">
        <v>39</v>
      </c>
      <c r="R302" s="9">
        <v>20</v>
      </c>
      <c r="S302" s="9">
        <v>243.6</v>
      </c>
      <c r="T302" s="9">
        <v>0</v>
      </c>
      <c r="U302" s="9">
        <f t="shared" si="97"/>
        <v>0</v>
      </c>
      <c r="V302" s="6" t="s">
        <v>80</v>
      </c>
      <c r="W302" s="6">
        <v>2016</v>
      </c>
      <c r="X302" s="32" t="s">
        <v>6905</v>
      </c>
      <c r="Y302" s="198"/>
      <c r="Z302" s="198"/>
      <c r="AA302" s="198"/>
      <c r="AB302" s="198"/>
      <c r="AC302" s="198"/>
      <c r="AD302" s="198"/>
      <c r="AE302" s="198"/>
      <c r="AF302" s="198"/>
      <c r="AG302" s="198"/>
      <c r="AH302" s="198"/>
      <c r="AI302" s="198"/>
      <c r="AJ302" s="198"/>
      <c r="AK302" s="198"/>
    </row>
    <row r="303" spans="1:37" s="236" customFormat="1" ht="153" x14ac:dyDescent="0.25">
      <c r="A303" s="6" t="s">
        <v>672</v>
      </c>
      <c r="B303" s="6" t="s">
        <v>25</v>
      </c>
      <c r="C303" s="11" t="s">
        <v>634</v>
      </c>
      <c r="D303" s="11" t="s">
        <v>366</v>
      </c>
      <c r="E303" s="11" t="s">
        <v>635</v>
      </c>
      <c r="F303" s="6" t="s">
        <v>636</v>
      </c>
      <c r="G303" s="6" t="s">
        <v>30</v>
      </c>
      <c r="H303" s="126">
        <v>60</v>
      </c>
      <c r="I303" s="6" t="s">
        <v>31</v>
      </c>
      <c r="J303" s="6" t="s">
        <v>32</v>
      </c>
      <c r="K303" s="6" t="s">
        <v>628</v>
      </c>
      <c r="L303" s="6" t="s">
        <v>34</v>
      </c>
      <c r="M303" s="6" t="s">
        <v>35</v>
      </c>
      <c r="N303" s="11" t="s">
        <v>78</v>
      </c>
      <c r="O303" s="3" t="s">
        <v>79</v>
      </c>
      <c r="P303" s="32" t="s">
        <v>38</v>
      </c>
      <c r="Q303" s="11" t="s">
        <v>39</v>
      </c>
      <c r="R303" s="9">
        <v>30</v>
      </c>
      <c r="S303" s="9">
        <v>193.2</v>
      </c>
      <c r="T303" s="9">
        <v>0</v>
      </c>
      <c r="U303" s="9">
        <f t="shared" si="97"/>
        <v>0</v>
      </c>
      <c r="V303" s="6" t="s">
        <v>80</v>
      </c>
      <c r="W303" s="6">
        <v>2016</v>
      </c>
      <c r="X303" s="32" t="s">
        <v>6905</v>
      </c>
      <c r="Y303" s="198"/>
      <c r="Z303" s="198"/>
      <c r="AA303" s="198"/>
      <c r="AB303" s="198"/>
      <c r="AC303" s="198"/>
      <c r="AD303" s="198"/>
      <c r="AE303" s="198"/>
      <c r="AF303" s="198"/>
      <c r="AG303" s="198"/>
      <c r="AH303" s="198"/>
      <c r="AI303" s="198"/>
      <c r="AJ303" s="198"/>
      <c r="AK303" s="198"/>
    </row>
    <row r="304" spans="1:37" s="236" customFormat="1" ht="153" x14ac:dyDescent="0.25">
      <c r="A304" s="6" t="s">
        <v>674</v>
      </c>
      <c r="B304" s="6" t="s">
        <v>25</v>
      </c>
      <c r="C304" s="11" t="s">
        <v>638</v>
      </c>
      <c r="D304" s="11" t="s">
        <v>366</v>
      </c>
      <c r="E304" s="11" t="s">
        <v>639</v>
      </c>
      <c r="F304" s="6" t="s">
        <v>640</v>
      </c>
      <c r="G304" s="6" t="s">
        <v>30</v>
      </c>
      <c r="H304" s="126">
        <v>60</v>
      </c>
      <c r="I304" s="6" t="s">
        <v>31</v>
      </c>
      <c r="J304" s="6" t="s">
        <v>32</v>
      </c>
      <c r="K304" s="6" t="s">
        <v>628</v>
      </c>
      <c r="L304" s="6" t="s">
        <v>34</v>
      </c>
      <c r="M304" s="6" t="s">
        <v>35</v>
      </c>
      <c r="N304" s="11" t="s">
        <v>78</v>
      </c>
      <c r="O304" s="3" t="s">
        <v>79</v>
      </c>
      <c r="P304" s="32" t="s">
        <v>38</v>
      </c>
      <c r="Q304" s="11" t="s">
        <v>39</v>
      </c>
      <c r="R304" s="9">
        <v>30</v>
      </c>
      <c r="S304" s="9">
        <v>162</v>
      </c>
      <c r="T304" s="9">
        <v>0</v>
      </c>
      <c r="U304" s="9">
        <f t="shared" si="97"/>
        <v>0</v>
      </c>
      <c r="V304" s="6" t="s">
        <v>80</v>
      </c>
      <c r="W304" s="6">
        <v>2016</v>
      </c>
      <c r="X304" s="32" t="s">
        <v>6905</v>
      </c>
      <c r="Y304" s="198"/>
      <c r="Z304" s="198"/>
      <c r="AA304" s="198"/>
      <c r="AB304" s="198"/>
      <c r="AC304" s="198"/>
      <c r="AD304" s="198"/>
      <c r="AE304" s="198"/>
      <c r="AF304" s="198"/>
      <c r="AG304" s="198"/>
      <c r="AH304" s="198"/>
      <c r="AI304" s="198"/>
      <c r="AJ304" s="198"/>
      <c r="AK304" s="198"/>
    </row>
    <row r="305" spans="1:37" s="236" customFormat="1" ht="153" x14ac:dyDescent="0.25">
      <c r="A305" s="6" t="s">
        <v>679</v>
      </c>
      <c r="B305" s="6" t="s">
        <v>25</v>
      </c>
      <c r="C305" s="11" t="s">
        <v>10242</v>
      </c>
      <c r="D305" s="11" t="s">
        <v>391</v>
      </c>
      <c r="E305" s="11" t="s">
        <v>10243</v>
      </c>
      <c r="F305" s="6" t="s">
        <v>644</v>
      </c>
      <c r="G305" s="6" t="s">
        <v>30</v>
      </c>
      <c r="H305" s="126">
        <v>60</v>
      </c>
      <c r="I305" s="6" t="s">
        <v>31</v>
      </c>
      <c r="J305" s="6" t="s">
        <v>32</v>
      </c>
      <c r="K305" s="6" t="s">
        <v>240</v>
      </c>
      <c r="L305" s="6" t="s">
        <v>34</v>
      </c>
      <c r="M305" s="6" t="s">
        <v>35</v>
      </c>
      <c r="N305" s="11" t="s">
        <v>78</v>
      </c>
      <c r="O305" s="3" t="s">
        <v>79</v>
      </c>
      <c r="P305" s="32" t="s">
        <v>38</v>
      </c>
      <c r="Q305" s="11" t="s">
        <v>39</v>
      </c>
      <c r="R305" s="9">
        <f>15+50</f>
        <v>65</v>
      </c>
      <c r="S305" s="9">
        <v>14905.199999999999</v>
      </c>
      <c r="T305" s="9">
        <v>0</v>
      </c>
      <c r="U305" s="9">
        <f t="shared" si="97"/>
        <v>0</v>
      </c>
      <c r="V305" s="6" t="s">
        <v>80</v>
      </c>
      <c r="W305" s="6">
        <v>2016</v>
      </c>
      <c r="X305" s="32" t="s">
        <v>6907</v>
      </c>
      <c r="Y305" s="198"/>
      <c r="Z305" s="198"/>
      <c r="AA305" s="198"/>
      <c r="AB305" s="198"/>
      <c r="AC305" s="198"/>
      <c r="AD305" s="198"/>
      <c r="AE305" s="198"/>
      <c r="AF305" s="198"/>
      <c r="AG305" s="198"/>
      <c r="AH305" s="198"/>
      <c r="AI305" s="198"/>
      <c r="AJ305" s="198"/>
      <c r="AK305" s="198"/>
    </row>
    <row r="306" spans="1:37" s="236" customFormat="1" ht="153" x14ac:dyDescent="0.25">
      <c r="A306" s="6" t="s">
        <v>10244</v>
      </c>
      <c r="B306" s="6" t="s">
        <v>25</v>
      </c>
      <c r="C306" s="11" t="s">
        <v>10242</v>
      </c>
      <c r="D306" s="11" t="s">
        <v>391</v>
      </c>
      <c r="E306" s="11" t="s">
        <v>10243</v>
      </c>
      <c r="F306" s="6" t="s">
        <v>644</v>
      </c>
      <c r="G306" s="6" t="s">
        <v>30</v>
      </c>
      <c r="H306" s="126">
        <v>60</v>
      </c>
      <c r="I306" s="6" t="s">
        <v>31</v>
      </c>
      <c r="J306" s="6" t="s">
        <v>32</v>
      </c>
      <c r="K306" s="6" t="s">
        <v>240</v>
      </c>
      <c r="L306" s="6" t="s">
        <v>34</v>
      </c>
      <c r="M306" s="6" t="s">
        <v>35</v>
      </c>
      <c r="N306" s="11" t="s">
        <v>78</v>
      </c>
      <c r="O306" s="3" t="s">
        <v>79</v>
      </c>
      <c r="P306" s="32" t="s">
        <v>38</v>
      </c>
      <c r="Q306" s="11" t="s">
        <v>39</v>
      </c>
      <c r="R306" s="9">
        <v>23</v>
      </c>
      <c r="S306" s="9">
        <v>14905.199999999999</v>
      </c>
      <c r="T306" s="9">
        <f t="shared" ref="T306" si="111">S306*R306</f>
        <v>342819.6</v>
      </c>
      <c r="U306" s="9">
        <f t="shared" si="97"/>
        <v>383957.95199999999</v>
      </c>
      <c r="V306" s="6" t="s">
        <v>80</v>
      </c>
      <c r="W306" s="6">
        <v>2016</v>
      </c>
      <c r="X306" s="32"/>
      <c r="Y306" s="198"/>
      <c r="Z306" s="198"/>
      <c r="AA306" s="198"/>
      <c r="AB306" s="198"/>
      <c r="AC306" s="198"/>
      <c r="AD306" s="198"/>
      <c r="AE306" s="198"/>
      <c r="AF306" s="198"/>
      <c r="AG306" s="198"/>
      <c r="AH306" s="198"/>
      <c r="AI306" s="198"/>
      <c r="AJ306" s="198"/>
      <c r="AK306" s="198"/>
    </row>
    <row r="307" spans="1:37" s="236" customFormat="1" ht="153" x14ac:dyDescent="0.25">
      <c r="A307" s="6" t="s">
        <v>681</v>
      </c>
      <c r="B307" s="6" t="s">
        <v>25</v>
      </c>
      <c r="C307" s="11" t="s">
        <v>642</v>
      </c>
      <c r="D307" s="11" t="s">
        <v>391</v>
      </c>
      <c r="E307" s="11" t="s">
        <v>643</v>
      </c>
      <c r="F307" s="6" t="s">
        <v>646</v>
      </c>
      <c r="G307" s="6" t="s">
        <v>30</v>
      </c>
      <c r="H307" s="126">
        <v>60</v>
      </c>
      <c r="I307" s="6" t="s">
        <v>31</v>
      </c>
      <c r="J307" s="6" t="s">
        <v>32</v>
      </c>
      <c r="K307" s="6" t="s">
        <v>45</v>
      </c>
      <c r="L307" s="6" t="s">
        <v>34</v>
      </c>
      <c r="M307" s="6" t="s">
        <v>35</v>
      </c>
      <c r="N307" s="11" t="s">
        <v>78</v>
      </c>
      <c r="O307" s="3" t="s">
        <v>79</v>
      </c>
      <c r="P307" s="32" t="s">
        <v>38</v>
      </c>
      <c r="Q307" s="11" t="s">
        <v>39</v>
      </c>
      <c r="R307" s="9">
        <v>20</v>
      </c>
      <c r="S307" s="9">
        <v>101498.4</v>
      </c>
      <c r="T307" s="9">
        <v>0</v>
      </c>
      <c r="U307" s="9">
        <f t="shared" si="97"/>
        <v>0</v>
      </c>
      <c r="V307" s="6" t="s">
        <v>80</v>
      </c>
      <c r="W307" s="6">
        <v>2016</v>
      </c>
      <c r="X307" s="32" t="s">
        <v>6905</v>
      </c>
      <c r="Y307" s="198"/>
      <c r="Z307" s="198"/>
      <c r="AA307" s="198"/>
      <c r="AB307" s="198"/>
      <c r="AC307" s="198"/>
      <c r="AD307" s="198"/>
      <c r="AE307" s="198"/>
      <c r="AF307" s="198"/>
      <c r="AG307" s="198"/>
      <c r="AH307" s="198"/>
      <c r="AI307" s="198"/>
      <c r="AJ307" s="198"/>
      <c r="AK307" s="198"/>
    </row>
    <row r="308" spans="1:37" s="236" customFormat="1" ht="153" x14ac:dyDescent="0.25">
      <c r="A308" s="6" t="s">
        <v>685</v>
      </c>
      <c r="B308" s="6" t="s">
        <v>25</v>
      </c>
      <c r="C308" s="11" t="s">
        <v>642</v>
      </c>
      <c r="D308" s="11" t="s">
        <v>391</v>
      </c>
      <c r="E308" s="11" t="s">
        <v>643</v>
      </c>
      <c r="F308" s="6" t="s">
        <v>648</v>
      </c>
      <c r="G308" s="6" t="s">
        <v>30</v>
      </c>
      <c r="H308" s="126">
        <v>60</v>
      </c>
      <c r="I308" s="6" t="s">
        <v>31</v>
      </c>
      <c r="J308" s="6" t="s">
        <v>32</v>
      </c>
      <c r="K308" s="6" t="s">
        <v>45</v>
      </c>
      <c r="L308" s="6" t="s">
        <v>34</v>
      </c>
      <c r="M308" s="6" t="s">
        <v>35</v>
      </c>
      <c r="N308" s="11" t="s">
        <v>78</v>
      </c>
      <c r="O308" s="3" t="s">
        <v>79</v>
      </c>
      <c r="P308" s="32" t="s">
        <v>38</v>
      </c>
      <c r="Q308" s="11" t="s">
        <v>39</v>
      </c>
      <c r="R308" s="9">
        <v>60</v>
      </c>
      <c r="S308" s="9">
        <v>22538.399999999998</v>
      </c>
      <c r="T308" s="9">
        <v>0</v>
      </c>
      <c r="U308" s="9">
        <f t="shared" si="97"/>
        <v>0</v>
      </c>
      <c r="V308" s="6" t="s">
        <v>80</v>
      </c>
      <c r="W308" s="6">
        <v>2016</v>
      </c>
      <c r="X308" s="32" t="s">
        <v>6905</v>
      </c>
      <c r="Y308" s="198"/>
      <c r="Z308" s="198"/>
      <c r="AA308" s="198"/>
      <c r="AB308" s="198"/>
      <c r="AC308" s="198"/>
      <c r="AD308" s="198"/>
      <c r="AE308" s="198"/>
      <c r="AF308" s="198"/>
      <c r="AG308" s="198"/>
      <c r="AH308" s="198"/>
      <c r="AI308" s="198"/>
      <c r="AJ308" s="198"/>
      <c r="AK308" s="198"/>
    </row>
    <row r="309" spans="1:37" s="236" customFormat="1" ht="153" x14ac:dyDescent="0.25">
      <c r="A309" s="6" t="s">
        <v>689</v>
      </c>
      <c r="B309" s="6" t="s">
        <v>25</v>
      </c>
      <c r="C309" s="11" t="s">
        <v>642</v>
      </c>
      <c r="D309" s="11" t="s">
        <v>391</v>
      </c>
      <c r="E309" s="11" t="s">
        <v>643</v>
      </c>
      <c r="F309" s="6" t="s">
        <v>650</v>
      </c>
      <c r="G309" s="6" t="s">
        <v>337</v>
      </c>
      <c r="H309" s="126">
        <v>60</v>
      </c>
      <c r="I309" s="6" t="s">
        <v>31</v>
      </c>
      <c r="J309" s="6" t="s">
        <v>32</v>
      </c>
      <c r="K309" s="3" t="s">
        <v>33</v>
      </c>
      <c r="L309" s="6" t="s">
        <v>34</v>
      </c>
      <c r="M309" s="6" t="s">
        <v>35</v>
      </c>
      <c r="N309" s="11" t="s">
        <v>78</v>
      </c>
      <c r="O309" s="3" t="s">
        <v>79</v>
      </c>
      <c r="P309" s="32" t="s">
        <v>38</v>
      </c>
      <c r="Q309" s="11" t="s">
        <v>39</v>
      </c>
      <c r="R309" s="9">
        <v>800</v>
      </c>
      <c r="S309" s="9">
        <v>11380</v>
      </c>
      <c r="T309" s="9">
        <v>0</v>
      </c>
      <c r="U309" s="9">
        <f t="shared" si="97"/>
        <v>0</v>
      </c>
      <c r="V309" s="6" t="s">
        <v>80</v>
      </c>
      <c r="W309" s="6">
        <v>2016</v>
      </c>
      <c r="X309" s="32" t="s">
        <v>7025</v>
      </c>
      <c r="Y309" s="198"/>
      <c r="Z309" s="198"/>
      <c r="AA309" s="198"/>
      <c r="AB309" s="198"/>
      <c r="AC309" s="198"/>
      <c r="AD309" s="198"/>
      <c r="AE309" s="198"/>
      <c r="AF309" s="198"/>
      <c r="AG309" s="198"/>
      <c r="AH309" s="198"/>
      <c r="AI309" s="198"/>
      <c r="AJ309" s="198"/>
      <c r="AK309" s="198"/>
    </row>
    <row r="310" spans="1:37" s="236" customFormat="1" ht="153" x14ac:dyDescent="0.25">
      <c r="A310" s="6" t="s">
        <v>10245</v>
      </c>
      <c r="B310" s="6" t="s">
        <v>25</v>
      </c>
      <c r="C310" s="11" t="s">
        <v>642</v>
      </c>
      <c r="D310" s="11" t="s">
        <v>391</v>
      </c>
      <c r="E310" s="11" t="s">
        <v>643</v>
      </c>
      <c r="F310" s="6" t="s">
        <v>650</v>
      </c>
      <c r="G310" s="6" t="s">
        <v>337</v>
      </c>
      <c r="H310" s="126">
        <v>60</v>
      </c>
      <c r="I310" s="6" t="s">
        <v>31</v>
      </c>
      <c r="J310" s="6" t="s">
        <v>32</v>
      </c>
      <c r="K310" s="3" t="s">
        <v>45</v>
      </c>
      <c r="L310" s="6" t="s">
        <v>34</v>
      </c>
      <c r="M310" s="6" t="s">
        <v>35</v>
      </c>
      <c r="N310" s="11" t="s">
        <v>78</v>
      </c>
      <c r="O310" s="3" t="s">
        <v>79</v>
      </c>
      <c r="P310" s="32" t="s">
        <v>38</v>
      </c>
      <c r="Q310" s="11" t="s">
        <v>39</v>
      </c>
      <c r="R310" s="9">
        <v>800</v>
      </c>
      <c r="S310" s="9">
        <v>11380</v>
      </c>
      <c r="T310" s="9">
        <v>0</v>
      </c>
      <c r="U310" s="9">
        <f t="shared" si="97"/>
        <v>0</v>
      </c>
      <c r="V310" s="6" t="s">
        <v>80</v>
      </c>
      <c r="W310" s="6">
        <v>2016</v>
      </c>
      <c r="X310" s="32" t="s">
        <v>6914</v>
      </c>
      <c r="Y310" s="198"/>
      <c r="Z310" s="198"/>
      <c r="AA310" s="198"/>
      <c r="AB310" s="198"/>
      <c r="AC310" s="198"/>
      <c r="AD310" s="198"/>
      <c r="AE310" s="198"/>
      <c r="AF310" s="198"/>
      <c r="AG310" s="198"/>
      <c r="AH310" s="198"/>
      <c r="AI310" s="198"/>
      <c r="AJ310" s="198"/>
      <c r="AK310" s="198"/>
    </row>
    <row r="311" spans="1:37" s="236" customFormat="1" ht="153" x14ac:dyDescent="0.25">
      <c r="A311" s="6" t="s">
        <v>10246</v>
      </c>
      <c r="B311" s="6" t="s">
        <v>25</v>
      </c>
      <c r="C311" s="11" t="s">
        <v>642</v>
      </c>
      <c r="D311" s="11" t="s">
        <v>391</v>
      </c>
      <c r="E311" s="11" t="s">
        <v>643</v>
      </c>
      <c r="F311" s="6" t="s">
        <v>650</v>
      </c>
      <c r="G311" s="6" t="s">
        <v>337</v>
      </c>
      <c r="H311" s="126">
        <v>60</v>
      </c>
      <c r="I311" s="6" t="s">
        <v>31</v>
      </c>
      <c r="J311" s="6" t="s">
        <v>32</v>
      </c>
      <c r="K311" s="3" t="s">
        <v>10247</v>
      </c>
      <c r="L311" s="6" t="s">
        <v>34</v>
      </c>
      <c r="M311" s="6" t="s">
        <v>35</v>
      </c>
      <c r="N311" s="11" t="s">
        <v>78</v>
      </c>
      <c r="O311" s="3" t="s">
        <v>79</v>
      </c>
      <c r="P311" s="32" t="s">
        <v>38</v>
      </c>
      <c r="Q311" s="11" t="s">
        <v>39</v>
      </c>
      <c r="R311" s="9">
        <v>1041</v>
      </c>
      <c r="S311" s="9">
        <v>11380</v>
      </c>
      <c r="T311" s="9">
        <v>0</v>
      </c>
      <c r="U311" s="9">
        <f t="shared" si="97"/>
        <v>0</v>
      </c>
      <c r="V311" s="6" t="s">
        <v>80</v>
      </c>
      <c r="W311" s="6">
        <v>2016</v>
      </c>
      <c r="X311" s="32" t="s">
        <v>7060</v>
      </c>
      <c r="Y311" s="198"/>
      <c r="Z311" s="198"/>
      <c r="AA311" s="198"/>
      <c r="AB311" s="198"/>
      <c r="AC311" s="198"/>
      <c r="AD311" s="198"/>
      <c r="AE311" s="198"/>
      <c r="AF311" s="198"/>
      <c r="AG311" s="198"/>
      <c r="AH311" s="198"/>
      <c r="AI311" s="198"/>
      <c r="AJ311" s="198"/>
      <c r="AK311" s="198"/>
    </row>
    <row r="312" spans="1:37" s="236" customFormat="1" ht="102" x14ac:dyDescent="0.25">
      <c r="A312" s="6" t="s">
        <v>10743</v>
      </c>
      <c r="B312" s="6" t="s">
        <v>25</v>
      </c>
      <c r="C312" s="11" t="s">
        <v>642</v>
      </c>
      <c r="D312" s="11" t="s">
        <v>391</v>
      </c>
      <c r="E312" s="11" t="s">
        <v>643</v>
      </c>
      <c r="F312" s="6" t="s">
        <v>650</v>
      </c>
      <c r="G312" s="6" t="s">
        <v>337</v>
      </c>
      <c r="H312" s="126">
        <v>0</v>
      </c>
      <c r="I312" s="6" t="s">
        <v>31</v>
      </c>
      <c r="J312" s="6" t="s">
        <v>32</v>
      </c>
      <c r="K312" s="3" t="s">
        <v>10546</v>
      </c>
      <c r="L312" s="6" t="s">
        <v>34</v>
      </c>
      <c r="M312" s="6" t="s">
        <v>35</v>
      </c>
      <c r="N312" s="11" t="s">
        <v>78</v>
      </c>
      <c r="O312" s="6" t="s">
        <v>37</v>
      </c>
      <c r="P312" s="32" t="s">
        <v>38</v>
      </c>
      <c r="Q312" s="11" t="s">
        <v>39</v>
      </c>
      <c r="R312" s="9">
        <v>1041</v>
      </c>
      <c r="S312" s="9">
        <v>11380</v>
      </c>
      <c r="T312" s="9">
        <v>0</v>
      </c>
      <c r="U312" s="9">
        <f t="shared" ref="U312" si="112">T312*1.12</f>
        <v>0</v>
      </c>
      <c r="V312" s="6"/>
      <c r="W312" s="6">
        <v>2016</v>
      </c>
      <c r="X312" s="32" t="s">
        <v>7060</v>
      </c>
      <c r="Y312" s="198"/>
      <c r="Z312" s="198"/>
      <c r="AA312" s="198"/>
      <c r="AB312" s="198"/>
      <c r="AC312" s="198"/>
      <c r="AD312" s="198"/>
      <c r="AE312" s="198"/>
      <c r="AF312" s="198"/>
      <c r="AG312" s="198"/>
      <c r="AH312" s="198"/>
      <c r="AI312" s="198"/>
      <c r="AJ312" s="198"/>
      <c r="AK312" s="198"/>
    </row>
    <row r="313" spans="1:37" s="236" customFormat="1" ht="153" x14ac:dyDescent="0.25">
      <c r="A313" s="6" t="s">
        <v>11338</v>
      </c>
      <c r="B313" s="6" t="s">
        <v>25</v>
      </c>
      <c r="C313" s="11" t="s">
        <v>642</v>
      </c>
      <c r="D313" s="11" t="s">
        <v>391</v>
      </c>
      <c r="E313" s="11" t="s">
        <v>643</v>
      </c>
      <c r="F313" s="6" t="s">
        <v>650</v>
      </c>
      <c r="G313" s="6" t="s">
        <v>337</v>
      </c>
      <c r="H313" s="126">
        <v>60</v>
      </c>
      <c r="I313" s="6" t="s">
        <v>31</v>
      </c>
      <c r="J313" s="6" t="s">
        <v>32</v>
      </c>
      <c r="K313" s="3" t="s">
        <v>95</v>
      </c>
      <c r="L313" s="6" t="s">
        <v>34</v>
      </c>
      <c r="M313" s="6" t="s">
        <v>35</v>
      </c>
      <c r="N313" s="11" t="s">
        <v>78</v>
      </c>
      <c r="O313" s="6" t="s">
        <v>79</v>
      </c>
      <c r="P313" s="32" t="s">
        <v>38</v>
      </c>
      <c r="Q313" s="11" t="s">
        <v>39</v>
      </c>
      <c r="R313" s="9">
        <v>1041</v>
      </c>
      <c r="S313" s="9">
        <v>11380</v>
      </c>
      <c r="T313" s="9">
        <f t="shared" ref="T313" si="113">S313*R313</f>
        <v>11846580</v>
      </c>
      <c r="U313" s="9">
        <f t="shared" ref="U313" si="114">T313*1.12</f>
        <v>13268169.600000001</v>
      </c>
      <c r="V313" s="6" t="s">
        <v>80</v>
      </c>
      <c r="W313" s="6">
        <v>2016</v>
      </c>
      <c r="X313" s="32"/>
      <c r="Y313" s="198"/>
      <c r="Z313" s="198"/>
      <c r="AA313" s="198"/>
      <c r="AB313" s="198"/>
      <c r="AC313" s="198"/>
      <c r="AD313" s="198"/>
      <c r="AE313" s="198"/>
      <c r="AF313" s="198"/>
      <c r="AG313" s="198"/>
      <c r="AH313" s="198"/>
      <c r="AI313" s="198"/>
      <c r="AJ313" s="198"/>
      <c r="AK313" s="198"/>
    </row>
    <row r="314" spans="1:37" s="236" customFormat="1" ht="153" x14ac:dyDescent="0.25">
      <c r="A314" s="6" t="s">
        <v>693</v>
      </c>
      <c r="B314" s="6" t="s">
        <v>25</v>
      </c>
      <c r="C314" s="11" t="s">
        <v>11025</v>
      </c>
      <c r="D314" s="11" t="s">
        <v>391</v>
      </c>
      <c r="E314" s="11" t="s">
        <v>11026</v>
      </c>
      <c r="F314" s="6" t="s">
        <v>652</v>
      </c>
      <c r="G314" s="6" t="s">
        <v>30</v>
      </c>
      <c r="H314" s="126">
        <v>60</v>
      </c>
      <c r="I314" s="6" t="s">
        <v>31</v>
      </c>
      <c r="J314" s="6" t="s">
        <v>32</v>
      </c>
      <c r="K314" s="3" t="s">
        <v>45</v>
      </c>
      <c r="L314" s="6" t="s">
        <v>34</v>
      </c>
      <c r="M314" s="6" t="s">
        <v>35</v>
      </c>
      <c r="N314" s="11" t="s">
        <v>78</v>
      </c>
      <c r="O314" s="3" t="s">
        <v>79</v>
      </c>
      <c r="P314" s="32" t="s">
        <v>38</v>
      </c>
      <c r="Q314" s="11" t="s">
        <v>39</v>
      </c>
      <c r="R314" s="9">
        <f>4+500</f>
        <v>504</v>
      </c>
      <c r="S314" s="9">
        <v>4430</v>
      </c>
      <c r="T314" s="9">
        <v>0</v>
      </c>
      <c r="U314" s="9">
        <f t="shared" si="97"/>
        <v>0</v>
      </c>
      <c r="V314" s="6" t="s">
        <v>80</v>
      </c>
      <c r="W314" s="6">
        <v>2016</v>
      </c>
      <c r="X314" s="32" t="s">
        <v>6914</v>
      </c>
      <c r="Y314" s="198"/>
      <c r="Z314" s="198"/>
      <c r="AA314" s="198"/>
      <c r="AB314" s="198"/>
      <c r="AC314" s="198"/>
      <c r="AD314" s="198"/>
      <c r="AE314" s="198"/>
      <c r="AF314" s="198"/>
      <c r="AG314" s="198"/>
      <c r="AH314" s="198"/>
      <c r="AI314" s="198"/>
      <c r="AJ314" s="198"/>
      <c r="AK314" s="198"/>
    </row>
    <row r="315" spans="1:37" s="236" customFormat="1" ht="153" x14ac:dyDescent="0.25">
      <c r="A315" s="6" t="s">
        <v>10248</v>
      </c>
      <c r="B315" s="6" t="s">
        <v>25</v>
      </c>
      <c r="C315" s="11" t="s">
        <v>11025</v>
      </c>
      <c r="D315" s="11" t="s">
        <v>391</v>
      </c>
      <c r="E315" s="11" t="s">
        <v>11026</v>
      </c>
      <c r="F315" s="6" t="s">
        <v>652</v>
      </c>
      <c r="G315" s="6" t="s">
        <v>30</v>
      </c>
      <c r="H315" s="126">
        <v>60</v>
      </c>
      <c r="I315" s="6" t="s">
        <v>31</v>
      </c>
      <c r="J315" s="6" t="s">
        <v>32</v>
      </c>
      <c r="K315" s="3" t="s">
        <v>95</v>
      </c>
      <c r="L315" s="6" t="s">
        <v>34</v>
      </c>
      <c r="M315" s="6" t="s">
        <v>35</v>
      </c>
      <c r="N315" s="11" t="s">
        <v>78</v>
      </c>
      <c r="O315" s="3" t="s">
        <v>79</v>
      </c>
      <c r="P315" s="32" t="s">
        <v>38</v>
      </c>
      <c r="Q315" s="11" t="s">
        <v>39</v>
      </c>
      <c r="R315" s="9">
        <v>16</v>
      </c>
      <c r="S315" s="9">
        <v>4430</v>
      </c>
      <c r="T315" s="9">
        <v>0</v>
      </c>
      <c r="U315" s="9">
        <f t="shared" si="97"/>
        <v>0</v>
      </c>
      <c r="V315" s="6" t="s">
        <v>80</v>
      </c>
      <c r="W315" s="6">
        <v>2016</v>
      </c>
      <c r="X315" s="32" t="s">
        <v>6907</v>
      </c>
      <c r="Y315" s="198"/>
      <c r="Z315" s="198"/>
      <c r="AA315" s="198"/>
      <c r="AB315" s="198"/>
      <c r="AC315" s="198"/>
      <c r="AD315" s="198"/>
      <c r="AE315" s="198"/>
      <c r="AF315" s="198"/>
      <c r="AG315" s="198"/>
      <c r="AH315" s="198"/>
      <c r="AI315" s="198"/>
      <c r="AJ315" s="198"/>
      <c r="AK315" s="198"/>
    </row>
    <row r="316" spans="1:37" s="236" customFormat="1" ht="153" x14ac:dyDescent="0.25">
      <c r="A316" s="6" t="s">
        <v>11012</v>
      </c>
      <c r="B316" s="6" t="s">
        <v>25</v>
      </c>
      <c r="C316" s="11" t="s">
        <v>11025</v>
      </c>
      <c r="D316" s="11" t="s">
        <v>391</v>
      </c>
      <c r="E316" s="11" t="s">
        <v>11026</v>
      </c>
      <c r="F316" s="6" t="s">
        <v>652</v>
      </c>
      <c r="G316" s="6" t="s">
        <v>30</v>
      </c>
      <c r="H316" s="126">
        <v>60</v>
      </c>
      <c r="I316" s="6" t="s">
        <v>31</v>
      </c>
      <c r="J316" s="6" t="s">
        <v>32</v>
      </c>
      <c r="K316" s="3" t="s">
        <v>95</v>
      </c>
      <c r="L316" s="6" t="s">
        <v>34</v>
      </c>
      <c r="M316" s="6" t="s">
        <v>35</v>
      </c>
      <c r="N316" s="11" t="s">
        <v>78</v>
      </c>
      <c r="O316" s="3" t="s">
        <v>79</v>
      </c>
      <c r="P316" s="32" t="s">
        <v>38</v>
      </c>
      <c r="Q316" s="11" t="s">
        <v>39</v>
      </c>
      <c r="R316" s="9">
        <v>24</v>
      </c>
      <c r="S316" s="9">
        <v>4430</v>
      </c>
      <c r="T316" s="9">
        <f t="shared" ref="T316" si="115">S316*R316</f>
        <v>106320</v>
      </c>
      <c r="U316" s="9">
        <f t="shared" ref="U316" si="116">T316*1.12</f>
        <v>119078.40000000001</v>
      </c>
      <c r="V316" s="6" t="s">
        <v>80</v>
      </c>
      <c r="W316" s="6">
        <v>2016</v>
      </c>
      <c r="X316" s="32"/>
      <c r="Y316" s="198"/>
      <c r="Z316" s="198"/>
      <c r="AA316" s="198"/>
      <c r="AB316" s="198"/>
      <c r="AC316" s="198"/>
      <c r="AD316" s="198"/>
      <c r="AE316" s="198"/>
      <c r="AF316" s="198"/>
      <c r="AG316" s="198"/>
      <c r="AH316" s="198"/>
      <c r="AI316" s="198"/>
      <c r="AJ316" s="198"/>
      <c r="AK316" s="198"/>
    </row>
    <row r="317" spans="1:37" s="236" customFormat="1" ht="102" x14ac:dyDescent="0.25">
      <c r="A317" s="6" t="s">
        <v>697</v>
      </c>
      <c r="B317" s="6" t="s">
        <v>25</v>
      </c>
      <c r="C317" s="11" t="s">
        <v>654</v>
      </c>
      <c r="D317" s="11" t="s">
        <v>655</v>
      </c>
      <c r="E317" s="11" t="s">
        <v>656</v>
      </c>
      <c r="F317" s="6" t="s">
        <v>657</v>
      </c>
      <c r="G317" s="6" t="s">
        <v>30</v>
      </c>
      <c r="H317" s="126">
        <v>0</v>
      </c>
      <c r="I317" s="6" t="s">
        <v>31</v>
      </c>
      <c r="J317" s="6" t="s">
        <v>32</v>
      </c>
      <c r="K317" s="3" t="s">
        <v>628</v>
      </c>
      <c r="L317" s="6" t="s">
        <v>34</v>
      </c>
      <c r="M317" s="6" t="s">
        <v>35</v>
      </c>
      <c r="N317" s="6" t="s">
        <v>10770</v>
      </c>
      <c r="O317" s="6" t="s">
        <v>37</v>
      </c>
      <c r="P317" s="41" t="s">
        <v>38</v>
      </c>
      <c r="Q317" s="2" t="s">
        <v>39</v>
      </c>
      <c r="R317" s="9">
        <v>3</v>
      </c>
      <c r="S317" s="9">
        <v>20160</v>
      </c>
      <c r="T317" s="9">
        <v>0</v>
      </c>
      <c r="U317" s="9">
        <f t="shared" si="97"/>
        <v>0</v>
      </c>
      <c r="V317" s="6"/>
      <c r="W317" s="6">
        <v>2016</v>
      </c>
      <c r="X317" s="32" t="s">
        <v>6905</v>
      </c>
      <c r="Y317" s="198"/>
      <c r="Z317" s="198"/>
      <c r="AA317" s="198"/>
      <c r="AB317" s="198"/>
      <c r="AC317" s="198"/>
      <c r="AD317" s="198"/>
      <c r="AE317" s="198"/>
      <c r="AF317" s="198"/>
      <c r="AG317" s="198"/>
      <c r="AH317" s="198"/>
      <c r="AI317" s="198"/>
      <c r="AJ317" s="198"/>
      <c r="AK317" s="198"/>
    </row>
    <row r="318" spans="1:37" s="236" customFormat="1" ht="102" x14ac:dyDescent="0.25">
      <c r="A318" s="6" t="s">
        <v>701</v>
      </c>
      <c r="B318" s="6" t="s">
        <v>25</v>
      </c>
      <c r="C318" s="11" t="s">
        <v>654</v>
      </c>
      <c r="D318" s="11" t="s">
        <v>655</v>
      </c>
      <c r="E318" s="11" t="s">
        <v>656</v>
      </c>
      <c r="F318" s="6" t="s">
        <v>659</v>
      </c>
      <c r="G318" s="6" t="s">
        <v>30</v>
      </c>
      <c r="H318" s="126">
        <v>0</v>
      </c>
      <c r="I318" s="6" t="s">
        <v>31</v>
      </c>
      <c r="J318" s="6" t="s">
        <v>32</v>
      </c>
      <c r="K318" s="3" t="s">
        <v>628</v>
      </c>
      <c r="L318" s="6" t="s">
        <v>34</v>
      </c>
      <c r="M318" s="6" t="s">
        <v>35</v>
      </c>
      <c r="N318" s="6" t="s">
        <v>10770</v>
      </c>
      <c r="O318" s="6" t="s">
        <v>37</v>
      </c>
      <c r="P318" s="41" t="s">
        <v>38</v>
      </c>
      <c r="Q318" s="2" t="s">
        <v>39</v>
      </c>
      <c r="R318" s="9">
        <v>5</v>
      </c>
      <c r="S318" s="9">
        <v>20160</v>
      </c>
      <c r="T318" s="9">
        <v>0</v>
      </c>
      <c r="U318" s="9">
        <f t="shared" si="97"/>
        <v>0</v>
      </c>
      <c r="V318" s="6"/>
      <c r="W318" s="6">
        <v>2016</v>
      </c>
      <c r="X318" s="32" t="s">
        <v>6905</v>
      </c>
      <c r="Y318" s="198"/>
      <c r="Z318" s="198"/>
      <c r="AA318" s="198"/>
      <c r="AB318" s="198"/>
      <c r="AC318" s="198"/>
      <c r="AD318" s="198"/>
      <c r="AE318" s="198"/>
      <c r="AF318" s="198"/>
      <c r="AG318" s="198"/>
      <c r="AH318" s="198"/>
      <c r="AI318" s="198"/>
      <c r="AJ318" s="198"/>
      <c r="AK318" s="198"/>
    </row>
    <row r="319" spans="1:37" s="236" customFormat="1" ht="102" x14ac:dyDescent="0.25">
      <c r="A319" s="6" t="s">
        <v>705</v>
      </c>
      <c r="B319" s="6" t="s">
        <v>25</v>
      </c>
      <c r="C319" s="11" t="s">
        <v>654</v>
      </c>
      <c r="D319" s="11" t="s">
        <v>655</v>
      </c>
      <c r="E319" s="11" t="s">
        <v>656</v>
      </c>
      <c r="F319" s="6" t="s">
        <v>661</v>
      </c>
      <c r="G319" s="6" t="s">
        <v>30</v>
      </c>
      <c r="H319" s="126">
        <v>0</v>
      </c>
      <c r="I319" s="6" t="s">
        <v>31</v>
      </c>
      <c r="J319" s="6" t="s">
        <v>32</v>
      </c>
      <c r="K319" s="3" t="s">
        <v>628</v>
      </c>
      <c r="L319" s="6" t="s">
        <v>34</v>
      </c>
      <c r="M319" s="6" t="s">
        <v>35</v>
      </c>
      <c r="N319" s="6" t="s">
        <v>10770</v>
      </c>
      <c r="O319" s="6" t="s">
        <v>37</v>
      </c>
      <c r="P319" s="41" t="s">
        <v>38</v>
      </c>
      <c r="Q319" s="2" t="s">
        <v>39</v>
      </c>
      <c r="R319" s="9">
        <v>1</v>
      </c>
      <c r="S319" s="9">
        <v>15540</v>
      </c>
      <c r="T319" s="9">
        <v>0</v>
      </c>
      <c r="U319" s="9">
        <f t="shared" si="97"/>
        <v>0</v>
      </c>
      <c r="V319" s="6"/>
      <c r="W319" s="6">
        <v>2016</v>
      </c>
      <c r="X319" s="32" t="s">
        <v>7007</v>
      </c>
      <c r="Y319" s="198"/>
      <c r="Z319" s="198"/>
      <c r="AA319" s="198"/>
      <c r="AB319" s="198"/>
      <c r="AC319" s="198"/>
      <c r="AD319" s="198"/>
      <c r="AE319" s="198"/>
      <c r="AF319" s="198"/>
      <c r="AG319" s="198"/>
      <c r="AH319" s="198"/>
      <c r="AI319" s="198"/>
      <c r="AJ319" s="198"/>
      <c r="AK319" s="198"/>
    </row>
    <row r="320" spans="1:37" s="236" customFormat="1" ht="153" x14ac:dyDescent="0.25">
      <c r="A320" s="6" t="s">
        <v>10249</v>
      </c>
      <c r="B320" s="6" t="s">
        <v>25</v>
      </c>
      <c r="C320" s="11" t="s">
        <v>654</v>
      </c>
      <c r="D320" s="11" t="s">
        <v>655</v>
      </c>
      <c r="E320" s="11" t="s">
        <v>656</v>
      </c>
      <c r="F320" s="6" t="s">
        <v>661</v>
      </c>
      <c r="G320" s="6" t="s">
        <v>30</v>
      </c>
      <c r="H320" s="126">
        <v>60</v>
      </c>
      <c r="I320" s="6" t="s">
        <v>31</v>
      </c>
      <c r="J320" s="6" t="s">
        <v>32</v>
      </c>
      <c r="K320" s="3" t="s">
        <v>95</v>
      </c>
      <c r="L320" s="6" t="s">
        <v>34</v>
      </c>
      <c r="M320" s="6" t="s">
        <v>35</v>
      </c>
      <c r="N320" s="6" t="s">
        <v>10250</v>
      </c>
      <c r="O320" s="6" t="s">
        <v>79</v>
      </c>
      <c r="P320" s="41" t="s">
        <v>38</v>
      </c>
      <c r="Q320" s="2" t="s">
        <v>39</v>
      </c>
      <c r="R320" s="9">
        <v>1</v>
      </c>
      <c r="S320" s="9">
        <v>15540</v>
      </c>
      <c r="T320" s="9">
        <f t="shared" ref="T320" si="117">S320*R320</f>
        <v>15540</v>
      </c>
      <c r="U320" s="9">
        <f t="shared" si="97"/>
        <v>17404.800000000003</v>
      </c>
      <c r="V320" s="6" t="s">
        <v>80</v>
      </c>
      <c r="W320" s="6">
        <v>2016</v>
      </c>
      <c r="X320" s="32"/>
      <c r="Y320" s="198"/>
      <c r="Z320" s="198"/>
      <c r="AA320" s="198"/>
      <c r="AB320" s="198"/>
      <c r="AC320" s="198"/>
      <c r="AD320" s="198"/>
      <c r="AE320" s="198"/>
      <c r="AF320" s="198"/>
      <c r="AG320" s="198"/>
      <c r="AH320" s="198"/>
      <c r="AI320" s="198"/>
      <c r="AJ320" s="198"/>
      <c r="AK320" s="198"/>
    </row>
    <row r="321" spans="1:37" s="236" customFormat="1" ht="102" x14ac:dyDescent="0.25">
      <c r="A321" s="6" t="s">
        <v>710</v>
      </c>
      <c r="B321" s="6" t="s">
        <v>25</v>
      </c>
      <c r="C321" s="11" t="s">
        <v>654</v>
      </c>
      <c r="D321" s="11" t="s">
        <v>655</v>
      </c>
      <c r="E321" s="11" t="s">
        <v>656</v>
      </c>
      <c r="F321" s="6" t="s">
        <v>663</v>
      </c>
      <c r="G321" s="6" t="s">
        <v>30</v>
      </c>
      <c r="H321" s="126">
        <v>0</v>
      </c>
      <c r="I321" s="6" t="s">
        <v>31</v>
      </c>
      <c r="J321" s="6" t="s">
        <v>32</v>
      </c>
      <c r="K321" s="3" t="s">
        <v>628</v>
      </c>
      <c r="L321" s="6" t="s">
        <v>34</v>
      </c>
      <c r="M321" s="6" t="s">
        <v>35</v>
      </c>
      <c r="N321" s="6" t="s">
        <v>10770</v>
      </c>
      <c r="O321" s="6" t="s">
        <v>37</v>
      </c>
      <c r="P321" s="41" t="s">
        <v>38</v>
      </c>
      <c r="Q321" s="2" t="s">
        <v>39</v>
      </c>
      <c r="R321" s="9">
        <v>20</v>
      </c>
      <c r="S321" s="9">
        <v>11544</v>
      </c>
      <c r="T321" s="9">
        <f t="shared" ref="T321:T322" si="118">S321*R321</f>
        <v>230880</v>
      </c>
      <c r="U321" s="9">
        <f t="shared" si="97"/>
        <v>258585.60000000003</v>
      </c>
      <c r="V321" s="6"/>
      <c r="W321" s="6">
        <v>2016</v>
      </c>
      <c r="X321" s="32" t="s">
        <v>10251</v>
      </c>
      <c r="Y321" s="198"/>
      <c r="Z321" s="198"/>
      <c r="AA321" s="198"/>
      <c r="AB321" s="198"/>
      <c r="AC321" s="198"/>
      <c r="AD321" s="198"/>
      <c r="AE321" s="198"/>
      <c r="AF321" s="198"/>
      <c r="AG321" s="198"/>
      <c r="AH321" s="198"/>
      <c r="AI321" s="198"/>
      <c r="AJ321" s="198"/>
      <c r="AK321" s="198"/>
    </row>
    <row r="322" spans="1:37" s="236" customFormat="1" ht="153" x14ac:dyDescent="0.25">
      <c r="A322" s="6" t="s">
        <v>10252</v>
      </c>
      <c r="B322" s="6" t="s">
        <v>25</v>
      </c>
      <c r="C322" s="11" t="s">
        <v>654</v>
      </c>
      <c r="D322" s="11" t="s">
        <v>655</v>
      </c>
      <c r="E322" s="11" t="s">
        <v>656</v>
      </c>
      <c r="F322" s="6" t="s">
        <v>663</v>
      </c>
      <c r="G322" s="6" t="s">
        <v>30</v>
      </c>
      <c r="H322" s="126">
        <v>60</v>
      </c>
      <c r="I322" s="6" t="s">
        <v>31</v>
      </c>
      <c r="J322" s="6" t="s">
        <v>32</v>
      </c>
      <c r="K322" s="3" t="s">
        <v>95</v>
      </c>
      <c r="L322" s="6" t="s">
        <v>34</v>
      </c>
      <c r="M322" s="6" t="s">
        <v>35</v>
      </c>
      <c r="N322" s="6" t="s">
        <v>10250</v>
      </c>
      <c r="O322" s="6" t="s">
        <v>79</v>
      </c>
      <c r="P322" s="41" t="s">
        <v>38</v>
      </c>
      <c r="Q322" s="2" t="s">
        <v>39</v>
      </c>
      <c r="R322" s="9">
        <v>7</v>
      </c>
      <c r="S322" s="9">
        <v>11544</v>
      </c>
      <c r="T322" s="9">
        <f t="shared" si="118"/>
        <v>80808</v>
      </c>
      <c r="U322" s="9">
        <f t="shared" si="97"/>
        <v>90504.960000000006</v>
      </c>
      <c r="V322" s="6" t="s">
        <v>80</v>
      </c>
      <c r="W322" s="6">
        <v>2016</v>
      </c>
      <c r="X322" s="32"/>
      <c r="Y322" s="198"/>
      <c r="Z322" s="198"/>
      <c r="AA322" s="198"/>
      <c r="AB322" s="198"/>
      <c r="AC322" s="198"/>
      <c r="AD322" s="198"/>
      <c r="AE322" s="198"/>
      <c r="AF322" s="198"/>
      <c r="AG322" s="198"/>
      <c r="AH322" s="198"/>
      <c r="AI322" s="198"/>
      <c r="AJ322" s="198"/>
      <c r="AK322" s="198"/>
    </row>
    <row r="323" spans="1:37" s="236" customFormat="1" ht="102" x14ac:dyDescent="0.25">
      <c r="A323" s="6" t="s">
        <v>714</v>
      </c>
      <c r="B323" s="6" t="s">
        <v>25</v>
      </c>
      <c r="C323" s="11" t="s">
        <v>654</v>
      </c>
      <c r="D323" s="11" t="s">
        <v>655</v>
      </c>
      <c r="E323" s="11" t="s">
        <v>656</v>
      </c>
      <c r="F323" s="3" t="s">
        <v>665</v>
      </c>
      <c r="G323" s="6" t="s">
        <v>30</v>
      </c>
      <c r="H323" s="126">
        <v>0</v>
      </c>
      <c r="I323" s="6" t="s">
        <v>31</v>
      </c>
      <c r="J323" s="6" t="s">
        <v>32</v>
      </c>
      <c r="K323" s="3" t="s">
        <v>45</v>
      </c>
      <c r="L323" s="6" t="s">
        <v>34</v>
      </c>
      <c r="M323" s="6" t="s">
        <v>35</v>
      </c>
      <c r="N323" s="6" t="s">
        <v>10770</v>
      </c>
      <c r="O323" s="6" t="s">
        <v>37</v>
      </c>
      <c r="P323" s="41" t="s">
        <v>38</v>
      </c>
      <c r="Q323" s="2" t="s">
        <v>39</v>
      </c>
      <c r="R323" s="9">
        <v>10</v>
      </c>
      <c r="S323" s="9">
        <v>10956</v>
      </c>
      <c r="T323" s="9">
        <v>0</v>
      </c>
      <c r="U323" s="9">
        <f t="shared" si="97"/>
        <v>0</v>
      </c>
      <c r="V323" s="6"/>
      <c r="W323" s="6">
        <v>2016</v>
      </c>
      <c r="X323" s="32" t="s">
        <v>6905</v>
      </c>
      <c r="Y323" s="198"/>
      <c r="Z323" s="198"/>
      <c r="AA323" s="198"/>
      <c r="AB323" s="198"/>
      <c r="AC323" s="198"/>
      <c r="AD323" s="198"/>
      <c r="AE323" s="198"/>
      <c r="AF323" s="198"/>
      <c r="AG323" s="198"/>
      <c r="AH323" s="198"/>
      <c r="AI323" s="198"/>
      <c r="AJ323" s="198"/>
      <c r="AK323" s="198"/>
    </row>
    <row r="324" spans="1:37" s="236" customFormat="1" ht="102" x14ac:dyDescent="0.25">
      <c r="A324" s="6" t="s">
        <v>718</v>
      </c>
      <c r="B324" s="6" t="s">
        <v>25</v>
      </c>
      <c r="C324" s="6" t="s">
        <v>667</v>
      </c>
      <c r="D324" s="11" t="s">
        <v>655</v>
      </c>
      <c r="E324" s="11" t="s">
        <v>668</v>
      </c>
      <c r="F324" s="6" t="s">
        <v>669</v>
      </c>
      <c r="G324" s="6" t="s">
        <v>30</v>
      </c>
      <c r="H324" s="126">
        <v>0</v>
      </c>
      <c r="I324" s="6" t="s">
        <v>31</v>
      </c>
      <c r="J324" s="6" t="s">
        <v>32</v>
      </c>
      <c r="K324" s="6" t="s">
        <v>240</v>
      </c>
      <c r="L324" s="6" t="s">
        <v>34</v>
      </c>
      <c r="M324" s="6" t="s">
        <v>35</v>
      </c>
      <c r="N324" s="6" t="s">
        <v>10770</v>
      </c>
      <c r="O324" s="6" t="s">
        <v>37</v>
      </c>
      <c r="P324" s="32" t="s">
        <v>38</v>
      </c>
      <c r="Q324" s="11" t="s">
        <v>39</v>
      </c>
      <c r="R324" s="9">
        <v>50</v>
      </c>
      <c r="S324" s="9">
        <v>9414</v>
      </c>
      <c r="T324" s="9">
        <v>0</v>
      </c>
      <c r="U324" s="9">
        <f t="shared" si="97"/>
        <v>0</v>
      </c>
      <c r="V324" s="6"/>
      <c r="W324" s="6">
        <v>2016</v>
      </c>
      <c r="X324" s="32" t="s">
        <v>6905</v>
      </c>
      <c r="Y324" s="198"/>
      <c r="Z324" s="198"/>
      <c r="AA324" s="198"/>
      <c r="AB324" s="198"/>
      <c r="AC324" s="198"/>
      <c r="AD324" s="198"/>
      <c r="AE324" s="198"/>
      <c r="AF324" s="198"/>
      <c r="AG324" s="198"/>
      <c r="AH324" s="198"/>
      <c r="AI324" s="198"/>
      <c r="AJ324" s="198"/>
      <c r="AK324" s="198"/>
    </row>
    <row r="325" spans="1:37" s="236" customFormat="1" ht="102" x14ac:dyDescent="0.25">
      <c r="A325" s="6" t="s">
        <v>722</v>
      </c>
      <c r="B325" s="6" t="s">
        <v>25</v>
      </c>
      <c r="C325" s="11" t="s">
        <v>654</v>
      </c>
      <c r="D325" s="11" t="s">
        <v>655</v>
      </c>
      <c r="E325" s="11" t="s">
        <v>656</v>
      </c>
      <c r="F325" s="3" t="s">
        <v>671</v>
      </c>
      <c r="G325" s="6" t="s">
        <v>30</v>
      </c>
      <c r="H325" s="126">
        <v>0</v>
      </c>
      <c r="I325" s="6" t="s">
        <v>31</v>
      </c>
      <c r="J325" s="6" t="s">
        <v>32</v>
      </c>
      <c r="K325" s="3" t="s">
        <v>45</v>
      </c>
      <c r="L325" s="6" t="s">
        <v>34</v>
      </c>
      <c r="M325" s="6" t="s">
        <v>35</v>
      </c>
      <c r="N325" s="6" t="s">
        <v>10770</v>
      </c>
      <c r="O325" s="6" t="s">
        <v>37</v>
      </c>
      <c r="P325" s="41" t="s">
        <v>38</v>
      </c>
      <c r="Q325" s="2" t="s">
        <v>39</v>
      </c>
      <c r="R325" s="9">
        <v>200</v>
      </c>
      <c r="S325" s="9">
        <v>7044</v>
      </c>
      <c r="T325" s="9">
        <v>0</v>
      </c>
      <c r="U325" s="9">
        <f t="shared" si="97"/>
        <v>0</v>
      </c>
      <c r="V325" s="6"/>
      <c r="W325" s="6">
        <v>2016</v>
      </c>
      <c r="X325" s="32" t="s">
        <v>6995</v>
      </c>
      <c r="Y325" s="198"/>
      <c r="Z325" s="198"/>
      <c r="AA325" s="198"/>
      <c r="AB325" s="198"/>
      <c r="AC325" s="198"/>
      <c r="AD325" s="198"/>
      <c r="AE325" s="198"/>
      <c r="AF325" s="198"/>
      <c r="AG325" s="198"/>
      <c r="AH325" s="198"/>
      <c r="AI325" s="198"/>
      <c r="AJ325" s="198"/>
      <c r="AK325" s="198"/>
    </row>
    <row r="326" spans="1:37" s="236" customFormat="1" ht="153" x14ac:dyDescent="0.25">
      <c r="A326" s="6" t="s">
        <v>10253</v>
      </c>
      <c r="B326" s="6" t="s">
        <v>25</v>
      </c>
      <c r="C326" s="11" t="s">
        <v>654</v>
      </c>
      <c r="D326" s="11" t="s">
        <v>655</v>
      </c>
      <c r="E326" s="11" t="s">
        <v>656</v>
      </c>
      <c r="F326" s="3" t="s">
        <v>671</v>
      </c>
      <c r="G326" s="6" t="s">
        <v>30</v>
      </c>
      <c r="H326" s="126">
        <v>60</v>
      </c>
      <c r="I326" s="6" t="s">
        <v>31</v>
      </c>
      <c r="J326" s="6" t="s">
        <v>32</v>
      </c>
      <c r="K326" s="3" t="s">
        <v>45</v>
      </c>
      <c r="L326" s="6" t="s">
        <v>34</v>
      </c>
      <c r="M326" s="6" t="s">
        <v>35</v>
      </c>
      <c r="N326" s="6" t="s">
        <v>10250</v>
      </c>
      <c r="O326" s="6" t="s">
        <v>79</v>
      </c>
      <c r="P326" s="41" t="s">
        <v>38</v>
      </c>
      <c r="Q326" s="2" t="s">
        <v>39</v>
      </c>
      <c r="R326" s="9">
        <v>200</v>
      </c>
      <c r="S326" s="9">
        <v>7044</v>
      </c>
      <c r="T326" s="9">
        <v>0</v>
      </c>
      <c r="U326" s="9">
        <f t="shared" si="97"/>
        <v>0</v>
      </c>
      <c r="V326" s="6" t="s">
        <v>80</v>
      </c>
      <c r="W326" s="6">
        <v>2016</v>
      </c>
      <c r="X326" s="32" t="s">
        <v>6914</v>
      </c>
      <c r="Y326" s="198"/>
      <c r="Z326" s="198"/>
      <c r="AA326" s="198"/>
      <c r="AB326" s="198"/>
      <c r="AC326" s="198"/>
      <c r="AD326" s="198"/>
      <c r="AE326" s="198"/>
      <c r="AF326" s="198"/>
      <c r="AG326" s="198"/>
      <c r="AH326" s="198"/>
      <c r="AI326" s="198"/>
      <c r="AJ326" s="198"/>
      <c r="AK326" s="198"/>
    </row>
    <row r="327" spans="1:37" s="236" customFormat="1" ht="153" x14ac:dyDescent="0.25">
      <c r="A327" s="6" t="s">
        <v>10254</v>
      </c>
      <c r="B327" s="6" t="s">
        <v>25</v>
      </c>
      <c r="C327" s="11" t="s">
        <v>654</v>
      </c>
      <c r="D327" s="11" t="s">
        <v>655</v>
      </c>
      <c r="E327" s="11" t="s">
        <v>656</v>
      </c>
      <c r="F327" s="3" t="s">
        <v>671</v>
      </c>
      <c r="G327" s="6" t="s">
        <v>30</v>
      </c>
      <c r="H327" s="126">
        <v>60</v>
      </c>
      <c r="I327" s="6" t="s">
        <v>31</v>
      </c>
      <c r="J327" s="6" t="s">
        <v>32</v>
      </c>
      <c r="K327" s="3" t="s">
        <v>10255</v>
      </c>
      <c r="L327" s="6" t="s">
        <v>34</v>
      </c>
      <c r="M327" s="6" t="s">
        <v>35</v>
      </c>
      <c r="N327" s="6" t="s">
        <v>10250</v>
      </c>
      <c r="O327" s="6" t="s">
        <v>79</v>
      </c>
      <c r="P327" s="41" t="s">
        <v>38</v>
      </c>
      <c r="Q327" s="2" t="s">
        <v>39</v>
      </c>
      <c r="R327" s="9">
        <v>297</v>
      </c>
      <c r="S327" s="9">
        <v>7044</v>
      </c>
      <c r="T327" s="9">
        <f t="shared" ref="T327" si="119">S327*R327</f>
        <v>2092068</v>
      </c>
      <c r="U327" s="9">
        <f t="shared" si="97"/>
        <v>2343116.16</v>
      </c>
      <c r="V327" s="6" t="s">
        <v>80</v>
      </c>
      <c r="W327" s="6">
        <v>2016</v>
      </c>
      <c r="X327" s="32"/>
      <c r="Y327" s="198"/>
      <c r="Z327" s="198"/>
      <c r="AA327" s="198"/>
      <c r="AB327" s="198"/>
      <c r="AC327" s="198"/>
      <c r="AD327" s="198"/>
      <c r="AE327" s="198"/>
      <c r="AF327" s="198"/>
      <c r="AG327" s="198"/>
      <c r="AH327" s="198"/>
      <c r="AI327" s="198"/>
      <c r="AJ327" s="198"/>
      <c r="AK327" s="198"/>
    </row>
    <row r="328" spans="1:37" s="236" customFormat="1" ht="102" x14ac:dyDescent="0.25">
      <c r="A328" s="6" t="s">
        <v>726</v>
      </c>
      <c r="B328" s="6" t="s">
        <v>25</v>
      </c>
      <c r="C328" s="11" t="s">
        <v>654</v>
      </c>
      <c r="D328" s="11" t="s">
        <v>655</v>
      </c>
      <c r="E328" s="11" t="s">
        <v>656</v>
      </c>
      <c r="F328" s="3" t="s">
        <v>673</v>
      </c>
      <c r="G328" s="6" t="s">
        <v>30</v>
      </c>
      <c r="H328" s="126">
        <v>0</v>
      </c>
      <c r="I328" s="6" t="s">
        <v>31</v>
      </c>
      <c r="J328" s="6" t="s">
        <v>32</v>
      </c>
      <c r="K328" s="3" t="s">
        <v>45</v>
      </c>
      <c r="L328" s="6" t="s">
        <v>34</v>
      </c>
      <c r="M328" s="6" t="s">
        <v>35</v>
      </c>
      <c r="N328" s="6" t="s">
        <v>10770</v>
      </c>
      <c r="O328" s="6" t="s">
        <v>37</v>
      </c>
      <c r="P328" s="41" t="s">
        <v>38</v>
      </c>
      <c r="Q328" s="2" t="s">
        <v>39</v>
      </c>
      <c r="R328" s="9">
        <v>30</v>
      </c>
      <c r="S328" s="9">
        <v>5760</v>
      </c>
      <c r="T328" s="9">
        <v>0</v>
      </c>
      <c r="U328" s="9">
        <f t="shared" si="97"/>
        <v>0</v>
      </c>
      <c r="V328" s="6"/>
      <c r="W328" s="6">
        <v>2016</v>
      </c>
      <c r="X328" s="32" t="s">
        <v>6905</v>
      </c>
      <c r="Y328" s="198"/>
      <c r="Z328" s="198"/>
      <c r="AA328" s="198"/>
      <c r="AB328" s="198"/>
      <c r="AC328" s="198"/>
      <c r="AD328" s="198"/>
      <c r="AE328" s="198"/>
      <c r="AF328" s="198"/>
      <c r="AG328" s="198"/>
      <c r="AH328" s="198"/>
      <c r="AI328" s="198"/>
      <c r="AJ328" s="198"/>
      <c r="AK328" s="198"/>
    </row>
    <row r="329" spans="1:37" s="236" customFormat="1" ht="102" x14ac:dyDescent="0.25">
      <c r="A329" s="6" t="s">
        <v>730</v>
      </c>
      <c r="B329" s="6" t="s">
        <v>25</v>
      </c>
      <c r="C329" s="11" t="s">
        <v>675</v>
      </c>
      <c r="D329" s="11" t="s">
        <v>676</v>
      </c>
      <c r="E329" s="11" t="s">
        <v>677</v>
      </c>
      <c r="F329" s="6" t="s">
        <v>678</v>
      </c>
      <c r="G329" s="6" t="s">
        <v>30</v>
      </c>
      <c r="H329" s="126">
        <v>0</v>
      </c>
      <c r="I329" s="6" t="s">
        <v>31</v>
      </c>
      <c r="J329" s="6" t="s">
        <v>32</v>
      </c>
      <c r="K329" s="3" t="s">
        <v>95</v>
      </c>
      <c r="L329" s="6" t="s">
        <v>34</v>
      </c>
      <c r="M329" s="6" t="s">
        <v>35</v>
      </c>
      <c r="N329" s="6" t="s">
        <v>10770</v>
      </c>
      <c r="O329" s="6" t="s">
        <v>37</v>
      </c>
      <c r="P329" s="41" t="s">
        <v>38</v>
      </c>
      <c r="Q329" s="2" t="s">
        <v>39</v>
      </c>
      <c r="R329" s="9">
        <v>50</v>
      </c>
      <c r="S329" s="9">
        <v>3613.2</v>
      </c>
      <c r="T329" s="9">
        <v>0</v>
      </c>
      <c r="U329" s="9">
        <f t="shared" si="97"/>
        <v>0</v>
      </c>
      <c r="V329" s="6"/>
      <c r="W329" s="6">
        <v>2016</v>
      </c>
      <c r="X329" s="32" t="s">
        <v>10251</v>
      </c>
      <c r="Y329" s="198"/>
      <c r="Z329" s="198"/>
      <c r="AA329" s="198"/>
      <c r="AB329" s="198"/>
      <c r="AC329" s="198"/>
      <c r="AD329" s="198"/>
      <c r="AE329" s="198"/>
      <c r="AF329" s="198"/>
      <c r="AG329" s="198"/>
      <c r="AH329" s="198"/>
      <c r="AI329" s="198"/>
      <c r="AJ329" s="198"/>
      <c r="AK329" s="198"/>
    </row>
    <row r="330" spans="1:37" s="236" customFormat="1" ht="153" x14ac:dyDescent="0.25">
      <c r="A330" s="6" t="s">
        <v>10257</v>
      </c>
      <c r="B330" s="6" t="s">
        <v>25</v>
      </c>
      <c r="C330" s="11" t="s">
        <v>675</v>
      </c>
      <c r="D330" s="11" t="s">
        <v>676</v>
      </c>
      <c r="E330" s="11" t="s">
        <v>677</v>
      </c>
      <c r="F330" s="6" t="s">
        <v>678</v>
      </c>
      <c r="G330" s="6" t="s">
        <v>30</v>
      </c>
      <c r="H330" s="126">
        <v>60</v>
      </c>
      <c r="I330" s="6" t="s">
        <v>31</v>
      </c>
      <c r="J330" s="6" t="s">
        <v>32</v>
      </c>
      <c r="K330" s="3" t="s">
        <v>240</v>
      </c>
      <c r="L330" s="6" t="s">
        <v>34</v>
      </c>
      <c r="M330" s="6" t="s">
        <v>35</v>
      </c>
      <c r="N330" s="6" t="s">
        <v>10250</v>
      </c>
      <c r="O330" s="6" t="s">
        <v>79</v>
      </c>
      <c r="P330" s="41" t="s">
        <v>38</v>
      </c>
      <c r="Q330" s="2" t="s">
        <v>39</v>
      </c>
      <c r="R330" s="9">
        <v>7</v>
      </c>
      <c r="S330" s="9">
        <v>3613.2</v>
      </c>
      <c r="T330" s="9">
        <f t="shared" ref="T330" si="120">S330*R330</f>
        <v>25292.399999999998</v>
      </c>
      <c r="U330" s="9">
        <f t="shared" si="97"/>
        <v>28327.488000000001</v>
      </c>
      <c r="V330" s="6" t="s">
        <v>80</v>
      </c>
      <c r="W330" s="6">
        <v>2016</v>
      </c>
      <c r="X330" s="32"/>
      <c r="Y330" s="198"/>
      <c r="Z330" s="198"/>
      <c r="AA330" s="198"/>
      <c r="AB330" s="198"/>
      <c r="AC330" s="198"/>
      <c r="AD330" s="198"/>
      <c r="AE330" s="198"/>
      <c r="AF330" s="198"/>
      <c r="AG330" s="198"/>
      <c r="AH330" s="198"/>
      <c r="AI330" s="198"/>
      <c r="AJ330" s="198"/>
      <c r="AK330" s="198"/>
    </row>
    <row r="331" spans="1:37" s="236" customFormat="1" ht="102" x14ac:dyDescent="0.25">
      <c r="A331" s="6" t="s">
        <v>732</v>
      </c>
      <c r="B331" s="6" t="s">
        <v>25</v>
      </c>
      <c r="C331" s="11" t="s">
        <v>675</v>
      </c>
      <c r="D331" s="11" t="s">
        <v>676</v>
      </c>
      <c r="E331" s="11" t="s">
        <v>677</v>
      </c>
      <c r="F331" s="6" t="s">
        <v>680</v>
      </c>
      <c r="G331" s="6" t="s">
        <v>30</v>
      </c>
      <c r="H331" s="126">
        <v>0</v>
      </c>
      <c r="I331" s="6" t="s">
        <v>31</v>
      </c>
      <c r="J331" s="6" t="s">
        <v>32</v>
      </c>
      <c r="K331" s="6" t="s">
        <v>240</v>
      </c>
      <c r="L331" s="6" t="s">
        <v>34</v>
      </c>
      <c r="M331" s="6" t="s">
        <v>35</v>
      </c>
      <c r="N331" s="6" t="s">
        <v>10770</v>
      </c>
      <c r="O331" s="6" t="s">
        <v>37</v>
      </c>
      <c r="P331" s="41" t="s">
        <v>38</v>
      </c>
      <c r="Q331" s="2" t="s">
        <v>39</v>
      </c>
      <c r="R331" s="9">
        <v>10</v>
      </c>
      <c r="S331" s="9">
        <v>3613</v>
      </c>
      <c r="T331" s="9">
        <v>0</v>
      </c>
      <c r="U331" s="9">
        <f t="shared" si="97"/>
        <v>0</v>
      </c>
      <c r="V331" s="6"/>
      <c r="W331" s="6">
        <v>2016</v>
      </c>
      <c r="X331" s="32" t="s">
        <v>10256</v>
      </c>
      <c r="Y331" s="198"/>
      <c r="Z331" s="198"/>
      <c r="AA331" s="198"/>
      <c r="AB331" s="198"/>
      <c r="AC331" s="198"/>
      <c r="AD331" s="198"/>
      <c r="AE331" s="198"/>
      <c r="AF331" s="198"/>
      <c r="AG331" s="198"/>
      <c r="AH331" s="198"/>
      <c r="AI331" s="198"/>
      <c r="AJ331" s="198"/>
      <c r="AK331" s="198"/>
    </row>
    <row r="332" spans="1:37" s="236" customFormat="1" ht="153" x14ac:dyDescent="0.25">
      <c r="A332" s="6" t="s">
        <v>10258</v>
      </c>
      <c r="B332" s="6" t="s">
        <v>25</v>
      </c>
      <c r="C332" s="11" t="s">
        <v>675</v>
      </c>
      <c r="D332" s="11" t="s">
        <v>676</v>
      </c>
      <c r="E332" s="11" t="s">
        <v>677</v>
      </c>
      <c r="F332" s="6" t="s">
        <v>680</v>
      </c>
      <c r="G332" s="6" t="s">
        <v>30</v>
      </c>
      <c r="H332" s="126">
        <v>60</v>
      </c>
      <c r="I332" s="6" t="s">
        <v>31</v>
      </c>
      <c r="J332" s="6" t="s">
        <v>32</v>
      </c>
      <c r="K332" s="6" t="s">
        <v>240</v>
      </c>
      <c r="L332" s="6" t="s">
        <v>34</v>
      </c>
      <c r="M332" s="6" t="s">
        <v>35</v>
      </c>
      <c r="N332" s="6" t="s">
        <v>10250</v>
      </c>
      <c r="O332" s="6" t="s">
        <v>79</v>
      </c>
      <c r="P332" s="41" t="s">
        <v>38</v>
      </c>
      <c r="Q332" s="2" t="s">
        <v>39</v>
      </c>
      <c r="R332" s="9">
        <v>114</v>
      </c>
      <c r="S332" s="9">
        <v>3613</v>
      </c>
      <c r="T332" s="9">
        <f>S332*R332</f>
        <v>411882</v>
      </c>
      <c r="U332" s="9">
        <f t="shared" si="97"/>
        <v>461307.84</v>
      </c>
      <c r="V332" s="6" t="s">
        <v>80</v>
      </c>
      <c r="W332" s="6">
        <v>2016</v>
      </c>
      <c r="X332" s="32"/>
      <c r="Y332" s="198"/>
      <c r="Z332" s="198"/>
      <c r="AA332" s="198"/>
      <c r="AB332" s="198"/>
      <c r="AC332" s="198"/>
      <c r="AD332" s="198"/>
      <c r="AE332" s="198"/>
      <c r="AF332" s="198"/>
      <c r="AG332" s="198"/>
      <c r="AH332" s="198"/>
      <c r="AI332" s="198"/>
      <c r="AJ332" s="198"/>
      <c r="AK332" s="198"/>
    </row>
    <row r="333" spans="1:37" s="236" customFormat="1" ht="102" x14ac:dyDescent="0.25">
      <c r="A333" s="6" t="s">
        <v>736</v>
      </c>
      <c r="B333" s="6" t="s">
        <v>25</v>
      </c>
      <c r="C333" s="11" t="s">
        <v>682</v>
      </c>
      <c r="D333" s="11" t="s">
        <v>676</v>
      </c>
      <c r="E333" s="11" t="s">
        <v>683</v>
      </c>
      <c r="F333" s="6" t="s">
        <v>684</v>
      </c>
      <c r="G333" s="6" t="s">
        <v>30</v>
      </c>
      <c r="H333" s="126">
        <v>0</v>
      </c>
      <c r="I333" s="6" t="s">
        <v>31</v>
      </c>
      <c r="J333" s="6" t="s">
        <v>32</v>
      </c>
      <c r="K333" s="3" t="s">
        <v>95</v>
      </c>
      <c r="L333" s="6" t="s">
        <v>34</v>
      </c>
      <c r="M333" s="6" t="s">
        <v>35</v>
      </c>
      <c r="N333" s="6" t="s">
        <v>10770</v>
      </c>
      <c r="O333" s="6" t="s">
        <v>37</v>
      </c>
      <c r="P333" s="41" t="s">
        <v>38</v>
      </c>
      <c r="Q333" s="2" t="s">
        <v>39</v>
      </c>
      <c r="R333" s="9">
        <v>5</v>
      </c>
      <c r="S333" s="9">
        <v>2520</v>
      </c>
      <c r="T333" s="9">
        <v>0</v>
      </c>
      <c r="U333" s="9">
        <f t="shared" si="97"/>
        <v>0</v>
      </c>
      <c r="V333" s="6"/>
      <c r="W333" s="6">
        <v>2016</v>
      </c>
      <c r="X333" s="32" t="s">
        <v>10256</v>
      </c>
      <c r="Y333" s="198"/>
      <c r="Z333" s="198"/>
      <c r="AA333" s="198"/>
      <c r="AB333" s="198"/>
      <c r="AC333" s="198"/>
      <c r="AD333" s="198"/>
      <c r="AE333" s="198"/>
      <c r="AF333" s="198"/>
      <c r="AG333" s="198"/>
      <c r="AH333" s="198"/>
      <c r="AI333" s="198"/>
      <c r="AJ333" s="198"/>
      <c r="AK333" s="198"/>
    </row>
    <row r="334" spans="1:37" s="236" customFormat="1" ht="153" x14ac:dyDescent="0.25">
      <c r="A334" s="6" t="s">
        <v>10259</v>
      </c>
      <c r="B334" s="6" t="s">
        <v>25</v>
      </c>
      <c r="C334" s="11" t="s">
        <v>682</v>
      </c>
      <c r="D334" s="11" t="s">
        <v>676</v>
      </c>
      <c r="E334" s="11" t="s">
        <v>683</v>
      </c>
      <c r="F334" s="6" t="s">
        <v>684</v>
      </c>
      <c r="G334" s="6" t="s">
        <v>30</v>
      </c>
      <c r="H334" s="126">
        <v>60</v>
      </c>
      <c r="I334" s="6" t="s">
        <v>31</v>
      </c>
      <c r="J334" s="6" t="s">
        <v>32</v>
      </c>
      <c r="K334" s="3" t="s">
        <v>95</v>
      </c>
      <c r="L334" s="6" t="s">
        <v>34</v>
      </c>
      <c r="M334" s="6" t="s">
        <v>35</v>
      </c>
      <c r="N334" s="6" t="s">
        <v>10250</v>
      </c>
      <c r="O334" s="6" t="s">
        <v>79</v>
      </c>
      <c r="P334" s="41" t="s">
        <v>38</v>
      </c>
      <c r="Q334" s="2" t="s">
        <v>39</v>
      </c>
      <c r="R334" s="9">
        <v>5</v>
      </c>
      <c r="S334" s="9">
        <v>2520</v>
      </c>
      <c r="T334" s="9">
        <f t="shared" ref="T334" si="121">S334*R334</f>
        <v>12600</v>
      </c>
      <c r="U334" s="9">
        <f t="shared" si="97"/>
        <v>14112.000000000002</v>
      </c>
      <c r="V334" s="6" t="s">
        <v>80</v>
      </c>
      <c r="W334" s="6">
        <v>2016</v>
      </c>
      <c r="X334" s="32"/>
      <c r="Y334" s="198"/>
      <c r="Z334" s="198"/>
      <c r="AA334" s="198"/>
      <c r="AB334" s="198"/>
      <c r="AC334" s="198"/>
      <c r="AD334" s="198"/>
      <c r="AE334" s="198"/>
      <c r="AF334" s="198"/>
      <c r="AG334" s="198"/>
      <c r="AH334" s="198"/>
      <c r="AI334" s="198"/>
      <c r="AJ334" s="198"/>
      <c r="AK334" s="198"/>
    </row>
    <row r="335" spans="1:37" s="236" customFormat="1" ht="102" x14ac:dyDescent="0.25">
      <c r="A335" s="6" t="s">
        <v>740</v>
      </c>
      <c r="B335" s="6" t="s">
        <v>25</v>
      </c>
      <c r="C335" s="11" t="s">
        <v>686</v>
      </c>
      <c r="D335" s="11" t="s">
        <v>676</v>
      </c>
      <c r="E335" s="11" t="s">
        <v>687</v>
      </c>
      <c r="F335" s="6" t="s">
        <v>688</v>
      </c>
      <c r="G335" s="6" t="s">
        <v>30</v>
      </c>
      <c r="H335" s="126">
        <v>0</v>
      </c>
      <c r="I335" s="6" t="s">
        <v>31</v>
      </c>
      <c r="J335" s="6" t="s">
        <v>32</v>
      </c>
      <c r="K335" s="6" t="s">
        <v>240</v>
      </c>
      <c r="L335" s="6" t="s">
        <v>34</v>
      </c>
      <c r="M335" s="6" t="s">
        <v>35</v>
      </c>
      <c r="N335" s="6" t="s">
        <v>10770</v>
      </c>
      <c r="O335" s="6" t="s">
        <v>37</v>
      </c>
      <c r="P335" s="32" t="s">
        <v>38</v>
      </c>
      <c r="Q335" s="11" t="s">
        <v>39</v>
      </c>
      <c r="R335" s="9">
        <f>44+2500</f>
        <v>2544</v>
      </c>
      <c r="S335" s="9">
        <v>1800</v>
      </c>
      <c r="T335" s="9">
        <v>0</v>
      </c>
      <c r="U335" s="9">
        <f t="shared" si="97"/>
        <v>0</v>
      </c>
      <c r="V335" s="6"/>
      <c r="W335" s="6">
        <v>2016</v>
      </c>
      <c r="X335" s="32" t="s">
        <v>6905</v>
      </c>
      <c r="Y335" s="198"/>
      <c r="Z335" s="198"/>
      <c r="AA335" s="198"/>
      <c r="AB335" s="198"/>
      <c r="AC335" s="198"/>
      <c r="AD335" s="198"/>
      <c r="AE335" s="198"/>
      <c r="AF335" s="198"/>
      <c r="AG335" s="198"/>
      <c r="AH335" s="198"/>
      <c r="AI335" s="198"/>
      <c r="AJ335" s="198"/>
      <c r="AK335" s="198"/>
    </row>
    <row r="336" spans="1:37" s="236" customFormat="1" ht="102" x14ac:dyDescent="0.25">
      <c r="A336" s="6" t="s">
        <v>742</v>
      </c>
      <c r="B336" s="6" t="s">
        <v>25</v>
      </c>
      <c r="C336" s="11" t="s">
        <v>690</v>
      </c>
      <c r="D336" s="11" t="s">
        <v>417</v>
      </c>
      <c r="E336" s="11" t="s">
        <v>691</v>
      </c>
      <c r="F336" s="6" t="s">
        <v>692</v>
      </c>
      <c r="G336" s="6" t="s">
        <v>30</v>
      </c>
      <c r="H336" s="126">
        <v>0</v>
      </c>
      <c r="I336" s="6" t="s">
        <v>31</v>
      </c>
      <c r="J336" s="6" t="s">
        <v>32</v>
      </c>
      <c r="K336" s="3" t="s">
        <v>95</v>
      </c>
      <c r="L336" s="6" t="s">
        <v>34</v>
      </c>
      <c r="M336" s="6" t="s">
        <v>35</v>
      </c>
      <c r="N336" s="6" t="s">
        <v>10770</v>
      </c>
      <c r="O336" s="6" t="s">
        <v>37</v>
      </c>
      <c r="P336" s="32" t="s">
        <v>38</v>
      </c>
      <c r="Q336" s="11" t="s">
        <v>39</v>
      </c>
      <c r="R336" s="9">
        <v>10</v>
      </c>
      <c r="S336" s="9">
        <v>39000</v>
      </c>
      <c r="T336" s="9">
        <v>0</v>
      </c>
      <c r="U336" s="9">
        <f t="shared" si="97"/>
        <v>0</v>
      </c>
      <c r="V336" s="6"/>
      <c r="W336" s="6">
        <v>2016</v>
      </c>
      <c r="X336" s="32" t="s">
        <v>6905</v>
      </c>
      <c r="Y336" s="198"/>
      <c r="Z336" s="198"/>
      <c r="AA336" s="198"/>
      <c r="AB336" s="198"/>
      <c r="AC336" s="198"/>
      <c r="AD336" s="198"/>
      <c r="AE336" s="198"/>
      <c r="AF336" s="198"/>
      <c r="AG336" s="198"/>
      <c r="AH336" s="198"/>
      <c r="AI336" s="198"/>
      <c r="AJ336" s="198"/>
      <c r="AK336" s="198"/>
    </row>
    <row r="337" spans="1:37" s="236" customFormat="1" ht="102" x14ac:dyDescent="0.25">
      <c r="A337" s="6" t="s">
        <v>746</v>
      </c>
      <c r="B337" s="6" t="s">
        <v>25</v>
      </c>
      <c r="C337" s="11" t="s">
        <v>694</v>
      </c>
      <c r="D337" s="11" t="s">
        <v>417</v>
      </c>
      <c r="E337" s="11" t="s">
        <v>695</v>
      </c>
      <c r="F337" s="6" t="s">
        <v>696</v>
      </c>
      <c r="G337" s="6" t="s">
        <v>30</v>
      </c>
      <c r="H337" s="126">
        <v>0</v>
      </c>
      <c r="I337" s="6" t="s">
        <v>31</v>
      </c>
      <c r="J337" s="6" t="s">
        <v>32</v>
      </c>
      <c r="K337" s="3" t="s">
        <v>45</v>
      </c>
      <c r="L337" s="6" t="s">
        <v>34</v>
      </c>
      <c r="M337" s="6" t="s">
        <v>35</v>
      </c>
      <c r="N337" s="6" t="s">
        <v>10770</v>
      </c>
      <c r="O337" s="6" t="s">
        <v>37</v>
      </c>
      <c r="P337" s="32" t="s">
        <v>38</v>
      </c>
      <c r="Q337" s="11" t="s">
        <v>39</v>
      </c>
      <c r="R337" s="9">
        <v>100</v>
      </c>
      <c r="S337" s="9">
        <v>20184</v>
      </c>
      <c r="T337" s="9">
        <v>0</v>
      </c>
      <c r="U337" s="9">
        <f t="shared" si="97"/>
        <v>0</v>
      </c>
      <c r="V337" s="6"/>
      <c r="W337" s="6">
        <v>2016</v>
      </c>
      <c r="X337" s="32" t="s">
        <v>6905</v>
      </c>
      <c r="Y337" s="198"/>
      <c r="Z337" s="198"/>
      <c r="AA337" s="198"/>
      <c r="AB337" s="198"/>
      <c r="AC337" s="198"/>
      <c r="AD337" s="198"/>
      <c r="AE337" s="198"/>
      <c r="AF337" s="198"/>
      <c r="AG337" s="198"/>
      <c r="AH337" s="198"/>
      <c r="AI337" s="198"/>
      <c r="AJ337" s="198"/>
      <c r="AK337" s="198"/>
    </row>
    <row r="338" spans="1:37" s="236" customFormat="1" ht="102" x14ac:dyDescent="0.25">
      <c r="A338" s="6" t="s">
        <v>750</v>
      </c>
      <c r="B338" s="6" t="s">
        <v>25</v>
      </c>
      <c r="C338" s="11" t="s">
        <v>698</v>
      </c>
      <c r="D338" s="11" t="s">
        <v>417</v>
      </c>
      <c r="E338" s="11" t="s">
        <v>699</v>
      </c>
      <c r="F338" s="6" t="s">
        <v>700</v>
      </c>
      <c r="G338" s="6" t="s">
        <v>30</v>
      </c>
      <c r="H338" s="126">
        <v>0</v>
      </c>
      <c r="I338" s="6" t="s">
        <v>31</v>
      </c>
      <c r="J338" s="6" t="s">
        <v>32</v>
      </c>
      <c r="K338" s="3" t="s">
        <v>240</v>
      </c>
      <c r="L338" s="6" t="s">
        <v>34</v>
      </c>
      <c r="M338" s="6" t="s">
        <v>35</v>
      </c>
      <c r="N338" s="6" t="s">
        <v>10770</v>
      </c>
      <c r="O338" s="6" t="s">
        <v>37</v>
      </c>
      <c r="P338" s="32" t="s">
        <v>38</v>
      </c>
      <c r="Q338" s="11" t="s">
        <v>39</v>
      </c>
      <c r="R338" s="9">
        <v>10</v>
      </c>
      <c r="S338" s="9">
        <v>27048</v>
      </c>
      <c r="T338" s="9">
        <v>0</v>
      </c>
      <c r="U338" s="9">
        <f t="shared" si="97"/>
        <v>0</v>
      </c>
      <c r="V338" s="6"/>
      <c r="W338" s="6">
        <v>2016</v>
      </c>
      <c r="X338" s="32" t="s">
        <v>10537</v>
      </c>
      <c r="Y338" s="198"/>
      <c r="Z338" s="198"/>
      <c r="AA338" s="198"/>
      <c r="AB338" s="198"/>
      <c r="AC338" s="198"/>
      <c r="AD338" s="198"/>
      <c r="AE338" s="198"/>
      <c r="AF338" s="198"/>
      <c r="AG338" s="198"/>
      <c r="AH338" s="198"/>
      <c r="AI338" s="198"/>
      <c r="AJ338" s="198"/>
      <c r="AK338" s="198"/>
    </row>
    <row r="339" spans="1:37" s="236" customFormat="1" ht="153" x14ac:dyDescent="0.25">
      <c r="A339" s="6" t="s">
        <v>10260</v>
      </c>
      <c r="B339" s="6" t="s">
        <v>25</v>
      </c>
      <c r="C339" s="11" t="s">
        <v>698</v>
      </c>
      <c r="D339" s="11" t="s">
        <v>417</v>
      </c>
      <c r="E339" s="11" t="s">
        <v>699</v>
      </c>
      <c r="F339" s="6" t="s">
        <v>700</v>
      </c>
      <c r="G339" s="6" t="s">
        <v>30</v>
      </c>
      <c r="H339" s="126">
        <v>60</v>
      </c>
      <c r="I339" s="6" t="s">
        <v>31</v>
      </c>
      <c r="J339" s="6" t="s">
        <v>32</v>
      </c>
      <c r="K339" s="3" t="s">
        <v>240</v>
      </c>
      <c r="L339" s="6" t="s">
        <v>34</v>
      </c>
      <c r="M339" s="6" t="s">
        <v>35</v>
      </c>
      <c r="N339" s="6" t="s">
        <v>10250</v>
      </c>
      <c r="O339" s="6" t="s">
        <v>79</v>
      </c>
      <c r="P339" s="32" t="s">
        <v>38</v>
      </c>
      <c r="Q339" s="11" t="s">
        <v>39</v>
      </c>
      <c r="R339" s="9">
        <v>16</v>
      </c>
      <c r="S339" s="9">
        <v>24654</v>
      </c>
      <c r="T339" s="9">
        <f t="shared" ref="T339" si="122">S339*R339</f>
        <v>394464</v>
      </c>
      <c r="U339" s="9">
        <f t="shared" si="97"/>
        <v>441799.68000000005</v>
      </c>
      <c r="V339" s="6" t="s">
        <v>80</v>
      </c>
      <c r="W339" s="6">
        <v>2016</v>
      </c>
      <c r="X339" s="32"/>
      <c r="Y339" s="198"/>
      <c r="Z339" s="198"/>
      <c r="AA339" s="198"/>
      <c r="AB339" s="198"/>
      <c r="AC339" s="198"/>
      <c r="AD339" s="198"/>
      <c r="AE339" s="198"/>
      <c r="AF339" s="198"/>
      <c r="AG339" s="198"/>
      <c r="AH339" s="198"/>
      <c r="AI339" s="198"/>
      <c r="AJ339" s="198"/>
      <c r="AK339" s="198"/>
    </row>
    <row r="340" spans="1:37" s="236" customFormat="1" ht="102" x14ac:dyDescent="0.25">
      <c r="A340" s="6" t="s">
        <v>752</v>
      </c>
      <c r="B340" s="6" t="s">
        <v>25</v>
      </c>
      <c r="C340" s="11" t="s">
        <v>702</v>
      </c>
      <c r="D340" s="11" t="s">
        <v>417</v>
      </c>
      <c r="E340" s="11" t="s">
        <v>703</v>
      </c>
      <c r="F340" s="6" t="s">
        <v>704</v>
      </c>
      <c r="G340" s="6" t="s">
        <v>30</v>
      </c>
      <c r="H340" s="126">
        <v>0</v>
      </c>
      <c r="I340" s="6" t="s">
        <v>31</v>
      </c>
      <c r="J340" s="6" t="s">
        <v>32</v>
      </c>
      <c r="K340" s="3" t="s">
        <v>240</v>
      </c>
      <c r="L340" s="6" t="s">
        <v>34</v>
      </c>
      <c r="M340" s="6" t="s">
        <v>35</v>
      </c>
      <c r="N340" s="6" t="s">
        <v>10770</v>
      </c>
      <c r="O340" s="6" t="s">
        <v>37</v>
      </c>
      <c r="P340" s="32" t="s">
        <v>38</v>
      </c>
      <c r="Q340" s="11" t="s">
        <v>39</v>
      </c>
      <c r="R340" s="9">
        <v>50</v>
      </c>
      <c r="S340" s="9">
        <v>11040</v>
      </c>
      <c r="T340" s="9">
        <v>0</v>
      </c>
      <c r="U340" s="9">
        <f t="shared" si="97"/>
        <v>0</v>
      </c>
      <c r="V340" s="6"/>
      <c r="W340" s="6">
        <v>2016</v>
      </c>
      <c r="X340" s="32" t="s">
        <v>10256</v>
      </c>
      <c r="Y340" s="198"/>
      <c r="Z340" s="198"/>
      <c r="AA340" s="198"/>
      <c r="AB340" s="198"/>
      <c r="AC340" s="198"/>
      <c r="AD340" s="198"/>
      <c r="AE340" s="198"/>
      <c r="AF340" s="198"/>
      <c r="AG340" s="198"/>
      <c r="AH340" s="198"/>
      <c r="AI340" s="198"/>
      <c r="AJ340" s="198"/>
      <c r="AK340" s="198"/>
    </row>
    <row r="341" spans="1:37" s="236" customFormat="1" ht="153" x14ac:dyDescent="0.25">
      <c r="A341" s="6" t="s">
        <v>10261</v>
      </c>
      <c r="B341" s="6" t="s">
        <v>25</v>
      </c>
      <c r="C341" s="11" t="s">
        <v>702</v>
      </c>
      <c r="D341" s="11" t="s">
        <v>417</v>
      </c>
      <c r="E341" s="11" t="s">
        <v>703</v>
      </c>
      <c r="F341" s="6" t="s">
        <v>704</v>
      </c>
      <c r="G341" s="6" t="s">
        <v>30</v>
      </c>
      <c r="H341" s="126">
        <v>60</v>
      </c>
      <c r="I341" s="6" t="s">
        <v>31</v>
      </c>
      <c r="J341" s="6" t="s">
        <v>32</v>
      </c>
      <c r="K341" s="3" t="s">
        <v>240</v>
      </c>
      <c r="L341" s="6" t="s">
        <v>34</v>
      </c>
      <c r="M341" s="6" t="s">
        <v>35</v>
      </c>
      <c r="N341" s="6" t="s">
        <v>10250</v>
      </c>
      <c r="O341" s="6" t="s">
        <v>79</v>
      </c>
      <c r="P341" s="32" t="s">
        <v>38</v>
      </c>
      <c r="Q341" s="11" t="s">
        <v>39</v>
      </c>
      <c r="R341" s="9">
        <v>66</v>
      </c>
      <c r="S341" s="9">
        <v>11040</v>
      </c>
      <c r="T341" s="9">
        <f t="shared" ref="T341" si="123">S341*R341</f>
        <v>728640</v>
      </c>
      <c r="U341" s="9">
        <f t="shared" si="97"/>
        <v>816076.80000000005</v>
      </c>
      <c r="V341" s="6" t="s">
        <v>80</v>
      </c>
      <c r="W341" s="6">
        <v>2016</v>
      </c>
      <c r="X341" s="32"/>
      <c r="Y341" s="198"/>
      <c r="Z341" s="198"/>
      <c r="AA341" s="198"/>
      <c r="AB341" s="198"/>
      <c r="AC341" s="198"/>
      <c r="AD341" s="198"/>
      <c r="AE341" s="198"/>
      <c r="AF341" s="198"/>
      <c r="AG341" s="198"/>
      <c r="AH341" s="198"/>
      <c r="AI341" s="198"/>
      <c r="AJ341" s="198"/>
      <c r="AK341" s="198"/>
    </row>
    <row r="342" spans="1:37" s="236" customFormat="1" ht="153" x14ac:dyDescent="0.25">
      <c r="A342" s="6" t="s">
        <v>754</v>
      </c>
      <c r="B342" s="6" t="s">
        <v>25</v>
      </c>
      <c r="C342" s="11" t="s">
        <v>706</v>
      </c>
      <c r="D342" s="11" t="s">
        <v>707</v>
      </c>
      <c r="E342" s="11" t="s">
        <v>708</v>
      </c>
      <c r="F342" s="6" t="s">
        <v>709</v>
      </c>
      <c r="G342" s="6" t="s">
        <v>337</v>
      </c>
      <c r="H342" s="126">
        <v>60</v>
      </c>
      <c r="I342" s="6" t="s">
        <v>31</v>
      </c>
      <c r="J342" s="6" t="s">
        <v>32</v>
      </c>
      <c r="K342" s="6" t="s">
        <v>45</v>
      </c>
      <c r="L342" s="6" t="s">
        <v>34</v>
      </c>
      <c r="M342" s="6" t="s">
        <v>35</v>
      </c>
      <c r="N342" s="6" t="s">
        <v>6885</v>
      </c>
      <c r="O342" s="6" t="s">
        <v>79</v>
      </c>
      <c r="P342" s="32">
        <v>839</v>
      </c>
      <c r="Q342" s="3" t="s">
        <v>2030</v>
      </c>
      <c r="R342" s="9">
        <v>51</v>
      </c>
      <c r="S342" s="9">
        <v>1159044</v>
      </c>
      <c r="T342" s="9">
        <v>0</v>
      </c>
      <c r="U342" s="9">
        <f t="shared" si="97"/>
        <v>0</v>
      </c>
      <c r="V342" s="6" t="s">
        <v>80</v>
      </c>
      <c r="W342" s="6">
        <v>2016</v>
      </c>
      <c r="X342" s="32" t="s">
        <v>6905</v>
      </c>
      <c r="Y342" s="198"/>
      <c r="Z342" s="198"/>
      <c r="AA342" s="198"/>
      <c r="AB342" s="198"/>
      <c r="AC342" s="198"/>
      <c r="AD342" s="198"/>
      <c r="AE342" s="198"/>
      <c r="AF342" s="198"/>
      <c r="AG342" s="198"/>
      <c r="AH342" s="198"/>
      <c r="AI342" s="198"/>
      <c r="AJ342" s="198"/>
      <c r="AK342" s="198"/>
    </row>
    <row r="343" spans="1:37" s="236" customFormat="1" ht="153" x14ac:dyDescent="0.25">
      <c r="A343" s="6" t="s">
        <v>756</v>
      </c>
      <c r="B343" s="6" t="s">
        <v>25</v>
      </c>
      <c r="C343" s="11" t="s">
        <v>711</v>
      </c>
      <c r="D343" s="11" t="s">
        <v>707</v>
      </c>
      <c r="E343" s="11" t="s">
        <v>712</v>
      </c>
      <c r="F343" s="6" t="s">
        <v>713</v>
      </c>
      <c r="G343" s="6" t="s">
        <v>30</v>
      </c>
      <c r="H343" s="126">
        <v>60</v>
      </c>
      <c r="I343" s="6" t="s">
        <v>31</v>
      </c>
      <c r="J343" s="6" t="s">
        <v>32</v>
      </c>
      <c r="K343" s="3" t="s">
        <v>240</v>
      </c>
      <c r="L343" s="6" t="s">
        <v>34</v>
      </c>
      <c r="M343" s="6" t="s">
        <v>35</v>
      </c>
      <c r="N343" s="6" t="s">
        <v>6885</v>
      </c>
      <c r="O343" s="6" t="s">
        <v>79</v>
      </c>
      <c r="P343" s="32" t="s">
        <v>38</v>
      </c>
      <c r="Q343" s="11" t="s">
        <v>39</v>
      </c>
      <c r="R343" s="9">
        <v>1</v>
      </c>
      <c r="S343" s="9">
        <v>1267275</v>
      </c>
      <c r="T343" s="9">
        <v>0</v>
      </c>
      <c r="U343" s="9">
        <f t="shared" si="97"/>
        <v>0</v>
      </c>
      <c r="V343" s="6" t="s">
        <v>80</v>
      </c>
      <c r="W343" s="6">
        <v>2016</v>
      </c>
      <c r="X343" s="32" t="s">
        <v>6905</v>
      </c>
      <c r="Y343" s="198"/>
      <c r="Z343" s="198"/>
      <c r="AA343" s="198"/>
      <c r="AB343" s="198"/>
      <c r="AC343" s="198"/>
      <c r="AD343" s="198"/>
      <c r="AE343" s="198"/>
      <c r="AF343" s="198"/>
      <c r="AG343" s="198"/>
      <c r="AH343" s="198"/>
      <c r="AI343" s="198"/>
      <c r="AJ343" s="198"/>
      <c r="AK343" s="198"/>
    </row>
    <row r="344" spans="1:37" s="236" customFormat="1" ht="153" x14ac:dyDescent="0.25">
      <c r="A344" s="6" t="s">
        <v>758</v>
      </c>
      <c r="B344" s="6" t="s">
        <v>25</v>
      </c>
      <c r="C344" s="6" t="s">
        <v>715</v>
      </c>
      <c r="D344" s="6" t="s">
        <v>707</v>
      </c>
      <c r="E344" s="6" t="s">
        <v>716</v>
      </c>
      <c r="F344" s="6" t="s">
        <v>717</v>
      </c>
      <c r="G344" s="6" t="s">
        <v>30</v>
      </c>
      <c r="H344" s="126">
        <v>60</v>
      </c>
      <c r="I344" s="6" t="s">
        <v>31</v>
      </c>
      <c r="J344" s="6" t="s">
        <v>32</v>
      </c>
      <c r="K344" s="6" t="s">
        <v>45</v>
      </c>
      <c r="L344" s="6" t="s">
        <v>34</v>
      </c>
      <c r="M344" s="6" t="s">
        <v>35</v>
      </c>
      <c r="N344" s="6" t="s">
        <v>6885</v>
      </c>
      <c r="O344" s="6" t="s">
        <v>79</v>
      </c>
      <c r="P344" s="32">
        <v>839</v>
      </c>
      <c r="Q344" s="3" t="s">
        <v>2030</v>
      </c>
      <c r="R344" s="9">
        <v>20</v>
      </c>
      <c r="S344" s="9">
        <v>255600</v>
      </c>
      <c r="T344" s="9">
        <v>0</v>
      </c>
      <c r="U344" s="9">
        <f t="shared" si="97"/>
        <v>0</v>
      </c>
      <c r="V344" s="6" t="s">
        <v>80</v>
      </c>
      <c r="W344" s="6">
        <v>2016</v>
      </c>
      <c r="X344" s="32" t="s">
        <v>6914</v>
      </c>
      <c r="Y344" s="198"/>
      <c r="Z344" s="198"/>
      <c r="AA344" s="198"/>
      <c r="AB344" s="198"/>
      <c r="AC344" s="198"/>
      <c r="AD344" s="198"/>
      <c r="AE344" s="198"/>
      <c r="AF344" s="198"/>
      <c r="AG344" s="198"/>
      <c r="AH344" s="198"/>
      <c r="AI344" s="198"/>
      <c r="AJ344" s="198"/>
      <c r="AK344" s="198"/>
    </row>
    <row r="345" spans="1:37" s="236" customFormat="1" ht="153" x14ac:dyDescent="0.25">
      <c r="A345" s="6" t="s">
        <v>10262</v>
      </c>
      <c r="B345" s="6" t="s">
        <v>25</v>
      </c>
      <c r="C345" s="6" t="s">
        <v>715</v>
      </c>
      <c r="D345" s="6" t="s">
        <v>707</v>
      </c>
      <c r="E345" s="6" t="s">
        <v>716</v>
      </c>
      <c r="F345" s="6" t="s">
        <v>717</v>
      </c>
      <c r="G345" s="6" t="s">
        <v>30</v>
      </c>
      <c r="H345" s="126">
        <v>60</v>
      </c>
      <c r="I345" s="6" t="s">
        <v>31</v>
      </c>
      <c r="J345" s="6" t="s">
        <v>32</v>
      </c>
      <c r="K345" s="6" t="s">
        <v>95</v>
      </c>
      <c r="L345" s="6" t="s">
        <v>34</v>
      </c>
      <c r="M345" s="6" t="s">
        <v>35</v>
      </c>
      <c r="N345" s="6" t="s">
        <v>6885</v>
      </c>
      <c r="O345" s="6" t="s">
        <v>79</v>
      </c>
      <c r="P345" s="32">
        <v>839</v>
      </c>
      <c r="Q345" s="3" t="s">
        <v>2030</v>
      </c>
      <c r="R345" s="9">
        <v>3</v>
      </c>
      <c r="S345" s="9">
        <v>255600</v>
      </c>
      <c r="T345" s="9">
        <f t="shared" ref="T345" si="124">S345*R345</f>
        <v>766800</v>
      </c>
      <c r="U345" s="9">
        <f t="shared" si="97"/>
        <v>858816.00000000012</v>
      </c>
      <c r="V345" s="6" t="s">
        <v>80</v>
      </c>
      <c r="W345" s="6">
        <v>2016</v>
      </c>
      <c r="X345" s="32"/>
      <c r="Y345" s="198"/>
      <c r="Z345" s="198"/>
      <c r="AA345" s="198"/>
      <c r="AB345" s="198"/>
      <c r="AC345" s="198"/>
      <c r="AD345" s="198"/>
      <c r="AE345" s="198"/>
      <c r="AF345" s="198"/>
      <c r="AG345" s="198"/>
      <c r="AH345" s="198"/>
      <c r="AI345" s="198"/>
      <c r="AJ345" s="198"/>
      <c r="AK345" s="198"/>
    </row>
    <row r="346" spans="1:37" s="236" customFormat="1" ht="153" x14ac:dyDescent="0.25">
      <c r="A346" s="6" t="s">
        <v>763</v>
      </c>
      <c r="B346" s="6" t="s">
        <v>25</v>
      </c>
      <c r="C346" s="6" t="s">
        <v>719</v>
      </c>
      <c r="D346" s="6" t="s">
        <v>707</v>
      </c>
      <c r="E346" s="6" t="s">
        <v>720</v>
      </c>
      <c r="F346" s="6" t="s">
        <v>721</v>
      </c>
      <c r="G346" s="6" t="s">
        <v>30</v>
      </c>
      <c r="H346" s="126">
        <v>60</v>
      </c>
      <c r="I346" s="6" t="s">
        <v>31</v>
      </c>
      <c r="J346" s="6" t="s">
        <v>32</v>
      </c>
      <c r="K346" s="6" t="s">
        <v>45</v>
      </c>
      <c r="L346" s="6" t="s">
        <v>34</v>
      </c>
      <c r="M346" s="6" t="s">
        <v>35</v>
      </c>
      <c r="N346" s="6" t="s">
        <v>6885</v>
      </c>
      <c r="O346" s="6" t="s">
        <v>79</v>
      </c>
      <c r="P346" s="32">
        <v>839</v>
      </c>
      <c r="Q346" s="3" t="s">
        <v>2030</v>
      </c>
      <c r="R346" s="9">
        <f>20+5</f>
        <v>25</v>
      </c>
      <c r="S346" s="9">
        <v>104000</v>
      </c>
      <c r="T346" s="9">
        <v>0</v>
      </c>
      <c r="U346" s="9">
        <f t="shared" si="97"/>
        <v>0</v>
      </c>
      <c r="V346" s="6" t="s">
        <v>80</v>
      </c>
      <c r="W346" s="6">
        <v>2016</v>
      </c>
      <c r="X346" s="32" t="s">
        <v>6905</v>
      </c>
      <c r="Y346" s="198"/>
      <c r="Z346" s="198"/>
      <c r="AA346" s="198"/>
      <c r="AB346" s="198"/>
      <c r="AC346" s="198"/>
      <c r="AD346" s="198"/>
      <c r="AE346" s="198"/>
      <c r="AF346" s="198"/>
      <c r="AG346" s="198"/>
      <c r="AH346" s="198"/>
      <c r="AI346" s="198"/>
      <c r="AJ346" s="198"/>
      <c r="AK346" s="198"/>
    </row>
    <row r="347" spans="1:37" s="236" customFormat="1" ht="153" x14ac:dyDescent="0.25">
      <c r="A347" s="6" t="s">
        <v>765</v>
      </c>
      <c r="B347" s="6" t="s">
        <v>25</v>
      </c>
      <c r="C347" s="6" t="s">
        <v>723</v>
      </c>
      <c r="D347" s="6" t="s">
        <v>707</v>
      </c>
      <c r="E347" s="6" t="s">
        <v>724</v>
      </c>
      <c r="F347" s="6" t="s">
        <v>725</v>
      </c>
      <c r="G347" s="6" t="s">
        <v>30</v>
      </c>
      <c r="H347" s="126">
        <v>60</v>
      </c>
      <c r="I347" s="6" t="s">
        <v>31</v>
      </c>
      <c r="J347" s="6" t="s">
        <v>32</v>
      </c>
      <c r="K347" s="6" t="s">
        <v>45</v>
      </c>
      <c r="L347" s="6" t="s">
        <v>34</v>
      </c>
      <c r="M347" s="6" t="s">
        <v>35</v>
      </c>
      <c r="N347" s="6" t="s">
        <v>6885</v>
      </c>
      <c r="O347" s="6" t="s">
        <v>79</v>
      </c>
      <c r="P347" s="32">
        <v>839</v>
      </c>
      <c r="Q347" s="3" t="s">
        <v>2030</v>
      </c>
      <c r="R347" s="9">
        <v>5</v>
      </c>
      <c r="S347" s="9">
        <v>186000</v>
      </c>
      <c r="T347" s="9">
        <v>0</v>
      </c>
      <c r="U347" s="9">
        <f t="shared" si="97"/>
        <v>0</v>
      </c>
      <c r="V347" s="6" t="s">
        <v>80</v>
      </c>
      <c r="W347" s="6">
        <v>2016</v>
      </c>
      <c r="X347" s="32" t="s">
        <v>6905</v>
      </c>
      <c r="Y347" s="198"/>
      <c r="Z347" s="198"/>
      <c r="AA347" s="198"/>
      <c r="AB347" s="198"/>
      <c r="AC347" s="198"/>
      <c r="AD347" s="198"/>
      <c r="AE347" s="198"/>
      <c r="AF347" s="198"/>
      <c r="AG347" s="198"/>
      <c r="AH347" s="198"/>
      <c r="AI347" s="198"/>
      <c r="AJ347" s="198"/>
      <c r="AK347" s="198"/>
    </row>
    <row r="348" spans="1:37" s="236" customFormat="1" ht="153" x14ac:dyDescent="0.25">
      <c r="A348" s="6" t="s">
        <v>769</v>
      </c>
      <c r="B348" s="6" t="s">
        <v>25</v>
      </c>
      <c r="C348" s="6" t="s">
        <v>10621</v>
      </c>
      <c r="D348" s="6" t="s">
        <v>707</v>
      </c>
      <c r="E348" s="6" t="s">
        <v>10622</v>
      </c>
      <c r="F348" s="6" t="s">
        <v>729</v>
      </c>
      <c r="G348" s="6" t="s">
        <v>30</v>
      </c>
      <c r="H348" s="126">
        <v>60</v>
      </c>
      <c r="I348" s="6" t="s">
        <v>31</v>
      </c>
      <c r="J348" s="6" t="s">
        <v>32</v>
      </c>
      <c r="K348" s="6" t="s">
        <v>45</v>
      </c>
      <c r="L348" s="6" t="s">
        <v>34</v>
      </c>
      <c r="M348" s="6" t="s">
        <v>35</v>
      </c>
      <c r="N348" s="6" t="s">
        <v>6885</v>
      </c>
      <c r="O348" s="6" t="s">
        <v>79</v>
      </c>
      <c r="P348" s="41" t="s">
        <v>38</v>
      </c>
      <c r="Q348" s="2" t="s">
        <v>39</v>
      </c>
      <c r="R348" s="9">
        <v>7</v>
      </c>
      <c r="S348" s="9">
        <v>126000</v>
      </c>
      <c r="T348" s="9">
        <v>0</v>
      </c>
      <c r="U348" s="9">
        <f t="shared" si="97"/>
        <v>0</v>
      </c>
      <c r="V348" s="6" t="s">
        <v>80</v>
      </c>
      <c r="W348" s="6">
        <v>2016</v>
      </c>
      <c r="X348" s="32" t="s">
        <v>6914</v>
      </c>
      <c r="Y348" s="198"/>
      <c r="Z348" s="198"/>
      <c r="AA348" s="198"/>
      <c r="AB348" s="198"/>
      <c r="AC348" s="198"/>
      <c r="AD348" s="198"/>
      <c r="AE348" s="198"/>
      <c r="AF348" s="198"/>
      <c r="AG348" s="198"/>
      <c r="AH348" s="198"/>
      <c r="AI348" s="198"/>
      <c r="AJ348" s="198"/>
      <c r="AK348" s="198"/>
    </row>
    <row r="349" spans="1:37" s="236" customFormat="1" ht="153" x14ac:dyDescent="0.25">
      <c r="A349" s="6" t="s">
        <v>10263</v>
      </c>
      <c r="B349" s="6" t="s">
        <v>25</v>
      </c>
      <c r="C349" s="6" t="s">
        <v>10621</v>
      </c>
      <c r="D349" s="6" t="s">
        <v>707</v>
      </c>
      <c r="E349" s="6" t="s">
        <v>10622</v>
      </c>
      <c r="F349" s="6" t="s">
        <v>729</v>
      </c>
      <c r="G349" s="6" t="s">
        <v>30</v>
      </c>
      <c r="H349" s="126">
        <v>60</v>
      </c>
      <c r="I349" s="6" t="s">
        <v>31</v>
      </c>
      <c r="J349" s="6" t="s">
        <v>32</v>
      </c>
      <c r="K349" s="6" t="s">
        <v>45</v>
      </c>
      <c r="L349" s="6" t="s">
        <v>34</v>
      </c>
      <c r="M349" s="6" t="s">
        <v>35</v>
      </c>
      <c r="N349" s="6" t="s">
        <v>6885</v>
      </c>
      <c r="O349" s="6" t="s">
        <v>79</v>
      </c>
      <c r="P349" s="41" t="s">
        <v>38</v>
      </c>
      <c r="Q349" s="2" t="s">
        <v>39</v>
      </c>
      <c r="R349" s="9">
        <v>4</v>
      </c>
      <c r="S349" s="9">
        <v>126000</v>
      </c>
      <c r="T349" s="9">
        <v>0</v>
      </c>
      <c r="U349" s="9">
        <f t="shared" si="97"/>
        <v>0</v>
      </c>
      <c r="V349" s="6" t="s">
        <v>80</v>
      </c>
      <c r="W349" s="6">
        <v>2016</v>
      </c>
      <c r="X349" s="32" t="s">
        <v>6914</v>
      </c>
      <c r="Y349" s="198"/>
      <c r="Z349" s="198"/>
      <c r="AA349" s="198"/>
      <c r="AB349" s="198"/>
      <c r="AC349" s="198"/>
      <c r="AD349" s="198"/>
      <c r="AE349" s="198"/>
      <c r="AF349" s="198"/>
      <c r="AG349" s="198"/>
      <c r="AH349" s="198"/>
      <c r="AI349" s="198"/>
      <c r="AJ349" s="198"/>
      <c r="AK349" s="198"/>
    </row>
    <row r="350" spans="1:37" s="236" customFormat="1" ht="153" x14ac:dyDescent="0.25">
      <c r="A350" s="6" t="s">
        <v>10620</v>
      </c>
      <c r="B350" s="6" t="s">
        <v>25</v>
      </c>
      <c r="C350" s="6" t="s">
        <v>10621</v>
      </c>
      <c r="D350" s="6" t="s">
        <v>707</v>
      </c>
      <c r="E350" s="6" t="s">
        <v>10622</v>
      </c>
      <c r="F350" s="6" t="s">
        <v>729</v>
      </c>
      <c r="G350" s="6" t="s">
        <v>30</v>
      </c>
      <c r="H350" s="126">
        <v>60</v>
      </c>
      <c r="I350" s="6" t="s">
        <v>31</v>
      </c>
      <c r="J350" s="6" t="s">
        <v>32</v>
      </c>
      <c r="K350" s="6" t="s">
        <v>95</v>
      </c>
      <c r="L350" s="6" t="s">
        <v>34</v>
      </c>
      <c r="M350" s="6" t="s">
        <v>35</v>
      </c>
      <c r="N350" s="6" t="s">
        <v>6885</v>
      </c>
      <c r="O350" s="6" t="s">
        <v>79</v>
      </c>
      <c r="P350" s="32" t="s">
        <v>38</v>
      </c>
      <c r="Q350" s="3" t="s">
        <v>39</v>
      </c>
      <c r="R350" s="9">
        <v>16</v>
      </c>
      <c r="S350" s="9">
        <v>126000</v>
      </c>
      <c r="T350" s="9">
        <f t="shared" ref="T350" si="125">S350*R350</f>
        <v>2016000</v>
      </c>
      <c r="U350" s="9">
        <f t="shared" ref="U350" si="126">T350*1.12</f>
        <v>2257920</v>
      </c>
      <c r="V350" s="6" t="s">
        <v>80</v>
      </c>
      <c r="W350" s="6">
        <v>2016</v>
      </c>
      <c r="X350" s="32"/>
      <c r="Y350" s="198"/>
      <c r="Z350" s="198"/>
      <c r="AA350" s="198"/>
      <c r="AB350" s="198"/>
      <c r="AC350" s="198"/>
      <c r="AD350" s="198"/>
      <c r="AE350" s="198"/>
      <c r="AF350" s="198"/>
      <c r="AG350" s="198"/>
      <c r="AH350" s="198"/>
      <c r="AI350" s="198"/>
      <c r="AJ350" s="198"/>
      <c r="AK350" s="198"/>
    </row>
    <row r="351" spans="1:37" s="236" customFormat="1" ht="153" x14ac:dyDescent="0.25">
      <c r="A351" s="6" t="s">
        <v>774</v>
      </c>
      <c r="B351" s="6" t="s">
        <v>25</v>
      </c>
      <c r="C351" s="6" t="s">
        <v>719</v>
      </c>
      <c r="D351" s="6" t="s">
        <v>707</v>
      </c>
      <c r="E351" s="6" t="s">
        <v>720</v>
      </c>
      <c r="F351" s="6" t="s">
        <v>731</v>
      </c>
      <c r="G351" s="6" t="s">
        <v>30</v>
      </c>
      <c r="H351" s="126">
        <v>60</v>
      </c>
      <c r="I351" s="6" t="s">
        <v>31</v>
      </c>
      <c r="J351" s="6" t="s">
        <v>32</v>
      </c>
      <c r="K351" s="6" t="s">
        <v>45</v>
      </c>
      <c r="L351" s="6" t="s">
        <v>34</v>
      </c>
      <c r="M351" s="6" t="s">
        <v>35</v>
      </c>
      <c r="N351" s="6" t="s">
        <v>6885</v>
      </c>
      <c r="O351" s="6" t="s">
        <v>79</v>
      </c>
      <c r="P351" s="32">
        <v>839</v>
      </c>
      <c r="Q351" s="3" t="s">
        <v>2030</v>
      </c>
      <c r="R351" s="9">
        <v>5</v>
      </c>
      <c r="S351" s="9">
        <v>142800</v>
      </c>
      <c r="T351" s="9">
        <v>0</v>
      </c>
      <c r="U351" s="9">
        <f t="shared" si="97"/>
        <v>0</v>
      </c>
      <c r="V351" s="6" t="s">
        <v>80</v>
      </c>
      <c r="W351" s="6">
        <v>2016</v>
      </c>
      <c r="X351" s="32" t="s">
        <v>6914</v>
      </c>
      <c r="Y351" s="198"/>
      <c r="Z351" s="198"/>
      <c r="AA351" s="198"/>
      <c r="AB351" s="198"/>
      <c r="AC351" s="198"/>
      <c r="AD351" s="198"/>
      <c r="AE351" s="198"/>
      <c r="AF351" s="198"/>
      <c r="AG351" s="198"/>
      <c r="AH351" s="198"/>
      <c r="AI351" s="198"/>
      <c r="AJ351" s="198"/>
      <c r="AK351" s="198"/>
    </row>
    <row r="352" spans="1:37" s="236" customFormat="1" ht="153" x14ac:dyDescent="0.25">
      <c r="A352" s="6" t="s">
        <v>10264</v>
      </c>
      <c r="B352" s="6" t="s">
        <v>25</v>
      </c>
      <c r="C352" s="6" t="s">
        <v>719</v>
      </c>
      <c r="D352" s="6" t="s">
        <v>707</v>
      </c>
      <c r="E352" s="6" t="s">
        <v>720</v>
      </c>
      <c r="F352" s="6" t="s">
        <v>731</v>
      </c>
      <c r="G352" s="6" t="s">
        <v>30</v>
      </c>
      <c r="H352" s="126">
        <v>60</v>
      </c>
      <c r="I352" s="6" t="s">
        <v>31</v>
      </c>
      <c r="J352" s="6" t="s">
        <v>32</v>
      </c>
      <c r="K352" s="6" t="s">
        <v>10175</v>
      </c>
      <c r="L352" s="6" t="s">
        <v>34</v>
      </c>
      <c r="M352" s="6" t="s">
        <v>35</v>
      </c>
      <c r="N352" s="6" t="s">
        <v>6885</v>
      </c>
      <c r="O352" s="6" t="s">
        <v>79</v>
      </c>
      <c r="P352" s="32">
        <v>839</v>
      </c>
      <c r="Q352" s="3" t="s">
        <v>2030</v>
      </c>
      <c r="R352" s="9">
        <v>20</v>
      </c>
      <c r="S352" s="9">
        <v>142800</v>
      </c>
      <c r="T352" s="9">
        <f>S352*R352</f>
        <v>2856000</v>
      </c>
      <c r="U352" s="9">
        <f t="shared" si="97"/>
        <v>3198720.0000000005</v>
      </c>
      <c r="V352" s="6" t="s">
        <v>80</v>
      </c>
      <c r="W352" s="6">
        <v>2016</v>
      </c>
      <c r="X352" s="32"/>
      <c r="Y352" s="198"/>
      <c r="Z352" s="198"/>
      <c r="AA352" s="198"/>
      <c r="AB352" s="198"/>
      <c r="AC352" s="198"/>
      <c r="AD352" s="198"/>
      <c r="AE352" s="198"/>
      <c r="AF352" s="198"/>
      <c r="AG352" s="198"/>
      <c r="AH352" s="198"/>
      <c r="AI352" s="198"/>
      <c r="AJ352" s="198"/>
      <c r="AK352" s="198"/>
    </row>
    <row r="353" spans="1:37" s="236" customFormat="1" ht="153" x14ac:dyDescent="0.25">
      <c r="A353" s="6" t="s">
        <v>779</v>
      </c>
      <c r="B353" s="6" t="s">
        <v>25</v>
      </c>
      <c r="C353" s="6" t="s">
        <v>733</v>
      </c>
      <c r="D353" s="6" t="s">
        <v>707</v>
      </c>
      <c r="E353" s="6" t="s">
        <v>734</v>
      </c>
      <c r="F353" s="6" t="s">
        <v>735</v>
      </c>
      <c r="G353" s="6" t="s">
        <v>337</v>
      </c>
      <c r="H353" s="126">
        <v>60</v>
      </c>
      <c r="I353" s="6" t="s">
        <v>31</v>
      </c>
      <c r="J353" s="6" t="s">
        <v>32</v>
      </c>
      <c r="K353" s="6" t="s">
        <v>45</v>
      </c>
      <c r="L353" s="6" t="s">
        <v>34</v>
      </c>
      <c r="M353" s="6" t="s">
        <v>35</v>
      </c>
      <c r="N353" s="6" t="s">
        <v>6885</v>
      </c>
      <c r="O353" s="6" t="s">
        <v>79</v>
      </c>
      <c r="P353" s="32">
        <v>839</v>
      </c>
      <c r="Q353" s="3" t="s">
        <v>2030</v>
      </c>
      <c r="R353" s="9">
        <v>70</v>
      </c>
      <c r="S353" s="9">
        <v>148500</v>
      </c>
      <c r="T353" s="9">
        <v>0</v>
      </c>
      <c r="U353" s="9">
        <f t="shared" si="97"/>
        <v>0</v>
      </c>
      <c r="V353" s="6" t="s">
        <v>80</v>
      </c>
      <c r="W353" s="6">
        <v>2016</v>
      </c>
      <c r="X353" s="32" t="s">
        <v>6905</v>
      </c>
      <c r="Y353" s="198"/>
      <c r="Z353" s="198"/>
      <c r="AA353" s="198"/>
      <c r="AB353" s="198"/>
      <c r="AC353" s="198"/>
      <c r="AD353" s="198"/>
      <c r="AE353" s="198"/>
      <c r="AF353" s="198"/>
      <c r="AG353" s="198"/>
      <c r="AH353" s="198"/>
      <c r="AI353" s="198"/>
      <c r="AJ353" s="198"/>
      <c r="AK353" s="198"/>
    </row>
    <row r="354" spans="1:37" s="236" customFormat="1" ht="153" x14ac:dyDescent="0.25">
      <c r="A354" s="6" t="s">
        <v>784</v>
      </c>
      <c r="B354" s="6" t="s">
        <v>25</v>
      </c>
      <c r="C354" s="6" t="s">
        <v>737</v>
      </c>
      <c r="D354" s="6" t="s">
        <v>707</v>
      </c>
      <c r="E354" s="6" t="s">
        <v>738</v>
      </c>
      <c r="F354" s="6" t="s">
        <v>739</v>
      </c>
      <c r="G354" s="6" t="s">
        <v>30</v>
      </c>
      <c r="H354" s="126">
        <v>60</v>
      </c>
      <c r="I354" s="6" t="s">
        <v>31</v>
      </c>
      <c r="J354" s="6" t="s">
        <v>32</v>
      </c>
      <c r="K354" s="3" t="s">
        <v>45</v>
      </c>
      <c r="L354" s="6" t="s">
        <v>34</v>
      </c>
      <c r="M354" s="6" t="s">
        <v>35</v>
      </c>
      <c r="N354" s="6" t="s">
        <v>6885</v>
      </c>
      <c r="O354" s="6" t="s">
        <v>79</v>
      </c>
      <c r="P354" s="32">
        <v>839</v>
      </c>
      <c r="Q354" s="3" t="s">
        <v>2030</v>
      </c>
      <c r="R354" s="9">
        <v>30</v>
      </c>
      <c r="S354" s="9">
        <v>107500</v>
      </c>
      <c r="T354" s="9">
        <v>0</v>
      </c>
      <c r="U354" s="9">
        <f t="shared" si="97"/>
        <v>0</v>
      </c>
      <c r="V354" s="6" t="s">
        <v>80</v>
      </c>
      <c r="W354" s="6">
        <v>2016</v>
      </c>
      <c r="X354" s="32" t="s">
        <v>7023</v>
      </c>
      <c r="Y354" s="198"/>
      <c r="Z354" s="198"/>
      <c r="AA354" s="198"/>
      <c r="AB354" s="198"/>
      <c r="AC354" s="198"/>
      <c r="AD354" s="198"/>
      <c r="AE354" s="198"/>
      <c r="AF354" s="198"/>
      <c r="AG354" s="198"/>
      <c r="AH354" s="198"/>
      <c r="AI354" s="198"/>
      <c r="AJ354" s="198"/>
      <c r="AK354" s="198"/>
    </row>
    <row r="355" spans="1:37" s="236" customFormat="1" ht="153" x14ac:dyDescent="0.25">
      <c r="A355" s="6" t="s">
        <v>10265</v>
      </c>
      <c r="B355" s="6" t="s">
        <v>25</v>
      </c>
      <c r="C355" s="6" t="s">
        <v>737</v>
      </c>
      <c r="D355" s="6" t="s">
        <v>707</v>
      </c>
      <c r="E355" s="6" t="s">
        <v>738</v>
      </c>
      <c r="F355" s="6" t="s">
        <v>739</v>
      </c>
      <c r="G355" s="6" t="s">
        <v>337</v>
      </c>
      <c r="H355" s="126">
        <v>60</v>
      </c>
      <c r="I355" s="6" t="s">
        <v>31</v>
      </c>
      <c r="J355" s="6" t="s">
        <v>32</v>
      </c>
      <c r="K355" s="3" t="s">
        <v>10255</v>
      </c>
      <c r="L355" s="6" t="s">
        <v>34</v>
      </c>
      <c r="M355" s="6" t="s">
        <v>35</v>
      </c>
      <c r="N355" s="6" t="s">
        <v>6885</v>
      </c>
      <c r="O355" s="6" t="s">
        <v>79</v>
      </c>
      <c r="P355" s="32">
        <v>839</v>
      </c>
      <c r="Q355" s="3" t="s">
        <v>2030</v>
      </c>
      <c r="R355" s="9">
        <v>152</v>
      </c>
      <c r="S355" s="9">
        <v>107500</v>
      </c>
      <c r="T355" s="9">
        <v>0</v>
      </c>
      <c r="U355" s="9">
        <f t="shared" si="97"/>
        <v>0</v>
      </c>
      <c r="V355" s="6" t="s">
        <v>80</v>
      </c>
      <c r="W355" s="6">
        <v>2016</v>
      </c>
      <c r="X355" s="32" t="s">
        <v>7025</v>
      </c>
      <c r="Y355" s="198"/>
      <c r="Z355" s="198"/>
      <c r="AA355" s="198"/>
      <c r="AB355" s="198"/>
      <c r="AC355" s="198"/>
      <c r="AD355" s="198"/>
      <c r="AE355" s="198"/>
      <c r="AF355" s="198"/>
      <c r="AG355" s="198"/>
      <c r="AH355" s="198"/>
      <c r="AI355" s="198"/>
      <c r="AJ355" s="198"/>
      <c r="AK355" s="198"/>
    </row>
    <row r="356" spans="1:37" s="236" customFormat="1" ht="153" x14ac:dyDescent="0.25">
      <c r="A356" s="6" t="s">
        <v>11339</v>
      </c>
      <c r="B356" s="6" t="s">
        <v>25</v>
      </c>
      <c r="C356" s="6" t="s">
        <v>737</v>
      </c>
      <c r="D356" s="6" t="s">
        <v>707</v>
      </c>
      <c r="E356" s="6" t="s">
        <v>738</v>
      </c>
      <c r="F356" s="6" t="s">
        <v>739</v>
      </c>
      <c r="G356" s="6" t="s">
        <v>337</v>
      </c>
      <c r="H356" s="126">
        <v>60</v>
      </c>
      <c r="I356" s="6" t="s">
        <v>31</v>
      </c>
      <c r="J356" s="6" t="s">
        <v>32</v>
      </c>
      <c r="K356" s="3" t="s">
        <v>10324</v>
      </c>
      <c r="L356" s="6" t="s">
        <v>34</v>
      </c>
      <c r="M356" s="6" t="s">
        <v>35</v>
      </c>
      <c r="N356" s="6" t="s">
        <v>6885</v>
      </c>
      <c r="O356" s="6" t="s">
        <v>79</v>
      </c>
      <c r="P356" s="32">
        <v>839</v>
      </c>
      <c r="Q356" s="3" t="s">
        <v>2030</v>
      </c>
      <c r="R356" s="9">
        <v>152</v>
      </c>
      <c r="S356" s="9">
        <v>107500</v>
      </c>
      <c r="T356" s="9">
        <f t="shared" ref="T356" si="127">S356*R356</f>
        <v>16340000</v>
      </c>
      <c r="U356" s="9">
        <f t="shared" ref="U356" si="128">T356*1.12</f>
        <v>18300800</v>
      </c>
      <c r="V356" s="6" t="s">
        <v>80</v>
      </c>
      <c r="W356" s="6">
        <v>2016</v>
      </c>
      <c r="X356" s="32"/>
      <c r="Y356" s="198"/>
      <c r="Z356" s="198"/>
      <c r="AA356" s="198"/>
      <c r="AB356" s="198"/>
      <c r="AC356" s="198"/>
      <c r="AD356" s="198"/>
      <c r="AE356" s="198"/>
      <c r="AF356" s="198"/>
      <c r="AG356" s="198"/>
      <c r="AH356" s="198"/>
      <c r="AI356" s="198"/>
      <c r="AJ356" s="198"/>
      <c r="AK356" s="198"/>
    </row>
    <row r="357" spans="1:37" s="236" customFormat="1" ht="153" x14ac:dyDescent="0.25">
      <c r="A357" s="6" t="s">
        <v>789</v>
      </c>
      <c r="B357" s="6" t="s">
        <v>25</v>
      </c>
      <c r="C357" s="6" t="s">
        <v>715</v>
      </c>
      <c r="D357" s="6" t="s">
        <v>707</v>
      </c>
      <c r="E357" s="6" t="s">
        <v>716</v>
      </c>
      <c r="F357" s="6" t="s">
        <v>741</v>
      </c>
      <c r="G357" s="6" t="s">
        <v>337</v>
      </c>
      <c r="H357" s="126">
        <v>60</v>
      </c>
      <c r="I357" s="6" t="s">
        <v>31</v>
      </c>
      <c r="J357" s="6" t="s">
        <v>32</v>
      </c>
      <c r="K357" s="3" t="s">
        <v>33</v>
      </c>
      <c r="L357" s="6" t="s">
        <v>34</v>
      </c>
      <c r="M357" s="6" t="s">
        <v>35</v>
      </c>
      <c r="N357" s="11" t="s">
        <v>78</v>
      </c>
      <c r="O357" s="3" t="s">
        <v>79</v>
      </c>
      <c r="P357" s="32">
        <v>839</v>
      </c>
      <c r="Q357" s="3" t="s">
        <v>2030</v>
      </c>
      <c r="R357" s="9">
        <v>300</v>
      </c>
      <c r="S357" s="9">
        <v>68700</v>
      </c>
      <c r="T357" s="9">
        <v>0</v>
      </c>
      <c r="U357" s="9">
        <f t="shared" si="97"/>
        <v>0</v>
      </c>
      <c r="V357" s="6" t="s">
        <v>80</v>
      </c>
      <c r="W357" s="6">
        <v>2016</v>
      </c>
      <c r="X357" s="32" t="s">
        <v>6914</v>
      </c>
      <c r="Y357" s="198"/>
      <c r="Z357" s="198"/>
      <c r="AA357" s="198"/>
      <c r="AB357" s="198"/>
      <c r="AC357" s="198"/>
      <c r="AD357" s="198"/>
      <c r="AE357" s="198"/>
      <c r="AF357" s="198"/>
      <c r="AG357" s="198"/>
      <c r="AH357" s="198"/>
      <c r="AI357" s="198"/>
      <c r="AJ357" s="198"/>
      <c r="AK357" s="198"/>
    </row>
    <row r="358" spans="1:37" s="236" customFormat="1" ht="153" x14ac:dyDescent="0.25">
      <c r="A358" s="6" t="s">
        <v>10266</v>
      </c>
      <c r="B358" s="6" t="s">
        <v>25</v>
      </c>
      <c r="C358" s="6" t="s">
        <v>715</v>
      </c>
      <c r="D358" s="6" t="s">
        <v>707</v>
      </c>
      <c r="E358" s="6" t="s">
        <v>716</v>
      </c>
      <c r="F358" s="6" t="s">
        <v>741</v>
      </c>
      <c r="G358" s="6" t="s">
        <v>337</v>
      </c>
      <c r="H358" s="126">
        <v>60</v>
      </c>
      <c r="I358" s="6" t="s">
        <v>31</v>
      </c>
      <c r="J358" s="6" t="s">
        <v>32</v>
      </c>
      <c r="K358" s="3" t="s">
        <v>240</v>
      </c>
      <c r="L358" s="6" t="s">
        <v>34</v>
      </c>
      <c r="M358" s="6" t="s">
        <v>35</v>
      </c>
      <c r="N358" s="11" t="s">
        <v>78</v>
      </c>
      <c r="O358" s="3" t="s">
        <v>79</v>
      </c>
      <c r="P358" s="32">
        <v>839</v>
      </c>
      <c r="Q358" s="3" t="s">
        <v>2030</v>
      </c>
      <c r="R358" s="9">
        <v>103</v>
      </c>
      <c r="S358" s="9">
        <v>68700</v>
      </c>
      <c r="T358" s="9">
        <f t="shared" ref="T358" si="129">S358*R358</f>
        <v>7076100</v>
      </c>
      <c r="U358" s="9">
        <f t="shared" si="97"/>
        <v>7925232.0000000009</v>
      </c>
      <c r="V358" s="6" t="s">
        <v>80</v>
      </c>
      <c r="W358" s="6">
        <v>2016</v>
      </c>
      <c r="X358" s="32"/>
      <c r="Y358" s="198"/>
      <c r="Z358" s="198"/>
      <c r="AA358" s="198"/>
      <c r="AB358" s="198"/>
      <c r="AC358" s="198"/>
      <c r="AD358" s="198"/>
      <c r="AE358" s="198"/>
      <c r="AF358" s="198"/>
      <c r="AG358" s="198"/>
      <c r="AH358" s="198"/>
      <c r="AI358" s="198"/>
      <c r="AJ358" s="198"/>
      <c r="AK358" s="198"/>
    </row>
    <row r="359" spans="1:37" s="236" customFormat="1" ht="153" x14ac:dyDescent="0.25">
      <c r="A359" s="6" t="s">
        <v>793</v>
      </c>
      <c r="B359" s="6" t="s">
        <v>25</v>
      </c>
      <c r="C359" s="6" t="s">
        <v>743</v>
      </c>
      <c r="D359" s="6" t="s">
        <v>707</v>
      </c>
      <c r="E359" s="6" t="s">
        <v>744</v>
      </c>
      <c r="F359" s="3" t="s">
        <v>745</v>
      </c>
      <c r="G359" s="6" t="s">
        <v>337</v>
      </c>
      <c r="H359" s="126">
        <v>0</v>
      </c>
      <c r="I359" s="6" t="s">
        <v>31</v>
      </c>
      <c r="J359" s="6" t="s">
        <v>32</v>
      </c>
      <c r="K359" s="3" t="s">
        <v>240</v>
      </c>
      <c r="L359" s="6" t="s">
        <v>34</v>
      </c>
      <c r="M359" s="6" t="s">
        <v>35</v>
      </c>
      <c r="N359" s="6" t="s">
        <v>10770</v>
      </c>
      <c r="O359" s="6" t="s">
        <v>37</v>
      </c>
      <c r="P359" s="32">
        <v>839</v>
      </c>
      <c r="Q359" s="3" t="s">
        <v>2030</v>
      </c>
      <c r="R359" s="9">
        <v>20</v>
      </c>
      <c r="S359" s="9">
        <v>438000</v>
      </c>
      <c r="T359" s="9">
        <v>0</v>
      </c>
      <c r="U359" s="9">
        <f t="shared" si="97"/>
        <v>0</v>
      </c>
      <c r="V359" s="6"/>
      <c r="W359" s="6">
        <v>2016</v>
      </c>
      <c r="X359" s="32" t="s">
        <v>6905</v>
      </c>
      <c r="Y359" s="198"/>
      <c r="Z359" s="198"/>
      <c r="AA359" s="198"/>
      <c r="AB359" s="198"/>
      <c r="AC359" s="198"/>
      <c r="AD359" s="198"/>
      <c r="AE359" s="198"/>
      <c r="AF359" s="198"/>
      <c r="AG359" s="198"/>
      <c r="AH359" s="198"/>
      <c r="AI359" s="198"/>
      <c r="AJ359" s="198"/>
      <c r="AK359" s="198"/>
    </row>
    <row r="360" spans="1:37" s="236" customFormat="1" ht="153" x14ac:dyDescent="0.25">
      <c r="A360" s="6" t="s">
        <v>797</v>
      </c>
      <c r="B360" s="6" t="s">
        <v>25</v>
      </c>
      <c r="C360" s="6" t="s">
        <v>747</v>
      </c>
      <c r="D360" s="6" t="s">
        <v>707</v>
      </c>
      <c r="E360" s="6" t="s">
        <v>748</v>
      </c>
      <c r="F360" s="6" t="s">
        <v>749</v>
      </c>
      <c r="G360" s="6" t="s">
        <v>30</v>
      </c>
      <c r="H360" s="126">
        <v>60</v>
      </c>
      <c r="I360" s="6" t="s">
        <v>31</v>
      </c>
      <c r="J360" s="6" t="s">
        <v>32</v>
      </c>
      <c r="K360" s="3" t="s">
        <v>240</v>
      </c>
      <c r="L360" s="6" t="s">
        <v>34</v>
      </c>
      <c r="M360" s="6" t="s">
        <v>35</v>
      </c>
      <c r="N360" s="11" t="s">
        <v>78</v>
      </c>
      <c r="O360" s="3" t="s">
        <v>79</v>
      </c>
      <c r="P360" s="32">
        <v>839</v>
      </c>
      <c r="Q360" s="3" t="s">
        <v>2030</v>
      </c>
      <c r="R360" s="9">
        <v>50</v>
      </c>
      <c r="S360" s="9">
        <v>54000</v>
      </c>
      <c r="T360" s="9">
        <v>0</v>
      </c>
      <c r="U360" s="9">
        <f t="shared" si="97"/>
        <v>0</v>
      </c>
      <c r="V360" s="6" t="s">
        <v>80</v>
      </c>
      <c r="W360" s="6">
        <v>2016</v>
      </c>
      <c r="X360" s="32" t="s">
        <v>6914</v>
      </c>
      <c r="Y360" s="198"/>
      <c r="Z360" s="198"/>
      <c r="AA360" s="198"/>
      <c r="AB360" s="198"/>
      <c r="AC360" s="198"/>
      <c r="AD360" s="198"/>
      <c r="AE360" s="198"/>
      <c r="AF360" s="198"/>
      <c r="AG360" s="198"/>
      <c r="AH360" s="198"/>
      <c r="AI360" s="198"/>
      <c r="AJ360" s="198"/>
      <c r="AK360" s="198"/>
    </row>
    <row r="361" spans="1:37" s="236" customFormat="1" ht="153" x14ac:dyDescent="0.25">
      <c r="A361" s="6" t="s">
        <v>10267</v>
      </c>
      <c r="B361" s="6" t="s">
        <v>25</v>
      </c>
      <c r="C361" s="6" t="s">
        <v>747</v>
      </c>
      <c r="D361" s="6" t="s">
        <v>707</v>
      </c>
      <c r="E361" s="6" t="s">
        <v>748</v>
      </c>
      <c r="F361" s="6" t="s">
        <v>749</v>
      </c>
      <c r="G361" s="6" t="s">
        <v>30</v>
      </c>
      <c r="H361" s="126">
        <v>60</v>
      </c>
      <c r="I361" s="6" t="s">
        <v>31</v>
      </c>
      <c r="J361" s="6" t="s">
        <v>32</v>
      </c>
      <c r="K361" s="3" t="s">
        <v>95</v>
      </c>
      <c r="L361" s="6" t="s">
        <v>34</v>
      </c>
      <c r="M361" s="6" t="s">
        <v>35</v>
      </c>
      <c r="N361" s="11" t="s">
        <v>78</v>
      </c>
      <c r="O361" s="3" t="s">
        <v>79</v>
      </c>
      <c r="P361" s="32">
        <v>839</v>
      </c>
      <c r="Q361" s="3" t="s">
        <v>2030</v>
      </c>
      <c r="R361" s="9">
        <v>29</v>
      </c>
      <c r="S361" s="9">
        <v>54000</v>
      </c>
      <c r="T361" s="9">
        <f t="shared" ref="T361" si="130">S361*R361</f>
        <v>1566000</v>
      </c>
      <c r="U361" s="9">
        <f t="shared" si="97"/>
        <v>1753920.0000000002</v>
      </c>
      <c r="V361" s="6" t="s">
        <v>80</v>
      </c>
      <c r="W361" s="6">
        <v>2016</v>
      </c>
      <c r="X361" s="32"/>
      <c r="Y361" s="198"/>
      <c r="Z361" s="198"/>
      <c r="AA361" s="198"/>
      <c r="AB361" s="198"/>
      <c r="AC361" s="198"/>
      <c r="AD361" s="198"/>
      <c r="AE361" s="198"/>
      <c r="AF361" s="198"/>
      <c r="AG361" s="198"/>
      <c r="AH361" s="198"/>
      <c r="AI361" s="198"/>
      <c r="AJ361" s="198"/>
      <c r="AK361" s="198"/>
    </row>
    <row r="362" spans="1:37" s="236" customFormat="1" ht="153" x14ac:dyDescent="0.25">
      <c r="A362" s="6" t="s">
        <v>801</v>
      </c>
      <c r="B362" s="6" t="s">
        <v>25</v>
      </c>
      <c r="C362" s="6" t="s">
        <v>719</v>
      </c>
      <c r="D362" s="6" t="s">
        <v>707</v>
      </c>
      <c r="E362" s="6" t="s">
        <v>720</v>
      </c>
      <c r="F362" s="6" t="s">
        <v>751</v>
      </c>
      <c r="G362" s="6" t="s">
        <v>30</v>
      </c>
      <c r="H362" s="126">
        <v>60</v>
      </c>
      <c r="I362" s="6" t="s">
        <v>31</v>
      </c>
      <c r="J362" s="6" t="s">
        <v>32</v>
      </c>
      <c r="K362" s="3" t="s">
        <v>460</v>
      </c>
      <c r="L362" s="6" t="s">
        <v>34</v>
      </c>
      <c r="M362" s="6" t="s">
        <v>35</v>
      </c>
      <c r="N362" s="11" t="s">
        <v>78</v>
      </c>
      <c r="O362" s="3" t="s">
        <v>79</v>
      </c>
      <c r="P362" s="32">
        <v>839</v>
      </c>
      <c r="Q362" s="3" t="s">
        <v>2030</v>
      </c>
      <c r="R362" s="9">
        <v>100</v>
      </c>
      <c r="S362" s="9">
        <v>48750</v>
      </c>
      <c r="T362" s="9">
        <v>0</v>
      </c>
      <c r="U362" s="9">
        <f t="shared" si="97"/>
        <v>0</v>
      </c>
      <c r="V362" s="6" t="s">
        <v>80</v>
      </c>
      <c r="W362" s="6">
        <v>2016</v>
      </c>
      <c r="X362" s="32" t="s">
        <v>6905</v>
      </c>
      <c r="Y362" s="198"/>
      <c r="Z362" s="198"/>
      <c r="AA362" s="198"/>
      <c r="AB362" s="198"/>
      <c r="AC362" s="198"/>
      <c r="AD362" s="198"/>
      <c r="AE362" s="198"/>
      <c r="AF362" s="198"/>
      <c r="AG362" s="198"/>
      <c r="AH362" s="198"/>
      <c r="AI362" s="198"/>
      <c r="AJ362" s="198"/>
      <c r="AK362" s="198"/>
    </row>
    <row r="363" spans="1:37" s="236" customFormat="1" ht="153" x14ac:dyDescent="0.25">
      <c r="A363" s="6" t="s">
        <v>802</v>
      </c>
      <c r="B363" s="6" t="s">
        <v>25</v>
      </c>
      <c r="C363" s="6" t="s">
        <v>719</v>
      </c>
      <c r="D363" s="6" t="s">
        <v>707</v>
      </c>
      <c r="E363" s="6" t="s">
        <v>720</v>
      </c>
      <c r="F363" s="6" t="s">
        <v>753</v>
      </c>
      <c r="G363" s="6" t="s">
        <v>30</v>
      </c>
      <c r="H363" s="126">
        <v>60</v>
      </c>
      <c r="I363" s="6" t="s">
        <v>31</v>
      </c>
      <c r="J363" s="6" t="s">
        <v>32</v>
      </c>
      <c r="K363" s="3" t="s">
        <v>240</v>
      </c>
      <c r="L363" s="6" t="s">
        <v>34</v>
      </c>
      <c r="M363" s="6" t="s">
        <v>35</v>
      </c>
      <c r="N363" s="11" t="s">
        <v>78</v>
      </c>
      <c r="O363" s="3" t="s">
        <v>79</v>
      </c>
      <c r="P363" s="32">
        <v>839</v>
      </c>
      <c r="Q363" s="3" t="s">
        <v>2030</v>
      </c>
      <c r="R363" s="9">
        <f>20+5</f>
        <v>25</v>
      </c>
      <c r="S363" s="9">
        <v>38000</v>
      </c>
      <c r="T363" s="9">
        <v>0</v>
      </c>
      <c r="U363" s="9">
        <f t="shared" si="97"/>
        <v>0</v>
      </c>
      <c r="V363" s="6" t="s">
        <v>80</v>
      </c>
      <c r="W363" s="6">
        <v>2016</v>
      </c>
      <c r="X363" s="32" t="s">
        <v>6905</v>
      </c>
      <c r="Y363" s="198"/>
      <c r="Z363" s="198"/>
      <c r="AA363" s="198"/>
      <c r="AB363" s="198"/>
      <c r="AC363" s="198"/>
      <c r="AD363" s="198"/>
      <c r="AE363" s="198"/>
      <c r="AF363" s="198"/>
      <c r="AG363" s="198"/>
      <c r="AH363" s="198"/>
      <c r="AI363" s="198"/>
      <c r="AJ363" s="198"/>
      <c r="AK363" s="198"/>
    </row>
    <row r="364" spans="1:37" s="236" customFormat="1" ht="153" x14ac:dyDescent="0.25">
      <c r="A364" s="6" t="s">
        <v>806</v>
      </c>
      <c r="B364" s="6" t="s">
        <v>25</v>
      </c>
      <c r="C364" s="6" t="s">
        <v>715</v>
      </c>
      <c r="D364" s="6" t="s">
        <v>707</v>
      </c>
      <c r="E364" s="6" t="s">
        <v>716</v>
      </c>
      <c r="F364" s="6" t="s">
        <v>755</v>
      </c>
      <c r="G364" s="6" t="s">
        <v>30</v>
      </c>
      <c r="H364" s="126">
        <v>60</v>
      </c>
      <c r="I364" s="6" t="s">
        <v>31</v>
      </c>
      <c r="J364" s="6" t="s">
        <v>32</v>
      </c>
      <c r="K364" s="3" t="s">
        <v>240</v>
      </c>
      <c r="L364" s="6" t="s">
        <v>34</v>
      </c>
      <c r="M364" s="6" t="s">
        <v>35</v>
      </c>
      <c r="N364" s="11" t="s">
        <v>78</v>
      </c>
      <c r="O364" s="3" t="s">
        <v>79</v>
      </c>
      <c r="P364" s="32">
        <v>839</v>
      </c>
      <c r="Q364" s="3" t="s">
        <v>2030</v>
      </c>
      <c r="R364" s="9">
        <v>7</v>
      </c>
      <c r="S364" s="9">
        <v>67200</v>
      </c>
      <c r="T364" s="9">
        <v>0</v>
      </c>
      <c r="U364" s="9">
        <f t="shared" ref="U364:U434" si="131">T364*1.12</f>
        <v>0</v>
      </c>
      <c r="V364" s="6" t="s">
        <v>80</v>
      </c>
      <c r="W364" s="6">
        <v>2016</v>
      </c>
      <c r="X364" s="32" t="s">
        <v>6905</v>
      </c>
      <c r="Y364" s="198"/>
      <c r="Z364" s="198"/>
      <c r="AA364" s="198"/>
      <c r="AB364" s="198"/>
      <c r="AC364" s="198"/>
      <c r="AD364" s="198"/>
      <c r="AE364" s="198"/>
      <c r="AF364" s="198"/>
      <c r="AG364" s="198"/>
      <c r="AH364" s="198"/>
      <c r="AI364" s="198"/>
      <c r="AJ364" s="198"/>
      <c r="AK364" s="198"/>
    </row>
    <row r="365" spans="1:37" s="236" customFormat="1" ht="153" x14ac:dyDescent="0.25">
      <c r="A365" s="6" t="s">
        <v>811</v>
      </c>
      <c r="B365" s="6" t="s">
        <v>25</v>
      </c>
      <c r="C365" s="6" t="s">
        <v>719</v>
      </c>
      <c r="D365" s="6" t="s">
        <v>707</v>
      </c>
      <c r="E365" s="6" t="s">
        <v>720</v>
      </c>
      <c r="F365" s="6" t="s">
        <v>757</v>
      </c>
      <c r="G365" s="6" t="s">
        <v>30</v>
      </c>
      <c r="H365" s="126">
        <v>60</v>
      </c>
      <c r="I365" s="6" t="s">
        <v>31</v>
      </c>
      <c r="J365" s="6" t="s">
        <v>32</v>
      </c>
      <c r="K365" s="3" t="s">
        <v>460</v>
      </c>
      <c r="L365" s="6" t="s">
        <v>34</v>
      </c>
      <c r="M365" s="6" t="s">
        <v>35</v>
      </c>
      <c r="N365" s="11" t="s">
        <v>78</v>
      </c>
      <c r="O365" s="3" t="s">
        <v>79</v>
      </c>
      <c r="P365" s="32">
        <v>839</v>
      </c>
      <c r="Q365" s="3" t="s">
        <v>2030</v>
      </c>
      <c r="R365" s="9">
        <v>350</v>
      </c>
      <c r="S365" s="9">
        <v>17600</v>
      </c>
      <c r="T365" s="9">
        <v>0</v>
      </c>
      <c r="U365" s="9">
        <f t="shared" si="131"/>
        <v>0</v>
      </c>
      <c r="V365" s="6" t="s">
        <v>80</v>
      </c>
      <c r="W365" s="6">
        <v>2016</v>
      </c>
      <c r="X365" s="32" t="s">
        <v>6914</v>
      </c>
      <c r="Y365" s="198"/>
      <c r="Z365" s="198"/>
      <c r="AA365" s="198"/>
      <c r="AB365" s="198"/>
      <c r="AC365" s="198"/>
      <c r="AD365" s="198"/>
      <c r="AE365" s="198"/>
      <c r="AF365" s="198"/>
      <c r="AG365" s="198"/>
      <c r="AH365" s="198"/>
      <c r="AI365" s="198"/>
      <c r="AJ365" s="198"/>
      <c r="AK365" s="198"/>
    </row>
    <row r="366" spans="1:37" s="236" customFormat="1" ht="153" x14ac:dyDescent="0.25">
      <c r="A366" s="6" t="s">
        <v>10268</v>
      </c>
      <c r="B366" s="6" t="s">
        <v>25</v>
      </c>
      <c r="C366" s="6" t="s">
        <v>719</v>
      </c>
      <c r="D366" s="6" t="s">
        <v>707</v>
      </c>
      <c r="E366" s="6" t="s">
        <v>720</v>
      </c>
      <c r="F366" s="6" t="s">
        <v>757</v>
      </c>
      <c r="G366" s="6" t="s">
        <v>30</v>
      </c>
      <c r="H366" s="126">
        <v>60</v>
      </c>
      <c r="I366" s="6" t="s">
        <v>31</v>
      </c>
      <c r="J366" s="6" t="s">
        <v>32</v>
      </c>
      <c r="K366" s="3" t="s">
        <v>45</v>
      </c>
      <c r="L366" s="6" t="s">
        <v>34</v>
      </c>
      <c r="M366" s="6" t="s">
        <v>35</v>
      </c>
      <c r="N366" s="11" t="s">
        <v>78</v>
      </c>
      <c r="O366" s="3" t="s">
        <v>79</v>
      </c>
      <c r="P366" s="32">
        <v>839</v>
      </c>
      <c r="Q366" s="3" t="s">
        <v>2030</v>
      </c>
      <c r="R366" s="9">
        <v>309</v>
      </c>
      <c r="S366" s="9">
        <v>17600</v>
      </c>
      <c r="T366" s="9">
        <v>0</v>
      </c>
      <c r="U366" s="9">
        <f t="shared" si="131"/>
        <v>0</v>
      </c>
      <c r="V366" s="6" t="s">
        <v>80</v>
      </c>
      <c r="W366" s="6">
        <v>2016</v>
      </c>
      <c r="X366" s="32" t="s">
        <v>6995</v>
      </c>
      <c r="Y366" s="198"/>
      <c r="Z366" s="198"/>
      <c r="AA366" s="198"/>
      <c r="AB366" s="198"/>
      <c r="AC366" s="198"/>
      <c r="AD366" s="198"/>
      <c r="AE366" s="198"/>
      <c r="AF366" s="198"/>
      <c r="AG366" s="198"/>
      <c r="AH366" s="198"/>
      <c r="AI366" s="198"/>
      <c r="AJ366" s="198"/>
      <c r="AK366" s="198"/>
    </row>
    <row r="367" spans="1:37" s="236" customFormat="1" ht="153" x14ac:dyDescent="0.25">
      <c r="A367" s="6" t="s">
        <v>10851</v>
      </c>
      <c r="B367" s="6" t="s">
        <v>25</v>
      </c>
      <c r="C367" s="6" t="s">
        <v>719</v>
      </c>
      <c r="D367" s="6" t="s">
        <v>707</v>
      </c>
      <c r="E367" s="6" t="s">
        <v>720</v>
      </c>
      <c r="F367" s="6" t="s">
        <v>757</v>
      </c>
      <c r="G367" s="6" t="s">
        <v>30</v>
      </c>
      <c r="H367" s="126">
        <v>0</v>
      </c>
      <c r="I367" s="6" t="s">
        <v>31</v>
      </c>
      <c r="J367" s="6" t="s">
        <v>32</v>
      </c>
      <c r="K367" s="3" t="s">
        <v>45</v>
      </c>
      <c r="L367" s="6" t="s">
        <v>34</v>
      </c>
      <c r="M367" s="6" t="s">
        <v>35</v>
      </c>
      <c r="N367" s="11" t="s">
        <v>36</v>
      </c>
      <c r="O367" s="3" t="s">
        <v>2050</v>
      </c>
      <c r="P367" s="32">
        <v>839</v>
      </c>
      <c r="Q367" s="3" t="s">
        <v>2030</v>
      </c>
      <c r="R367" s="9">
        <v>309</v>
      </c>
      <c r="S367" s="9">
        <v>17600</v>
      </c>
      <c r="T367" s="9">
        <v>0</v>
      </c>
      <c r="U367" s="9">
        <f t="shared" si="131"/>
        <v>0</v>
      </c>
      <c r="V367" s="6"/>
      <c r="W367" s="6">
        <v>2016</v>
      </c>
      <c r="X367" s="32" t="s">
        <v>10854</v>
      </c>
      <c r="Y367" s="198"/>
      <c r="Z367" s="198"/>
      <c r="AA367" s="198"/>
      <c r="AB367" s="198"/>
      <c r="AC367" s="198"/>
      <c r="AD367" s="198"/>
      <c r="AE367" s="198"/>
      <c r="AF367" s="198"/>
      <c r="AG367" s="198"/>
      <c r="AH367" s="198"/>
      <c r="AI367" s="198"/>
      <c r="AJ367" s="198"/>
      <c r="AK367" s="198"/>
    </row>
    <row r="368" spans="1:37" s="236" customFormat="1" ht="153" x14ac:dyDescent="0.25">
      <c r="A368" s="6" t="s">
        <v>10852</v>
      </c>
      <c r="B368" s="6" t="s">
        <v>25</v>
      </c>
      <c r="C368" s="6" t="s">
        <v>719</v>
      </c>
      <c r="D368" s="6" t="s">
        <v>707</v>
      </c>
      <c r="E368" s="6" t="s">
        <v>720</v>
      </c>
      <c r="F368" s="6" t="s">
        <v>757</v>
      </c>
      <c r="G368" s="6" t="s">
        <v>337</v>
      </c>
      <c r="H368" s="126">
        <v>60</v>
      </c>
      <c r="I368" s="6" t="s">
        <v>31</v>
      </c>
      <c r="J368" s="6" t="s">
        <v>32</v>
      </c>
      <c r="K368" s="3" t="s">
        <v>95</v>
      </c>
      <c r="L368" s="6" t="s">
        <v>34</v>
      </c>
      <c r="M368" s="6" t="s">
        <v>35</v>
      </c>
      <c r="N368" s="11" t="s">
        <v>78</v>
      </c>
      <c r="O368" s="3" t="s">
        <v>79</v>
      </c>
      <c r="P368" s="32">
        <v>839</v>
      </c>
      <c r="Q368" s="3" t="s">
        <v>2030</v>
      </c>
      <c r="R368" s="9">
        <v>309</v>
      </c>
      <c r="S368" s="9">
        <v>33600</v>
      </c>
      <c r="T368" s="9">
        <v>0</v>
      </c>
      <c r="U368" s="9">
        <f t="shared" si="131"/>
        <v>0</v>
      </c>
      <c r="V368" s="6" t="s">
        <v>80</v>
      </c>
      <c r="W368" s="6">
        <v>2016</v>
      </c>
      <c r="X368" s="32" t="s">
        <v>6907</v>
      </c>
      <c r="Y368" s="198"/>
      <c r="Z368" s="198"/>
      <c r="AA368" s="198"/>
      <c r="AB368" s="198"/>
      <c r="AC368" s="198"/>
      <c r="AD368" s="198"/>
      <c r="AE368" s="198"/>
      <c r="AF368" s="198"/>
      <c r="AG368" s="198"/>
      <c r="AH368" s="198"/>
      <c r="AI368" s="198"/>
      <c r="AJ368" s="198"/>
      <c r="AK368" s="198"/>
    </row>
    <row r="369" spans="1:37" s="236" customFormat="1" ht="153" x14ac:dyDescent="0.25">
      <c r="A369" s="6" t="s">
        <v>11027</v>
      </c>
      <c r="B369" s="6" t="s">
        <v>25</v>
      </c>
      <c r="C369" s="6" t="s">
        <v>719</v>
      </c>
      <c r="D369" s="6" t="s">
        <v>707</v>
      </c>
      <c r="E369" s="6" t="s">
        <v>720</v>
      </c>
      <c r="F369" s="6" t="s">
        <v>757</v>
      </c>
      <c r="G369" s="6" t="s">
        <v>337</v>
      </c>
      <c r="H369" s="126">
        <v>60</v>
      </c>
      <c r="I369" s="6" t="s">
        <v>31</v>
      </c>
      <c r="J369" s="6" t="s">
        <v>32</v>
      </c>
      <c r="K369" s="3" t="s">
        <v>95</v>
      </c>
      <c r="L369" s="6" t="s">
        <v>34</v>
      </c>
      <c r="M369" s="6" t="s">
        <v>35</v>
      </c>
      <c r="N369" s="11" t="s">
        <v>78</v>
      </c>
      <c r="O369" s="3" t="s">
        <v>79</v>
      </c>
      <c r="P369" s="32">
        <v>839</v>
      </c>
      <c r="Q369" s="3" t="s">
        <v>2030</v>
      </c>
      <c r="R369" s="9">
        <v>325</v>
      </c>
      <c r="S369" s="9">
        <v>33600</v>
      </c>
      <c r="T369" s="9">
        <f t="shared" ref="T369" si="132">S369*R369</f>
        <v>10920000</v>
      </c>
      <c r="U369" s="9">
        <f t="shared" ref="U369" si="133">T369*1.12</f>
        <v>12230400.000000002</v>
      </c>
      <c r="V369" s="6" t="s">
        <v>80</v>
      </c>
      <c r="W369" s="6">
        <v>2016</v>
      </c>
      <c r="X369" s="32"/>
      <c r="Y369" s="198"/>
      <c r="Z369" s="198"/>
      <c r="AA369" s="198"/>
      <c r="AB369" s="198"/>
      <c r="AC369" s="198"/>
      <c r="AD369" s="198"/>
      <c r="AE369" s="198"/>
      <c r="AF369" s="198"/>
      <c r="AG369" s="198"/>
      <c r="AH369" s="198"/>
      <c r="AI369" s="198"/>
      <c r="AJ369" s="198"/>
      <c r="AK369" s="198"/>
    </row>
    <row r="370" spans="1:37" s="236" customFormat="1" ht="153" x14ac:dyDescent="0.25">
      <c r="A370" s="6" t="s">
        <v>815</v>
      </c>
      <c r="B370" s="6" t="s">
        <v>25</v>
      </c>
      <c r="C370" s="6" t="s">
        <v>759</v>
      </c>
      <c r="D370" s="6" t="s">
        <v>760</v>
      </c>
      <c r="E370" s="6" t="s">
        <v>761</v>
      </c>
      <c r="F370" s="3" t="s">
        <v>762</v>
      </c>
      <c r="G370" s="6" t="s">
        <v>30</v>
      </c>
      <c r="H370" s="126">
        <v>60</v>
      </c>
      <c r="I370" s="6" t="s">
        <v>31</v>
      </c>
      <c r="J370" s="6" t="s">
        <v>32</v>
      </c>
      <c r="K370" s="3" t="s">
        <v>267</v>
      </c>
      <c r="L370" s="6" t="s">
        <v>34</v>
      </c>
      <c r="M370" s="6" t="s">
        <v>35</v>
      </c>
      <c r="N370" s="11" t="s">
        <v>78</v>
      </c>
      <c r="O370" s="3" t="s">
        <v>79</v>
      </c>
      <c r="P370" s="32">
        <v>796</v>
      </c>
      <c r="Q370" s="2" t="s">
        <v>39</v>
      </c>
      <c r="R370" s="9">
        <v>5</v>
      </c>
      <c r="S370" s="9">
        <v>312000</v>
      </c>
      <c r="T370" s="9">
        <v>0</v>
      </c>
      <c r="U370" s="9">
        <f t="shared" si="131"/>
        <v>0</v>
      </c>
      <c r="V370" s="6" t="s">
        <v>80</v>
      </c>
      <c r="W370" s="6">
        <v>2016</v>
      </c>
      <c r="X370" s="32" t="s">
        <v>6905</v>
      </c>
      <c r="Y370" s="198"/>
      <c r="Z370" s="198"/>
      <c r="AA370" s="198"/>
      <c r="AB370" s="198"/>
      <c r="AC370" s="198"/>
      <c r="AD370" s="198"/>
      <c r="AE370" s="198"/>
      <c r="AF370" s="198"/>
      <c r="AG370" s="198"/>
      <c r="AH370" s="198"/>
      <c r="AI370" s="198"/>
      <c r="AJ370" s="198"/>
      <c r="AK370" s="198"/>
    </row>
    <row r="371" spans="1:37" s="236" customFormat="1" ht="153" x14ac:dyDescent="0.25">
      <c r="A371" s="6" t="s">
        <v>819</v>
      </c>
      <c r="B371" s="6" t="s">
        <v>25</v>
      </c>
      <c r="C371" s="11" t="s">
        <v>759</v>
      </c>
      <c r="D371" s="11" t="s">
        <v>760</v>
      </c>
      <c r="E371" s="11" t="s">
        <v>761</v>
      </c>
      <c r="F371" s="6" t="s">
        <v>764</v>
      </c>
      <c r="G371" s="6" t="s">
        <v>337</v>
      </c>
      <c r="H371" s="126">
        <v>60</v>
      </c>
      <c r="I371" s="6" t="s">
        <v>31</v>
      </c>
      <c r="J371" s="6" t="s">
        <v>32</v>
      </c>
      <c r="K371" s="3" t="s">
        <v>45</v>
      </c>
      <c r="L371" s="6" t="s">
        <v>34</v>
      </c>
      <c r="M371" s="6" t="s">
        <v>35</v>
      </c>
      <c r="N371" s="11" t="s">
        <v>78</v>
      </c>
      <c r="O371" s="3" t="s">
        <v>79</v>
      </c>
      <c r="P371" s="41" t="s">
        <v>38</v>
      </c>
      <c r="Q371" s="2" t="s">
        <v>39</v>
      </c>
      <c r="R371" s="9">
        <v>80</v>
      </c>
      <c r="S371" s="9">
        <v>250000</v>
      </c>
      <c r="T371" s="9">
        <v>0</v>
      </c>
      <c r="U371" s="9">
        <f t="shared" si="131"/>
        <v>0</v>
      </c>
      <c r="V371" s="6" t="s">
        <v>80</v>
      </c>
      <c r="W371" s="6">
        <v>2016</v>
      </c>
      <c r="X371" s="32" t="s">
        <v>6905</v>
      </c>
      <c r="Y371" s="198"/>
      <c r="Z371" s="198"/>
      <c r="AA371" s="198"/>
      <c r="AB371" s="198"/>
      <c r="AC371" s="198"/>
      <c r="AD371" s="198"/>
      <c r="AE371" s="198"/>
      <c r="AF371" s="198"/>
      <c r="AG371" s="198"/>
      <c r="AH371" s="198"/>
      <c r="AI371" s="198"/>
      <c r="AJ371" s="198"/>
      <c r="AK371" s="198"/>
    </row>
    <row r="372" spans="1:37" s="236" customFormat="1" ht="153" x14ac:dyDescent="0.25">
      <c r="A372" s="6" t="s">
        <v>823</v>
      </c>
      <c r="B372" s="6" t="s">
        <v>25</v>
      </c>
      <c r="C372" s="11" t="s">
        <v>766</v>
      </c>
      <c r="D372" s="11" t="s">
        <v>760</v>
      </c>
      <c r="E372" s="11" t="s">
        <v>767</v>
      </c>
      <c r="F372" s="6" t="s">
        <v>768</v>
      </c>
      <c r="G372" s="6" t="s">
        <v>30</v>
      </c>
      <c r="H372" s="126">
        <v>60</v>
      </c>
      <c r="I372" s="6" t="s">
        <v>31</v>
      </c>
      <c r="J372" s="6" t="s">
        <v>32</v>
      </c>
      <c r="K372" s="6" t="s">
        <v>460</v>
      </c>
      <c r="L372" s="6" t="s">
        <v>34</v>
      </c>
      <c r="M372" s="6" t="s">
        <v>35</v>
      </c>
      <c r="N372" s="11" t="s">
        <v>78</v>
      </c>
      <c r="O372" s="3" t="s">
        <v>79</v>
      </c>
      <c r="P372" s="41" t="s">
        <v>38</v>
      </c>
      <c r="Q372" s="2" t="s">
        <v>39</v>
      </c>
      <c r="R372" s="9">
        <v>100</v>
      </c>
      <c r="S372" s="9">
        <v>38700</v>
      </c>
      <c r="T372" s="9">
        <v>0</v>
      </c>
      <c r="U372" s="9">
        <f t="shared" si="131"/>
        <v>0</v>
      </c>
      <c r="V372" s="6" t="s">
        <v>80</v>
      </c>
      <c r="W372" s="6">
        <v>2016</v>
      </c>
      <c r="X372" s="32" t="s">
        <v>6905</v>
      </c>
      <c r="Y372" s="198"/>
      <c r="Z372" s="198"/>
      <c r="AA372" s="198"/>
      <c r="AB372" s="198"/>
      <c r="AC372" s="198"/>
      <c r="AD372" s="198"/>
      <c r="AE372" s="198"/>
      <c r="AF372" s="198"/>
      <c r="AG372" s="198"/>
      <c r="AH372" s="198"/>
      <c r="AI372" s="198"/>
      <c r="AJ372" s="198"/>
      <c r="AK372" s="198"/>
    </row>
    <row r="373" spans="1:37" s="236" customFormat="1" ht="153" x14ac:dyDescent="0.25">
      <c r="A373" s="6" t="s">
        <v>827</v>
      </c>
      <c r="B373" s="6" t="s">
        <v>25</v>
      </c>
      <c r="C373" s="11" t="s">
        <v>770</v>
      </c>
      <c r="D373" s="11" t="s">
        <v>771</v>
      </c>
      <c r="E373" s="11" t="s">
        <v>772</v>
      </c>
      <c r="F373" s="6" t="s">
        <v>773</v>
      </c>
      <c r="G373" s="6" t="s">
        <v>30</v>
      </c>
      <c r="H373" s="126">
        <v>60</v>
      </c>
      <c r="I373" s="6" t="s">
        <v>31</v>
      </c>
      <c r="J373" s="6" t="s">
        <v>32</v>
      </c>
      <c r="K373" s="3" t="s">
        <v>628</v>
      </c>
      <c r="L373" s="6" t="s">
        <v>34</v>
      </c>
      <c r="M373" s="6" t="s">
        <v>35</v>
      </c>
      <c r="N373" s="11" t="s">
        <v>78</v>
      </c>
      <c r="O373" s="3" t="s">
        <v>79</v>
      </c>
      <c r="P373" s="41" t="s">
        <v>38</v>
      </c>
      <c r="Q373" s="2" t="s">
        <v>39</v>
      </c>
      <c r="R373" s="9">
        <v>10</v>
      </c>
      <c r="S373" s="9">
        <v>168000</v>
      </c>
      <c r="T373" s="9">
        <v>0</v>
      </c>
      <c r="U373" s="9">
        <f t="shared" si="131"/>
        <v>0</v>
      </c>
      <c r="V373" s="6" t="s">
        <v>80</v>
      </c>
      <c r="W373" s="6">
        <v>2016</v>
      </c>
      <c r="X373" s="32" t="s">
        <v>6914</v>
      </c>
      <c r="Y373" s="198"/>
      <c r="Z373" s="198"/>
      <c r="AA373" s="198"/>
      <c r="AB373" s="198"/>
      <c r="AC373" s="198"/>
      <c r="AD373" s="198"/>
      <c r="AE373" s="198"/>
      <c r="AF373" s="198"/>
      <c r="AG373" s="198"/>
      <c r="AH373" s="198"/>
      <c r="AI373" s="198"/>
      <c r="AJ373" s="198"/>
      <c r="AK373" s="198"/>
    </row>
    <row r="374" spans="1:37" s="236" customFormat="1" ht="153" x14ac:dyDescent="0.25">
      <c r="A374" s="6" t="s">
        <v>10269</v>
      </c>
      <c r="B374" s="6" t="s">
        <v>25</v>
      </c>
      <c r="C374" s="11" t="s">
        <v>770</v>
      </c>
      <c r="D374" s="11" t="s">
        <v>771</v>
      </c>
      <c r="E374" s="11" t="s">
        <v>772</v>
      </c>
      <c r="F374" s="6" t="s">
        <v>773</v>
      </c>
      <c r="G374" s="6" t="s">
        <v>30</v>
      </c>
      <c r="H374" s="126">
        <v>60</v>
      </c>
      <c r="I374" s="6" t="s">
        <v>31</v>
      </c>
      <c r="J374" s="6" t="s">
        <v>32</v>
      </c>
      <c r="K374" s="3" t="s">
        <v>240</v>
      </c>
      <c r="L374" s="6" t="s">
        <v>34</v>
      </c>
      <c r="M374" s="6" t="s">
        <v>35</v>
      </c>
      <c r="N374" s="11" t="s">
        <v>78</v>
      </c>
      <c r="O374" s="3" t="s">
        <v>79</v>
      </c>
      <c r="P374" s="41" t="s">
        <v>38</v>
      </c>
      <c r="Q374" s="2" t="s">
        <v>39</v>
      </c>
      <c r="R374" s="9">
        <v>1</v>
      </c>
      <c r="S374" s="9">
        <v>168000</v>
      </c>
      <c r="T374" s="9">
        <f t="shared" ref="T374" si="134">S374*R374</f>
        <v>168000</v>
      </c>
      <c r="U374" s="9">
        <f t="shared" si="131"/>
        <v>188160.00000000003</v>
      </c>
      <c r="V374" s="6" t="s">
        <v>80</v>
      </c>
      <c r="W374" s="6">
        <v>2016</v>
      </c>
      <c r="X374" s="32"/>
      <c r="Y374" s="198"/>
      <c r="Z374" s="198"/>
      <c r="AA374" s="198"/>
      <c r="AB374" s="198"/>
      <c r="AC374" s="198"/>
      <c r="AD374" s="198"/>
      <c r="AE374" s="198"/>
      <c r="AF374" s="198"/>
      <c r="AG374" s="198"/>
      <c r="AH374" s="198"/>
      <c r="AI374" s="198"/>
      <c r="AJ374" s="198"/>
      <c r="AK374" s="198"/>
    </row>
    <row r="375" spans="1:37" s="236" customFormat="1" ht="102" x14ac:dyDescent="0.25">
      <c r="A375" s="6" t="s">
        <v>831</v>
      </c>
      <c r="B375" s="6" t="s">
        <v>25</v>
      </c>
      <c r="C375" s="11" t="s">
        <v>775</v>
      </c>
      <c r="D375" s="11" t="s">
        <v>776</v>
      </c>
      <c r="E375" s="11" t="s">
        <v>777</v>
      </c>
      <c r="F375" s="6" t="s">
        <v>778</v>
      </c>
      <c r="G375" s="6" t="s">
        <v>30</v>
      </c>
      <c r="H375" s="126">
        <v>0</v>
      </c>
      <c r="I375" s="6" t="s">
        <v>31</v>
      </c>
      <c r="J375" s="6" t="s">
        <v>32</v>
      </c>
      <c r="K375" s="3" t="s">
        <v>267</v>
      </c>
      <c r="L375" s="6" t="s">
        <v>34</v>
      </c>
      <c r="M375" s="6" t="s">
        <v>35</v>
      </c>
      <c r="N375" s="6" t="s">
        <v>10770</v>
      </c>
      <c r="O375" s="6" t="s">
        <v>37</v>
      </c>
      <c r="P375" s="41" t="s">
        <v>38</v>
      </c>
      <c r="Q375" s="2" t="s">
        <v>39</v>
      </c>
      <c r="R375" s="9">
        <v>1</v>
      </c>
      <c r="S375" s="9">
        <v>201074.4</v>
      </c>
      <c r="T375" s="9">
        <v>0</v>
      </c>
      <c r="U375" s="9">
        <f t="shared" si="131"/>
        <v>0</v>
      </c>
      <c r="V375" s="6"/>
      <c r="W375" s="6">
        <v>2016</v>
      </c>
      <c r="X375" s="32" t="s">
        <v>6905</v>
      </c>
      <c r="Y375" s="198"/>
      <c r="Z375" s="198"/>
      <c r="AA375" s="198"/>
      <c r="AB375" s="198"/>
      <c r="AC375" s="198"/>
      <c r="AD375" s="198"/>
      <c r="AE375" s="198"/>
      <c r="AF375" s="198"/>
      <c r="AG375" s="198"/>
      <c r="AH375" s="198"/>
      <c r="AI375" s="198"/>
      <c r="AJ375" s="198"/>
      <c r="AK375" s="198"/>
    </row>
    <row r="376" spans="1:37" s="236" customFormat="1" ht="102" x14ac:dyDescent="0.25">
      <c r="A376" s="6" t="s">
        <v>835</v>
      </c>
      <c r="B376" s="6" t="s">
        <v>25</v>
      </c>
      <c r="C376" s="11" t="s">
        <v>780</v>
      </c>
      <c r="D376" s="11" t="s">
        <v>781</v>
      </c>
      <c r="E376" s="11" t="s">
        <v>782</v>
      </c>
      <c r="F376" s="6" t="s">
        <v>783</v>
      </c>
      <c r="G376" s="6" t="s">
        <v>30</v>
      </c>
      <c r="H376" s="126">
        <v>0</v>
      </c>
      <c r="I376" s="6" t="s">
        <v>31</v>
      </c>
      <c r="J376" s="6" t="s">
        <v>32</v>
      </c>
      <c r="K376" s="3" t="s">
        <v>267</v>
      </c>
      <c r="L376" s="6" t="s">
        <v>34</v>
      </c>
      <c r="M376" s="6" t="s">
        <v>35</v>
      </c>
      <c r="N376" s="6" t="s">
        <v>10770</v>
      </c>
      <c r="O376" s="6" t="s">
        <v>37</v>
      </c>
      <c r="P376" s="41" t="s">
        <v>38</v>
      </c>
      <c r="Q376" s="2" t="s">
        <v>39</v>
      </c>
      <c r="R376" s="9">
        <v>5</v>
      </c>
      <c r="S376" s="9">
        <v>6000</v>
      </c>
      <c r="T376" s="9">
        <v>0</v>
      </c>
      <c r="U376" s="9">
        <f t="shared" si="131"/>
        <v>0</v>
      </c>
      <c r="V376" s="6"/>
      <c r="W376" s="6">
        <v>2016</v>
      </c>
      <c r="X376" s="32" t="s">
        <v>6905</v>
      </c>
      <c r="Y376" s="198"/>
      <c r="Z376" s="198"/>
      <c r="AA376" s="198"/>
      <c r="AB376" s="198"/>
      <c r="AC376" s="198"/>
      <c r="AD376" s="198"/>
      <c r="AE376" s="198"/>
      <c r="AF376" s="198"/>
      <c r="AG376" s="198"/>
      <c r="AH376" s="198"/>
      <c r="AI376" s="198"/>
      <c r="AJ376" s="198"/>
      <c r="AK376" s="198"/>
    </row>
    <row r="377" spans="1:37" s="236" customFormat="1" ht="153" x14ac:dyDescent="0.25">
      <c r="A377" s="6" t="s">
        <v>839</v>
      </c>
      <c r="B377" s="6" t="s">
        <v>25</v>
      </c>
      <c r="C377" s="11" t="s">
        <v>785</v>
      </c>
      <c r="D377" s="11" t="s">
        <v>786</v>
      </c>
      <c r="E377" s="11" t="s">
        <v>787</v>
      </c>
      <c r="F377" s="6" t="s">
        <v>788</v>
      </c>
      <c r="G377" s="6" t="s">
        <v>30</v>
      </c>
      <c r="H377" s="126">
        <v>60</v>
      </c>
      <c r="I377" s="6" t="s">
        <v>31</v>
      </c>
      <c r="J377" s="6" t="s">
        <v>32</v>
      </c>
      <c r="K377" s="3" t="s">
        <v>460</v>
      </c>
      <c r="L377" s="6" t="s">
        <v>34</v>
      </c>
      <c r="M377" s="6" t="s">
        <v>35</v>
      </c>
      <c r="N377" s="11" t="s">
        <v>78</v>
      </c>
      <c r="O377" s="3" t="s">
        <v>79</v>
      </c>
      <c r="P377" s="41" t="s">
        <v>38</v>
      </c>
      <c r="Q377" s="2" t="s">
        <v>39</v>
      </c>
      <c r="R377" s="9">
        <f>400+4000</f>
        <v>4400</v>
      </c>
      <c r="S377" s="9">
        <v>832.8</v>
      </c>
      <c r="T377" s="9">
        <v>0</v>
      </c>
      <c r="U377" s="9">
        <f t="shared" si="131"/>
        <v>0</v>
      </c>
      <c r="V377" s="6" t="s">
        <v>80</v>
      </c>
      <c r="W377" s="6">
        <v>2016</v>
      </c>
      <c r="X377" s="32" t="s">
        <v>6995</v>
      </c>
      <c r="Y377" s="198"/>
      <c r="Z377" s="198"/>
      <c r="AA377" s="198"/>
      <c r="AB377" s="198"/>
      <c r="AC377" s="198"/>
      <c r="AD377" s="198"/>
      <c r="AE377" s="198"/>
      <c r="AF377" s="198"/>
      <c r="AG377" s="198"/>
      <c r="AH377" s="198"/>
      <c r="AI377" s="198"/>
      <c r="AJ377" s="198"/>
      <c r="AK377" s="198"/>
    </row>
    <row r="378" spans="1:37" s="236" customFormat="1" ht="153" x14ac:dyDescent="0.25">
      <c r="A378" s="6" t="s">
        <v>10270</v>
      </c>
      <c r="B378" s="6" t="s">
        <v>25</v>
      </c>
      <c r="C378" s="11" t="s">
        <v>785</v>
      </c>
      <c r="D378" s="11" t="s">
        <v>786</v>
      </c>
      <c r="E378" s="11" t="s">
        <v>787</v>
      </c>
      <c r="F378" s="6" t="s">
        <v>788</v>
      </c>
      <c r="G378" s="6" t="s">
        <v>30</v>
      </c>
      <c r="H378" s="126">
        <v>0</v>
      </c>
      <c r="I378" s="6" t="s">
        <v>31</v>
      </c>
      <c r="J378" s="6" t="s">
        <v>32</v>
      </c>
      <c r="K378" s="3" t="s">
        <v>45</v>
      </c>
      <c r="L378" s="6" t="s">
        <v>34</v>
      </c>
      <c r="M378" s="6" t="s">
        <v>35</v>
      </c>
      <c r="N378" s="11" t="s">
        <v>10271</v>
      </c>
      <c r="O378" s="3" t="s">
        <v>2050</v>
      </c>
      <c r="P378" s="41" t="s">
        <v>38</v>
      </c>
      <c r="Q378" s="2" t="s">
        <v>39</v>
      </c>
      <c r="R378" s="9">
        <f>400+4000</f>
        <v>4400</v>
      </c>
      <c r="S378" s="9">
        <v>832.8</v>
      </c>
      <c r="T378" s="9">
        <v>0</v>
      </c>
      <c r="U378" s="9">
        <f t="shared" si="131"/>
        <v>0</v>
      </c>
      <c r="V378" s="6"/>
      <c r="W378" s="6">
        <v>2016</v>
      </c>
      <c r="X378" s="32" t="s">
        <v>10251</v>
      </c>
      <c r="Y378" s="198"/>
      <c r="Z378" s="198"/>
      <c r="AA378" s="198"/>
      <c r="AB378" s="198"/>
      <c r="AC378" s="198"/>
      <c r="AD378" s="198"/>
      <c r="AE378" s="198"/>
      <c r="AF378" s="198"/>
      <c r="AG378" s="198"/>
      <c r="AH378" s="198"/>
      <c r="AI378" s="198"/>
      <c r="AJ378" s="198"/>
      <c r="AK378" s="198"/>
    </row>
    <row r="379" spans="1:37" s="236" customFormat="1" ht="153" x14ac:dyDescent="0.25">
      <c r="A379" s="6" t="s">
        <v>10272</v>
      </c>
      <c r="B379" s="6" t="s">
        <v>25</v>
      </c>
      <c r="C379" s="11" t="s">
        <v>785</v>
      </c>
      <c r="D379" s="11" t="s">
        <v>786</v>
      </c>
      <c r="E379" s="11" t="s">
        <v>787</v>
      </c>
      <c r="F379" s="6" t="s">
        <v>788</v>
      </c>
      <c r="G379" s="6" t="s">
        <v>30</v>
      </c>
      <c r="H379" s="126">
        <v>60</v>
      </c>
      <c r="I379" s="6" t="s">
        <v>31</v>
      </c>
      <c r="J379" s="6" t="s">
        <v>32</v>
      </c>
      <c r="K379" s="3" t="s">
        <v>10175</v>
      </c>
      <c r="L379" s="6" t="s">
        <v>34</v>
      </c>
      <c r="M379" s="6" t="s">
        <v>35</v>
      </c>
      <c r="N379" s="11" t="s">
        <v>78</v>
      </c>
      <c r="O379" s="3" t="s">
        <v>79</v>
      </c>
      <c r="P379" s="41" t="s">
        <v>38</v>
      </c>
      <c r="Q379" s="2" t="s">
        <v>39</v>
      </c>
      <c r="R379" s="9">
        <v>2414</v>
      </c>
      <c r="S379" s="9">
        <v>832.8</v>
      </c>
      <c r="T379" s="9">
        <f t="shared" ref="T379" si="135">S379*R379</f>
        <v>2010379.2</v>
      </c>
      <c r="U379" s="9">
        <f t="shared" si="131"/>
        <v>2251624.7040000004</v>
      </c>
      <c r="V379" s="6" t="s">
        <v>80</v>
      </c>
      <c r="W379" s="6">
        <v>2016</v>
      </c>
      <c r="X379" s="32"/>
      <c r="Y379" s="198"/>
      <c r="Z379" s="198"/>
      <c r="AA379" s="198"/>
      <c r="AB379" s="198"/>
      <c r="AC379" s="198"/>
      <c r="AD379" s="198"/>
      <c r="AE379" s="198"/>
      <c r="AF379" s="198"/>
      <c r="AG379" s="198"/>
      <c r="AH379" s="198"/>
      <c r="AI379" s="198"/>
      <c r="AJ379" s="198"/>
      <c r="AK379" s="198"/>
    </row>
    <row r="380" spans="1:37" s="236" customFormat="1" ht="153" x14ac:dyDescent="0.25">
      <c r="A380" s="6" t="s">
        <v>841</v>
      </c>
      <c r="B380" s="6" t="s">
        <v>25</v>
      </c>
      <c r="C380" s="6" t="s">
        <v>790</v>
      </c>
      <c r="D380" s="6" t="s">
        <v>786</v>
      </c>
      <c r="E380" s="6" t="s">
        <v>791</v>
      </c>
      <c r="F380" s="6" t="s">
        <v>792</v>
      </c>
      <c r="G380" s="6" t="s">
        <v>30</v>
      </c>
      <c r="H380" s="126">
        <v>60</v>
      </c>
      <c r="I380" s="6" t="s">
        <v>31</v>
      </c>
      <c r="J380" s="6" t="s">
        <v>32</v>
      </c>
      <c r="K380" s="3" t="s">
        <v>240</v>
      </c>
      <c r="L380" s="6" t="s">
        <v>34</v>
      </c>
      <c r="M380" s="6" t="s">
        <v>35</v>
      </c>
      <c r="N380" s="11" t="s">
        <v>78</v>
      </c>
      <c r="O380" s="3" t="s">
        <v>79</v>
      </c>
      <c r="P380" s="41" t="s">
        <v>38</v>
      </c>
      <c r="Q380" s="2" t="s">
        <v>39</v>
      </c>
      <c r="R380" s="9">
        <v>10</v>
      </c>
      <c r="S380" s="9">
        <v>4188</v>
      </c>
      <c r="T380" s="9">
        <v>0</v>
      </c>
      <c r="U380" s="9">
        <f t="shared" si="131"/>
        <v>0</v>
      </c>
      <c r="V380" s="6" t="s">
        <v>80</v>
      </c>
      <c r="W380" s="6">
        <v>2016</v>
      </c>
      <c r="X380" s="32" t="s">
        <v>6905</v>
      </c>
      <c r="Y380" s="198"/>
      <c r="Z380" s="198"/>
      <c r="AA380" s="198"/>
      <c r="AB380" s="198"/>
      <c r="AC380" s="198"/>
      <c r="AD380" s="198"/>
      <c r="AE380" s="198"/>
      <c r="AF380" s="198"/>
      <c r="AG380" s="198"/>
      <c r="AH380" s="198"/>
      <c r="AI380" s="198"/>
      <c r="AJ380" s="198"/>
      <c r="AK380" s="198"/>
    </row>
    <row r="381" spans="1:37" s="236" customFormat="1" ht="153" x14ac:dyDescent="0.25">
      <c r="A381" s="6" t="s">
        <v>845</v>
      </c>
      <c r="B381" s="6" t="s">
        <v>25</v>
      </c>
      <c r="C381" s="6" t="s">
        <v>794</v>
      </c>
      <c r="D381" s="6" t="s">
        <v>786</v>
      </c>
      <c r="E381" s="6" t="s">
        <v>795</v>
      </c>
      <c r="F381" s="6" t="s">
        <v>796</v>
      </c>
      <c r="G381" s="6" t="s">
        <v>30</v>
      </c>
      <c r="H381" s="126">
        <v>60</v>
      </c>
      <c r="I381" s="6" t="s">
        <v>31</v>
      </c>
      <c r="J381" s="6" t="s">
        <v>32</v>
      </c>
      <c r="K381" s="3" t="s">
        <v>240</v>
      </c>
      <c r="L381" s="6" t="s">
        <v>34</v>
      </c>
      <c r="M381" s="6" t="s">
        <v>35</v>
      </c>
      <c r="N381" s="11" t="s">
        <v>78</v>
      </c>
      <c r="O381" s="3" t="s">
        <v>79</v>
      </c>
      <c r="P381" s="41" t="s">
        <v>38</v>
      </c>
      <c r="Q381" s="2" t="s">
        <v>39</v>
      </c>
      <c r="R381" s="9">
        <v>20</v>
      </c>
      <c r="S381" s="9">
        <v>6432</v>
      </c>
      <c r="T381" s="9">
        <v>0</v>
      </c>
      <c r="U381" s="9">
        <f t="shared" si="131"/>
        <v>0</v>
      </c>
      <c r="V381" s="6" t="s">
        <v>80</v>
      </c>
      <c r="W381" s="6">
        <v>2016</v>
      </c>
      <c r="X381" s="32" t="s">
        <v>6905</v>
      </c>
      <c r="Y381" s="198"/>
      <c r="Z381" s="198"/>
      <c r="AA381" s="198"/>
      <c r="AB381" s="198"/>
      <c r="AC381" s="198"/>
      <c r="AD381" s="198"/>
      <c r="AE381" s="198"/>
      <c r="AF381" s="198"/>
      <c r="AG381" s="198"/>
      <c r="AH381" s="198"/>
      <c r="AI381" s="198"/>
      <c r="AJ381" s="198"/>
      <c r="AK381" s="198"/>
    </row>
    <row r="382" spans="1:37" s="236" customFormat="1" ht="153" x14ac:dyDescent="0.25">
      <c r="A382" s="6" t="s">
        <v>849</v>
      </c>
      <c r="B382" s="6" t="s">
        <v>25</v>
      </c>
      <c r="C382" s="11" t="s">
        <v>798</v>
      </c>
      <c r="D382" s="11" t="s">
        <v>786</v>
      </c>
      <c r="E382" s="11" t="s">
        <v>799</v>
      </c>
      <c r="F382" s="6" t="s">
        <v>800</v>
      </c>
      <c r="G382" s="6" t="s">
        <v>30</v>
      </c>
      <c r="H382" s="126">
        <v>60</v>
      </c>
      <c r="I382" s="6" t="s">
        <v>31</v>
      </c>
      <c r="J382" s="6" t="s">
        <v>32</v>
      </c>
      <c r="K382" s="3" t="s">
        <v>460</v>
      </c>
      <c r="L382" s="6" t="s">
        <v>34</v>
      </c>
      <c r="M382" s="6" t="s">
        <v>35</v>
      </c>
      <c r="N382" s="11" t="s">
        <v>78</v>
      </c>
      <c r="O382" s="3" t="s">
        <v>79</v>
      </c>
      <c r="P382" s="41" t="s">
        <v>38</v>
      </c>
      <c r="Q382" s="2" t="s">
        <v>39</v>
      </c>
      <c r="R382" s="9">
        <v>400</v>
      </c>
      <c r="S382" s="9">
        <v>219.6</v>
      </c>
      <c r="T382" s="9">
        <v>0</v>
      </c>
      <c r="U382" s="9">
        <f t="shared" si="131"/>
        <v>0</v>
      </c>
      <c r="V382" s="6" t="s">
        <v>80</v>
      </c>
      <c r="W382" s="6">
        <v>2016</v>
      </c>
      <c r="X382" s="32" t="s">
        <v>6905</v>
      </c>
      <c r="Y382" s="198"/>
      <c r="Z382" s="198"/>
      <c r="AA382" s="198"/>
      <c r="AB382" s="198"/>
      <c r="AC382" s="198"/>
      <c r="AD382" s="198"/>
      <c r="AE382" s="198"/>
      <c r="AF382" s="198"/>
      <c r="AG382" s="198"/>
      <c r="AH382" s="198"/>
      <c r="AI382" s="198"/>
      <c r="AJ382" s="198"/>
      <c r="AK382" s="198"/>
    </row>
    <row r="383" spans="1:37" s="236" customFormat="1" ht="153" x14ac:dyDescent="0.25">
      <c r="A383" s="6" t="s">
        <v>853</v>
      </c>
      <c r="B383" s="6" t="s">
        <v>25</v>
      </c>
      <c r="C383" s="6" t="s">
        <v>790</v>
      </c>
      <c r="D383" s="6" t="s">
        <v>786</v>
      </c>
      <c r="E383" s="6" t="s">
        <v>791</v>
      </c>
      <c r="F383" s="6" t="s">
        <v>792</v>
      </c>
      <c r="G383" s="6" t="s">
        <v>30</v>
      </c>
      <c r="H383" s="126">
        <v>60</v>
      </c>
      <c r="I383" s="6" t="s">
        <v>31</v>
      </c>
      <c r="J383" s="6" t="s">
        <v>32</v>
      </c>
      <c r="K383" s="3" t="s">
        <v>45</v>
      </c>
      <c r="L383" s="6" t="s">
        <v>34</v>
      </c>
      <c r="M383" s="6" t="s">
        <v>35</v>
      </c>
      <c r="N383" s="11" t="s">
        <v>78</v>
      </c>
      <c r="O383" s="3" t="s">
        <v>79</v>
      </c>
      <c r="P383" s="11">
        <v>796</v>
      </c>
      <c r="Q383" s="11" t="s">
        <v>2019</v>
      </c>
      <c r="R383" s="9">
        <v>34</v>
      </c>
      <c r="S383" s="9">
        <v>6816</v>
      </c>
      <c r="T383" s="9">
        <v>0</v>
      </c>
      <c r="U383" s="9">
        <f t="shared" si="131"/>
        <v>0</v>
      </c>
      <c r="V383" s="6" t="s">
        <v>80</v>
      </c>
      <c r="W383" s="6">
        <v>2016</v>
      </c>
      <c r="X383" s="32" t="s">
        <v>6905</v>
      </c>
      <c r="Y383" s="198"/>
      <c r="Z383" s="198"/>
      <c r="AA383" s="198"/>
      <c r="AB383" s="198"/>
      <c r="AC383" s="198"/>
      <c r="AD383" s="198"/>
      <c r="AE383" s="198"/>
      <c r="AF383" s="198"/>
      <c r="AG383" s="198"/>
      <c r="AH383" s="198"/>
      <c r="AI383" s="198"/>
      <c r="AJ383" s="198"/>
      <c r="AK383" s="198"/>
    </row>
    <row r="384" spans="1:37" s="236" customFormat="1" ht="153" x14ac:dyDescent="0.25">
      <c r="A384" s="6" t="s">
        <v>857</v>
      </c>
      <c r="B384" s="6" t="s">
        <v>25</v>
      </c>
      <c r="C384" s="11" t="s">
        <v>803</v>
      </c>
      <c r="D384" s="11" t="s">
        <v>786</v>
      </c>
      <c r="E384" s="11" t="s">
        <v>804</v>
      </c>
      <c r="F384" s="6" t="s">
        <v>805</v>
      </c>
      <c r="G384" s="6" t="s">
        <v>30</v>
      </c>
      <c r="H384" s="126">
        <v>60</v>
      </c>
      <c r="I384" s="6" t="s">
        <v>31</v>
      </c>
      <c r="J384" s="6" t="s">
        <v>32</v>
      </c>
      <c r="K384" s="3" t="s">
        <v>460</v>
      </c>
      <c r="L384" s="6" t="s">
        <v>34</v>
      </c>
      <c r="M384" s="6" t="s">
        <v>35</v>
      </c>
      <c r="N384" s="11" t="s">
        <v>78</v>
      </c>
      <c r="O384" s="3" t="s">
        <v>79</v>
      </c>
      <c r="P384" s="41" t="s">
        <v>38</v>
      </c>
      <c r="Q384" s="2" t="s">
        <v>39</v>
      </c>
      <c r="R384" s="9">
        <v>300</v>
      </c>
      <c r="S384" s="9">
        <v>7812</v>
      </c>
      <c r="T384" s="9">
        <v>0</v>
      </c>
      <c r="U384" s="9">
        <f t="shared" si="131"/>
        <v>0</v>
      </c>
      <c r="V384" s="6" t="s">
        <v>80</v>
      </c>
      <c r="W384" s="6">
        <v>2016</v>
      </c>
      <c r="X384" s="32" t="s">
        <v>6905</v>
      </c>
      <c r="Y384" s="198"/>
      <c r="Z384" s="198"/>
      <c r="AA384" s="198"/>
      <c r="AB384" s="198"/>
      <c r="AC384" s="198"/>
      <c r="AD384" s="198"/>
      <c r="AE384" s="198"/>
      <c r="AF384" s="198"/>
      <c r="AG384" s="198"/>
      <c r="AH384" s="198"/>
      <c r="AI384" s="198"/>
      <c r="AJ384" s="198"/>
      <c r="AK384" s="198"/>
    </row>
    <row r="385" spans="1:37" s="236" customFormat="1" ht="153" x14ac:dyDescent="0.25">
      <c r="A385" s="6" t="s">
        <v>861</v>
      </c>
      <c r="B385" s="6" t="s">
        <v>25</v>
      </c>
      <c r="C385" s="11" t="s">
        <v>807</v>
      </c>
      <c r="D385" s="11" t="s">
        <v>808</v>
      </c>
      <c r="E385" s="11" t="s">
        <v>809</v>
      </c>
      <c r="F385" s="6" t="s">
        <v>810</v>
      </c>
      <c r="G385" s="6" t="s">
        <v>30</v>
      </c>
      <c r="H385" s="126">
        <v>60</v>
      </c>
      <c r="I385" s="6" t="s">
        <v>31</v>
      </c>
      <c r="J385" s="6" t="s">
        <v>32</v>
      </c>
      <c r="K385" s="3" t="s">
        <v>460</v>
      </c>
      <c r="L385" s="6" t="s">
        <v>34</v>
      </c>
      <c r="M385" s="6" t="s">
        <v>35</v>
      </c>
      <c r="N385" s="11" t="s">
        <v>78</v>
      </c>
      <c r="O385" s="3" t="s">
        <v>79</v>
      </c>
      <c r="P385" s="41" t="s">
        <v>38</v>
      </c>
      <c r="Q385" s="2" t="s">
        <v>39</v>
      </c>
      <c r="R385" s="9">
        <v>300</v>
      </c>
      <c r="S385" s="9">
        <v>12960</v>
      </c>
      <c r="T385" s="9">
        <v>0</v>
      </c>
      <c r="U385" s="9">
        <f t="shared" si="131"/>
        <v>0</v>
      </c>
      <c r="V385" s="6" t="s">
        <v>80</v>
      </c>
      <c r="W385" s="6">
        <v>2016</v>
      </c>
      <c r="X385" s="32" t="s">
        <v>6905</v>
      </c>
      <c r="Y385" s="198"/>
      <c r="Z385" s="198"/>
      <c r="AA385" s="198"/>
      <c r="AB385" s="198"/>
      <c r="AC385" s="198"/>
      <c r="AD385" s="198"/>
      <c r="AE385" s="198"/>
      <c r="AF385" s="198"/>
      <c r="AG385" s="198"/>
      <c r="AH385" s="198"/>
      <c r="AI385" s="198"/>
      <c r="AJ385" s="198"/>
      <c r="AK385" s="198"/>
    </row>
    <row r="386" spans="1:37" s="236" customFormat="1" ht="153" x14ac:dyDescent="0.25">
      <c r="A386" s="6" t="s">
        <v>866</v>
      </c>
      <c r="B386" s="6" t="s">
        <v>25</v>
      </c>
      <c r="C386" s="11" t="s">
        <v>812</v>
      </c>
      <c r="D386" s="11" t="s">
        <v>808</v>
      </c>
      <c r="E386" s="11" t="s">
        <v>813</v>
      </c>
      <c r="F386" s="6" t="s">
        <v>814</v>
      </c>
      <c r="G386" s="6" t="s">
        <v>30</v>
      </c>
      <c r="H386" s="126">
        <v>60</v>
      </c>
      <c r="I386" s="6" t="s">
        <v>31</v>
      </c>
      <c r="J386" s="6" t="s">
        <v>32</v>
      </c>
      <c r="K386" s="3" t="s">
        <v>45</v>
      </c>
      <c r="L386" s="6" t="s">
        <v>34</v>
      </c>
      <c r="M386" s="6" t="s">
        <v>35</v>
      </c>
      <c r="N386" s="11" t="s">
        <v>78</v>
      </c>
      <c r="O386" s="3" t="s">
        <v>79</v>
      </c>
      <c r="P386" s="41" t="s">
        <v>38</v>
      </c>
      <c r="Q386" s="2" t="s">
        <v>39</v>
      </c>
      <c r="R386" s="9">
        <v>100</v>
      </c>
      <c r="S386" s="9">
        <v>7047.5999999999995</v>
      </c>
      <c r="T386" s="9">
        <v>0</v>
      </c>
      <c r="U386" s="9">
        <f t="shared" si="131"/>
        <v>0</v>
      </c>
      <c r="V386" s="6" t="s">
        <v>80</v>
      </c>
      <c r="W386" s="6">
        <v>2016</v>
      </c>
      <c r="X386" s="32" t="s">
        <v>6905</v>
      </c>
      <c r="Y386" s="198"/>
      <c r="Z386" s="198"/>
      <c r="AA386" s="198"/>
      <c r="AB386" s="198"/>
      <c r="AC386" s="198"/>
      <c r="AD386" s="198"/>
      <c r="AE386" s="198"/>
      <c r="AF386" s="198"/>
      <c r="AG386" s="198"/>
      <c r="AH386" s="198"/>
      <c r="AI386" s="198"/>
      <c r="AJ386" s="198"/>
      <c r="AK386" s="198"/>
    </row>
    <row r="387" spans="1:37" s="236" customFormat="1" ht="153" x14ac:dyDescent="0.25">
      <c r="A387" s="6" t="s">
        <v>870</v>
      </c>
      <c r="B387" s="6" t="s">
        <v>25</v>
      </c>
      <c r="C387" s="6" t="s">
        <v>816</v>
      </c>
      <c r="D387" s="11" t="s">
        <v>808</v>
      </c>
      <c r="E387" s="11" t="s">
        <v>817</v>
      </c>
      <c r="F387" s="6" t="s">
        <v>818</v>
      </c>
      <c r="G387" s="6" t="s">
        <v>30</v>
      </c>
      <c r="H387" s="126">
        <v>60</v>
      </c>
      <c r="I387" s="6" t="s">
        <v>31</v>
      </c>
      <c r="J387" s="6" t="s">
        <v>32</v>
      </c>
      <c r="K387" s="3" t="s">
        <v>45</v>
      </c>
      <c r="L387" s="6" t="s">
        <v>34</v>
      </c>
      <c r="M387" s="6" t="s">
        <v>35</v>
      </c>
      <c r="N387" s="11" t="s">
        <v>78</v>
      </c>
      <c r="O387" s="3" t="s">
        <v>79</v>
      </c>
      <c r="P387" s="41" t="s">
        <v>38</v>
      </c>
      <c r="Q387" s="2" t="s">
        <v>39</v>
      </c>
      <c r="R387" s="9">
        <v>4</v>
      </c>
      <c r="S387" s="9">
        <v>7890</v>
      </c>
      <c r="T387" s="9">
        <v>0</v>
      </c>
      <c r="U387" s="9">
        <f t="shared" si="131"/>
        <v>0</v>
      </c>
      <c r="V387" s="6" t="s">
        <v>80</v>
      </c>
      <c r="W387" s="6">
        <v>2016</v>
      </c>
      <c r="X387" s="32" t="s">
        <v>6905</v>
      </c>
      <c r="Y387" s="198"/>
      <c r="Z387" s="198"/>
      <c r="AA387" s="198"/>
      <c r="AB387" s="198"/>
      <c r="AC387" s="198"/>
      <c r="AD387" s="198"/>
      <c r="AE387" s="198"/>
      <c r="AF387" s="198"/>
      <c r="AG387" s="198"/>
      <c r="AH387" s="198"/>
      <c r="AI387" s="198"/>
      <c r="AJ387" s="198"/>
      <c r="AK387" s="198"/>
    </row>
    <row r="388" spans="1:37" s="236" customFormat="1" ht="153" x14ac:dyDescent="0.25">
      <c r="A388" s="6" t="s">
        <v>874</v>
      </c>
      <c r="B388" s="6" t="s">
        <v>25</v>
      </c>
      <c r="C388" s="6" t="s">
        <v>820</v>
      </c>
      <c r="D388" s="11" t="s">
        <v>808</v>
      </c>
      <c r="E388" s="11" t="s">
        <v>821</v>
      </c>
      <c r="F388" s="6" t="s">
        <v>822</v>
      </c>
      <c r="G388" s="6" t="s">
        <v>30</v>
      </c>
      <c r="H388" s="126">
        <v>60</v>
      </c>
      <c r="I388" s="6" t="s">
        <v>31</v>
      </c>
      <c r="J388" s="6" t="s">
        <v>32</v>
      </c>
      <c r="K388" s="3" t="s">
        <v>45</v>
      </c>
      <c r="L388" s="6" t="s">
        <v>34</v>
      </c>
      <c r="M388" s="6" t="s">
        <v>35</v>
      </c>
      <c r="N388" s="11" t="s">
        <v>78</v>
      </c>
      <c r="O388" s="3" t="s">
        <v>79</v>
      </c>
      <c r="P388" s="41" t="s">
        <v>38</v>
      </c>
      <c r="Q388" s="2" t="s">
        <v>39</v>
      </c>
      <c r="R388" s="9">
        <v>30</v>
      </c>
      <c r="S388" s="9">
        <v>3380.4</v>
      </c>
      <c r="T388" s="9">
        <v>0</v>
      </c>
      <c r="U388" s="9">
        <f t="shared" si="131"/>
        <v>0</v>
      </c>
      <c r="V388" s="6" t="s">
        <v>80</v>
      </c>
      <c r="W388" s="6">
        <v>2016</v>
      </c>
      <c r="X388" s="32" t="s">
        <v>6905</v>
      </c>
      <c r="Y388" s="198"/>
      <c r="Z388" s="198"/>
      <c r="AA388" s="198"/>
      <c r="AB388" s="198"/>
      <c r="AC388" s="198"/>
      <c r="AD388" s="198"/>
      <c r="AE388" s="198"/>
      <c r="AF388" s="198"/>
      <c r="AG388" s="198"/>
      <c r="AH388" s="198"/>
      <c r="AI388" s="198"/>
      <c r="AJ388" s="198"/>
      <c r="AK388" s="198"/>
    </row>
    <row r="389" spans="1:37" s="236" customFormat="1" ht="153" x14ac:dyDescent="0.25">
      <c r="A389" s="6" t="s">
        <v>878</v>
      </c>
      <c r="B389" s="6" t="s">
        <v>25</v>
      </c>
      <c r="C389" s="6" t="s">
        <v>824</v>
      </c>
      <c r="D389" s="11" t="s">
        <v>808</v>
      </c>
      <c r="E389" s="11" t="s">
        <v>825</v>
      </c>
      <c r="F389" s="6" t="s">
        <v>826</v>
      </c>
      <c r="G389" s="6" t="s">
        <v>30</v>
      </c>
      <c r="H389" s="126">
        <v>60</v>
      </c>
      <c r="I389" s="6" t="s">
        <v>31</v>
      </c>
      <c r="J389" s="6" t="s">
        <v>32</v>
      </c>
      <c r="K389" s="3" t="s">
        <v>45</v>
      </c>
      <c r="L389" s="6" t="s">
        <v>34</v>
      </c>
      <c r="M389" s="6" t="s">
        <v>35</v>
      </c>
      <c r="N389" s="11" t="s">
        <v>78</v>
      </c>
      <c r="O389" s="3" t="s">
        <v>79</v>
      </c>
      <c r="P389" s="41" t="s">
        <v>38</v>
      </c>
      <c r="Q389" s="2" t="s">
        <v>39</v>
      </c>
      <c r="R389" s="9">
        <v>60</v>
      </c>
      <c r="S389" s="9">
        <v>1656</v>
      </c>
      <c r="T389" s="9">
        <v>0</v>
      </c>
      <c r="U389" s="9">
        <f t="shared" si="131"/>
        <v>0</v>
      </c>
      <c r="V389" s="6" t="s">
        <v>80</v>
      </c>
      <c r="W389" s="6">
        <v>2016</v>
      </c>
      <c r="X389" s="32" t="s">
        <v>6905</v>
      </c>
      <c r="Y389" s="198"/>
      <c r="Z389" s="198"/>
      <c r="AA389" s="198"/>
      <c r="AB389" s="198"/>
      <c r="AC389" s="198"/>
      <c r="AD389" s="198"/>
      <c r="AE389" s="198"/>
      <c r="AF389" s="198"/>
      <c r="AG389" s="198"/>
      <c r="AH389" s="198"/>
      <c r="AI389" s="198"/>
      <c r="AJ389" s="198"/>
      <c r="AK389" s="198"/>
    </row>
    <row r="390" spans="1:37" s="236" customFormat="1" ht="153" x14ac:dyDescent="0.25">
      <c r="A390" s="6" t="s">
        <v>882</v>
      </c>
      <c r="B390" s="6" t="s">
        <v>25</v>
      </c>
      <c r="C390" s="6" t="s">
        <v>828</v>
      </c>
      <c r="D390" s="11" t="s">
        <v>808</v>
      </c>
      <c r="E390" s="11" t="s">
        <v>829</v>
      </c>
      <c r="F390" s="6" t="s">
        <v>830</v>
      </c>
      <c r="G390" s="6" t="s">
        <v>30</v>
      </c>
      <c r="H390" s="126">
        <v>60</v>
      </c>
      <c r="I390" s="6" t="s">
        <v>31</v>
      </c>
      <c r="J390" s="6" t="s">
        <v>32</v>
      </c>
      <c r="K390" s="3" t="s">
        <v>45</v>
      </c>
      <c r="L390" s="6" t="s">
        <v>34</v>
      </c>
      <c r="M390" s="6" t="s">
        <v>35</v>
      </c>
      <c r="N390" s="11" t="s">
        <v>78</v>
      </c>
      <c r="O390" s="3" t="s">
        <v>79</v>
      </c>
      <c r="P390" s="41" t="s">
        <v>38</v>
      </c>
      <c r="Q390" s="2" t="s">
        <v>39</v>
      </c>
      <c r="R390" s="9">
        <v>400</v>
      </c>
      <c r="S390" s="9">
        <v>820</v>
      </c>
      <c r="T390" s="9">
        <v>0</v>
      </c>
      <c r="U390" s="9">
        <f t="shared" si="131"/>
        <v>0</v>
      </c>
      <c r="V390" s="6" t="s">
        <v>80</v>
      </c>
      <c r="W390" s="6">
        <v>2016</v>
      </c>
      <c r="X390" s="32" t="s">
        <v>6905</v>
      </c>
      <c r="Y390" s="198"/>
      <c r="Z390" s="198"/>
      <c r="AA390" s="198"/>
      <c r="AB390" s="198"/>
      <c r="AC390" s="198"/>
      <c r="AD390" s="198"/>
      <c r="AE390" s="198"/>
      <c r="AF390" s="198"/>
      <c r="AG390" s="198"/>
      <c r="AH390" s="198"/>
      <c r="AI390" s="198"/>
      <c r="AJ390" s="198"/>
      <c r="AK390" s="198"/>
    </row>
    <row r="391" spans="1:37" s="236" customFormat="1" ht="153" x14ac:dyDescent="0.25">
      <c r="A391" s="6" t="s">
        <v>886</v>
      </c>
      <c r="B391" s="6" t="s">
        <v>25</v>
      </c>
      <c r="C391" s="6" t="s">
        <v>832</v>
      </c>
      <c r="D391" s="11" t="s">
        <v>808</v>
      </c>
      <c r="E391" s="11" t="s">
        <v>833</v>
      </c>
      <c r="F391" s="6" t="s">
        <v>834</v>
      </c>
      <c r="G391" s="6" t="s">
        <v>30</v>
      </c>
      <c r="H391" s="126">
        <v>60</v>
      </c>
      <c r="I391" s="6" t="s">
        <v>31</v>
      </c>
      <c r="J391" s="6" t="s">
        <v>32</v>
      </c>
      <c r="K391" s="3" t="s">
        <v>45</v>
      </c>
      <c r="L391" s="6" t="s">
        <v>34</v>
      </c>
      <c r="M391" s="6" t="s">
        <v>35</v>
      </c>
      <c r="N391" s="11" t="s">
        <v>78</v>
      </c>
      <c r="O391" s="3" t="s">
        <v>79</v>
      </c>
      <c r="P391" s="41" t="s">
        <v>38</v>
      </c>
      <c r="Q391" s="2" t="s">
        <v>39</v>
      </c>
      <c r="R391" s="9">
        <v>300</v>
      </c>
      <c r="S391" s="9">
        <v>936</v>
      </c>
      <c r="T391" s="9">
        <v>0</v>
      </c>
      <c r="U391" s="9">
        <f t="shared" si="131"/>
        <v>0</v>
      </c>
      <c r="V391" s="6" t="s">
        <v>80</v>
      </c>
      <c r="W391" s="6">
        <v>2016</v>
      </c>
      <c r="X391" s="32" t="s">
        <v>6905</v>
      </c>
      <c r="Y391" s="198"/>
      <c r="Z391" s="198"/>
      <c r="AA391" s="198"/>
      <c r="AB391" s="198"/>
      <c r="AC391" s="198"/>
      <c r="AD391" s="198"/>
      <c r="AE391" s="198"/>
      <c r="AF391" s="198"/>
      <c r="AG391" s="198"/>
      <c r="AH391" s="198"/>
      <c r="AI391" s="198"/>
      <c r="AJ391" s="198"/>
      <c r="AK391" s="198"/>
    </row>
    <row r="392" spans="1:37" s="236" customFormat="1" ht="153" x14ac:dyDescent="0.25">
      <c r="A392" s="6" t="s">
        <v>888</v>
      </c>
      <c r="B392" s="6" t="s">
        <v>25</v>
      </c>
      <c r="C392" s="6" t="s">
        <v>836</v>
      </c>
      <c r="D392" s="11" t="s">
        <v>808</v>
      </c>
      <c r="E392" s="119" t="s">
        <v>837</v>
      </c>
      <c r="F392" s="6" t="s">
        <v>838</v>
      </c>
      <c r="G392" s="6" t="s">
        <v>30</v>
      </c>
      <c r="H392" s="126">
        <v>60</v>
      </c>
      <c r="I392" s="6" t="s">
        <v>31</v>
      </c>
      <c r="J392" s="6" t="s">
        <v>32</v>
      </c>
      <c r="K392" s="3" t="s">
        <v>95</v>
      </c>
      <c r="L392" s="6" t="s">
        <v>34</v>
      </c>
      <c r="M392" s="6" t="s">
        <v>35</v>
      </c>
      <c r="N392" s="11" t="s">
        <v>78</v>
      </c>
      <c r="O392" s="3" t="s">
        <v>79</v>
      </c>
      <c r="P392" s="41" t="s">
        <v>38</v>
      </c>
      <c r="Q392" s="2" t="s">
        <v>39</v>
      </c>
      <c r="R392" s="9">
        <v>3</v>
      </c>
      <c r="S392" s="9">
        <v>2018.3999999999999</v>
      </c>
      <c r="T392" s="9">
        <v>0</v>
      </c>
      <c r="U392" s="9">
        <f t="shared" si="131"/>
        <v>0</v>
      </c>
      <c r="V392" s="6" t="s">
        <v>80</v>
      </c>
      <c r="W392" s="6">
        <v>2016</v>
      </c>
      <c r="X392" s="32" t="s">
        <v>6905</v>
      </c>
      <c r="Y392" s="198"/>
      <c r="Z392" s="198"/>
      <c r="AA392" s="198"/>
      <c r="AB392" s="198"/>
      <c r="AC392" s="198"/>
      <c r="AD392" s="198"/>
      <c r="AE392" s="198"/>
      <c r="AF392" s="198"/>
      <c r="AG392" s="198"/>
      <c r="AH392" s="198"/>
      <c r="AI392" s="198"/>
      <c r="AJ392" s="198"/>
      <c r="AK392" s="198"/>
    </row>
    <row r="393" spans="1:37" s="236" customFormat="1" ht="153" x14ac:dyDescent="0.25">
      <c r="A393" s="6" t="s">
        <v>893</v>
      </c>
      <c r="B393" s="6" t="s">
        <v>25</v>
      </c>
      <c r="C393" s="6" t="s">
        <v>7033</v>
      </c>
      <c r="D393" s="11" t="s">
        <v>334</v>
      </c>
      <c r="E393" s="119" t="s">
        <v>7034</v>
      </c>
      <c r="F393" s="6" t="s">
        <v>840</v>
      </c>
      <c r="G393" s="6" t="s">
        <v>30</v>
      </c>
      <c r="H393" s="126">
        <v>60</v>
      </c>
      <c r="I393" s="6" t="s">
        <v>31</v>
      </c>
      <c r="J393" s="6" t="s">
        <v>32</v>
      </c>
      <c r="K393" s="3" t="s">
        <v>460</v>
      </c>
      <c r="L393" s="6" t="s">
        <v>34</v>
      </c>
      <c r="M393" s="6" t="s">
        <v>35</v>
      </c>
      <c r="N393" s="11" t="s">
        <v>78</v>
      </c>
      <c r="O393" s="3" t="s">
        <v>79</v>
      </c>
      <c r="P393" s="32" t="s">
        <v>340</v>
      </c>
      <c r="Q393" s="3" t="s">
        <v>353</v>
      </c>
      <c r="R393" s="9">
        <v>2000</v>
      </c>
      <c r="S393" s="9">
        <v>283.2</v>
      </c>
      <c r="T393" s="9">
        <v>0</v>
      </c>
      <c r="U393" s="9">
        <f t="shared" si="131"/>
        <v>0</v>
      </c>
      <c r="V393" s="6" t="s">
        <v>80</v>
      </c>
      <c r="W393" s="6">
        <v>2016</v>
      </c>
      <c r="X393" s="32" t="s">
        <v>6905</v>
      </c>
      <c r="Y393" s="198"/>
      <c r="Z393" s="198"/>
      <c r="AA393" s="198"/>
      <c r="AB393" s="198"/>
      <c r="AC393" s="198"/>
      <c r="AD393" s="198"/>
      <c r="AE393" s="198"/>
      <c r="AF393" s="198"/>
      <c r="AG393" s="198"/>
      <c r="AH393" s="198"/>
      <c r="AI393" s="198"/>
      <c r="AJ393" s="198"/>
      <c r="AK393" s="198"/>
    </row>
    <row r="394" spans="1:37" s="236" customFormat="1" ht="153" x14ac:dyDescent="0.25">
      <c r="A394" s="6" t="s">
        <v>897</v>
      </c>
      <c r="B394" s="6" t="s">
        <v>25</v>
      </c>
      <c r="C394" s="6" t="s">
        <v>842</v>
      </c>
      <c r="D394" s="11" t="s">
        <v>334</v>
      </c>
      <c r="E394" s="119" t="s">
        <v>843</v>
      </c>
      <c r="F394" s="6" t="s">
        <v>844</v>
      </c>
      <c r="G394" s="6" t="s">
        <v>30</v>
      </c>
      <c r="H394" s="126">
        <v>60</v>
      </c>
      <c r="I394" s="6" t="s">
        <v>31</v>
      </c>
      <c r="J394" s="6" t="s">
        <v>32</v>
      </c>
      <c r="K394" s="3" t="s">
        <v>460</v>
      </c>
      <c r="L394" s="6" t="s">
        <v>34</v>
      </c>
      <c r="M394" s="6" t="s">
        <v>35</v>
      </c>
      <c r="N394" s="11" t="s">
        <v>78</v>
      </c>
      <c r="O394" s="3" t="s">
        <v>79</v>
      </c>
      <c r="P394" s="32" t="s">
        <v>340</v>
      </c>
      <c r="Q394" s="3" t="s">
        <v>353</v>
      </c>
      <c r="R394" s="9">
        <v>2000</v>
      </c>
      <c r="S394" s="9">
        <v>873.6</v>
      </c>
      <c r="T394" s="9">
        <v>0</v>
      </c>
      <c r="U394" s="9">
        <f t="shared" si="131"/>
        <v>0</v>
      </c>
      <c r="V394" s="6" t="s">
        <v>80</v>
      </c>
      <c r="W394" s="6">
        <v>2016</v>
      </c>
      <c r="X394" s="32" t="s">
        <v>6905</v>
      </c>
      <c r="Y394" s="198"/>
      <c r="Z394" s="198"/>
      <c r="AA394" s="198"/>
      <c r="AB394" s="198"/>
      <c r="AC394" s="198"/>
      <c r="AD394" s="198"/>
      <c r="AE394" s="198"/>
      <c r="AF394" s="198"/>
      <c r="AG394" s="198"/>
      <c r="AH394" s="198"/>
      <c r="AI394" s="198"/>
      <c r="AJ394" s="198"/>
      <c r="AK394" s="198"/>
    </row>
    <row r="395" spans="1:37" s="236" customFormat="1" ht="153" x14ac:dyDescent="0.25">
      <c r="A395" s="6" t="s">
        <v>901</v>
      </c>
      <c r="B395" s="6" t="s">
        <v>25</v>
      </c>
      <c r="C395" s="11" t="s">
        <v>846</v>
      </c>
      <c r="D395" s="11" t="s">
        <v>366</v>
      </c>
      <c r="E395" s="11" t="s">
        <v>847</v>
      </c>
      <c r="F395" s="6" t="s">
        <v>848</v>
      </c>
      <c r="G395" s="6" t="s">
        <v>30</v>
      </c>
      <c r="H395" s="126">
        <v>60</v>
      </c>
      <c r="I395" s="6" t="s">
        <v>31</v>
      </c>
      <c r="J395" s="6" t="s">
        <v>32</v>
      </c>
      <c r="K395" s="3" t="s">
        <v>460</v>
      </c>
      <c r="L395" s="6" t="s">
        <v>34</v>
      </c>
      <c r="M395" s="6" t="s">
        <v>35</v>
      </c>
      <c r="N395" s="11" t="s">
        <v>78</v>
      </c>
      <c r="O395" s="3" t="s">
        <v>79</v>
      </c>
      <c r="P395" s="41" t="s">
        <v>38</v>
      </c>
      <c r="Q395" s="2" t="s">
        <v>39</v>
      </c>
      <c r="R395" s="9">
        <v>300</v>
      </c>
      <c r="S395" s="9">
        <v>397.2</v>
      </c>
      <c r="T395" s="9">
        <v>0</v>
      </c>
      <c r="U395" s="9">
        <f t="shared" si="131"/>
        <v>0</v>
      </c>
      <c r="V395" s="6" t="s">
        <v>80</v>
      </c>
      <c r="W395" s="6">
        <v>2016</v>
      </c>
      <c r="X395" s="32" t="s">
        <v>6905</v>
      </c>
      <c r="Y395" s="198"/>
      <c r="Z395" s="198"/>
      <c r="AA395" s="198"/>
      <c r="AB395" s="198"/>
      <c r="AC395" s="198"/>
      <c r="AD395" s="198"/>
      <c r="AE395" s="198"/>
      <c r="AF395" s="198"/>
      <c r="AG395" s="198"/>
      <c r="AH395" s="198"/>
      <c r="AI395" s="198"/>
      <c r="AJ395" s="198"/>
      <c r="AK395" s="198"/>
    </row>
    <row r="396" spans="1:37" s="236" customFormat="1" ht="153" x14ac:dyDescent="0.25">
      <c r="A396" s="6" t="s">
        <v>906</v>
      </c>
      <c r="B396" s="6" t="s">
        <v>25</v>
      </c>
      <c r="C396" s="11" t="s">
        <v>850</v>
      </c>
      <c r="D396" s="11" t="s">
        <v>366</v>
      </c>
      <c r="E396" s="11" t="s">
        <v>851</v>
      </c>
      <c r="F396" s="6" t="s">
        <v>852</v>
      </c>
      <c r="G396" s="6" t="s">
        <v>30</v>
      </c>
      <c r="H396" s="126">
        <v>60</v>
      </c>
      <c r="I396" s="6" t="s">
        <v>31</v>
      </c>
      <c r="J396" s="6" t="s">
        <v>32</v>
      </c>
      <c r="K396" s="3" t="s">
        <v>460</v>
      </c>
      <c r="L396" s="6" t="s">
        <v>34</v>
      </c>
      <c r="M396" s="6" t="s">
        <v>35</v>
      </c>
      <c r="N396" s="11" t="s">
        <v>78</v>
      </c>
      <c r="O396" s="3" t="s">
        <v>79</v>
      </c>
      <c r="P396" s="41" t="s">
        <v>38</v>
      </c>
      <c r="Q396" s="2" t="s">
        <v>39</v>
      </c>
      <c r="R396" s="9">
        <v>300</v>
      </c>
      <c r="S396" s="9">
        <v>110.39999999999999</v>
      </c>
      <c r="T396" s="9">
        <v>0</v>
      </c>
      <c r="U396" s="9">
        <f t="shared" si="131"/>
        <v>0</v>
      </c>
      <c r="V396" s="6" t="s">
        <v>80</v>
      </c>
      <c r="W396" s="6">
        <v>2016</v>
      </c>
      <c r="X396" s="32" t="s">
        <v>6905</v>
      </c>
      <c r="Y396" s="198"/>
      <c r="Z396" s="198"/>
      <c r="AA396" s="198"/>
      <c r="AB396" s="198"/>
      <c r="AC396" s="198"/>
      <c r="AD396" s="198"/>
      <c r="AE396" s="198"/>
      <c r="AF396" s="198"/>
      <c r="AG396" s="198"/>
      <c r="AH396" s="198"/>
      <c r="AI396" s="198"/>
      <c r="AJ396" s="198"/>
      <c r="AK396" s="198"/>
    </row>
    <row r="397" spans="1:37" s="236" customFormat="1" ht="153" x14ac:dyDescent="0.25">
      <c r="A397" s="6" t="s">
        <v>910</v>
      </c>
      <c r="B397" s="6" t="s">
        <v>25</v>
      </c>
      <c r="C397" s="6" t="s">
        <v>854</v>
      </c>
      <c r="D397" s="6" t="s">
        <v>366</v>
      </c>
      <c r="E397" s="6" t="s">
        <v>855</v>
      </c>
      <c r="F397" s="6" t="s">
        <v>856</v>
      </c>
      <c r="G397" s="6" t="s">
        <v>30</v>
      </c>
      <c r="H397" s="126">
        <v>60</v>
      </c>
      <c r="I397" s="6" t="s">
        <v>31</v>
      </c>
      <c r="J397" s="6" t="s">
        <v>32</v>
      </c>
      <c r="K397" s="3" t="s">
        <v>460</v>
      </c>
      <c r="L397" s="6" t="s">
        <v>34</v>
      </c>
      <c r="M397" s="6" t="s">
        <v>35</v>
      </c>
      <c r="N397" s="11" t="s">
        <v>78</v>
      </c>
      <c r="O397" s="3" t="s">
        <v>79</v>
      </c>
      <c r="P397" s="41" t="s">
        <v>38</v>
      </c>
      <c r="Q397" s="2" t="s">
        <v>39</v>
      </c>
      <c r="R397" s="9">
        <v>70</v>
      </c>
      <c r="S397" s="9">
        <v>110</v>
      </c>
      <c r="T397" s="9">
        <v>0</v>
      </c>
      <c r="U397" s="9">
        <f t="shared" si="131"/>
        <v>0</v>
      </c>
      <c r="V397" s="6" t="s">
        <v>80</v>
      </c>
      <c r="W397" s="6">
        <v>2016</v>
      </c>
      <c r="X397" s="32" t="s">
        <v>6905</v>
      </c>
      <c r="Y397" s="198"/>
      <c r="Z397" s="198"/>
      <c r="AA397" s="198"/>
      <c r="AB397" s="198"/>
      <c r="AC397" s="198"/>
      <c r="AD397" s="198"/>
      <c r="AE397" s="198"/>
      <c r="AF397" s="198"/>
      <c r="AG397" s="198"/>
      <c r="AH397" s="198"/>
      <c r="AI397" s="198"/>
      <c r="AJ397" s="198"/>
      <c r="AK397" s="198"/>
    </row>
    <row r="398" spans="1:37" s="236" customFormat="1" ht="153" x14ac:dyDescent="0.25">
      <c r="A398" s="6" t="s">
        <v>915</v>
      </c>
      <c r="B398" s="6" t="s">
        <v>25</v>
      </c>
      <c r="C398" s="6" t="s">
        <v>858</v>
      </c>
      <c r="D398" s="6" t="s">
        <v>366</v>
      </c>
      <c r="E398" s="6" t="s">
        <v>859</v>
      </c>
      <c r="F398" s="6" t="s">
        <v>860</v>
      </c>
      <c r="G398" s="6" t="s">
        <v>30</v>
      </c>
      <c r="H398" s="126">
        <v>60</v>
      </c>
      <c r="I398" s="6" t="s">
        <v>31</v>
      </c>
      <c r="J398" s="6" t="s">
        <v>32</v>
      </c>
      <c r="K398" s="3" t="s">
        <v>460</v>
      </c>
      <c r="L398" s="6" t="s">
        <v>34</v>
      </c>
      <c r="M398" s="6" t="s">
        <v>35</v>
      </c>
      <c r="N398" s="11" t="s">
        <v>78</v>
      </c>
      <c r="O398" s="3" t="s">
        <v>79</v>
      </c>
      <c r="P398" s="41" t="s">
        <v>38</v>
      </c>
      <c r="Q398" s="2" t="s">
        <v>39</v>
      </c>
      <c r="R398" s="9">
        <v>150</v>
      </c>
      <c r="S398" s="9">
        <v>320.39999999999998</v>
      </c>
      <c r="T398" s="9">
        <v>0</v>
      </c>
      <c r="U398" s="9">
        <f t="shared" si="131"/>
        <v>0</v>
      </c>
      <c r="V398" s="6" t="s">
        <v>80</v>
      </c>
      <c r="W398" s="6">
        <v>2016</v>
      </c>
      <c r="X398" s="32" t="s">
        <v>6905</v>
      </c>
      <c r="Y398" s="198"/>
      <c r="Z398" s="198"/>
      <c r="AA398" s="198"/>
      <c r="AB398" s="198"/>
      <c r="AC398" s="198"/>
      <c r="AD398" s="198"/>
      <c r="AE398" s="198"/>
      <c r="AF398" s="198"/>
      <c r="AG398" s="198"/>
      <c r="AH398" s="198"/>
      <c r="AI398" s="198"/>
      <c r="AJ398" s="198"/>
      <c r="AK398" s="198"/>
    </row>
    <row r="399" spans="1:37" s="236" customFormat="1" ht="153" x14ac:dyDescent="0.25">
      <c r="A399" s="6" t="s">
        <v>919</v>
      </c>
      <c r="B399" s="6" t="s">
        <v>25</v>
      </c>
      <c r="C399" s="6" t="s">
        <v>862</v>
      </c>
      <c r="D399" s="6" t="s">
        <v>863</v>
      </c>
      <c r="E399" s="6" t="s">
        <v>864</v>
      </c>
      <c r="F399" s="6" t="s">
        <v>865</v>
      </c>
      <c r="G399" s="6" t="s">
        <v>30</v>
      </c>
      <c r="H399" s="126">
        <v>60</v>
      </c>
      <c r="I399" s="6" t="s">
        <v>31</v>
      </c>
      <c r="J399" s="6" t="s">
        <v>32</v>
      </c>
      <c r="K399" s="3" t="s">
        <v>460</v>
      </c>
      <c r="L399" s="6" t="s">
        <v>34</v>
      </c>
      <c r="M399" s="6" t="s">
        <v>35</v>
      </c>
      <c r="N399" s="11" t="s">
        <v>78</v>
      </c>
      <c r="O399" s="3" t="s">
        <v>79</v>
      </c>
      <c r="P399" s="41" t="s">
        <v>38</v>
      </c>
      <c r="Q399" s="2" t="s">
        <v>39</v>
      </c>
      <c r="R399" s="9">
        <v>20</v>
      </c>
      <c r="S399" s="9">
        <v>234</v>
      </c>
      <c r="T399" s="9">
        <v>0</v>
      </c>
      <c r="U399" s="9">
        <f t="shared" si="131"/>
        <v>0</v>
      </c>
      <c r="V399" s="6" t="s">
        <v>80</v>
      </c>
      <c r="W399" s="6">
        <v>2016</v>
      </c>
      <c r="X399" s="32" t="s">
        <v>6905</v>
      </c>
      <c r="Y399" s="198"/>
      <c r="Z399" s="198"/>
      <c r="AA399" s="198"/>
      <c r="AB399" s="198"/>
      <c r="AC399" s="198"/>
      <c r="AD399" s="198"/>
      <c r="AE399" s="198"/>
      <c r="AF399" s="198"/>
      <c r="AG399" s="198"/>
      <c r="AH399" s="198"/>
      <c r="AI399" s="198"/>
      <c r="AJ399" s="198"/>
      <c r="AK399" s="198"/>
    </row>
    <row r="400" spans="1:37" s="236" customFormat="1" ht="153" x14ac:dyDescent="0.25">
      <c r="A400" s="6" t="s">
        <v>923</v>
      </c>
      <c r="B400" s="6" t="s">
        <v>25</v>
      </c>
      <c r="C400" s="6" t="s">
        <v>867</v>
      </c>
      <c r="D400" s="6" t="s">
        <v>417</v>
      </c>
      <c r="E400" s="6" t="s">
        <v>868</v>
      </c>
      <c r="F400" s="6" t="s">
        <v>869</v>
      </c>
      <c r="G400" s="6" t="s">
        <v>30</v>
      </c>
      <c r="H400" s="126">
        <v>60</v>
      </c>
      <c r="I400" s="6" t="s">
        <v>31</v>
      </c>
      <c r="J400" s="6" t="s">
        <v>32</v>
      </c>
      <c r="K400" s="3" t="s">
        <v>460</v>
      </c>
      <c r="L400" s="6" t="s">
        <v>34</v>
      </c>
      <c r="M400" s="6" t="s">
        <v>35</v>
      </c>
      <c r="N400" s="11" t="s">
        <v>78</v>
      </c>
      <c r="O400" s="3" t="s">
        <v>79</v>
      </c>
      <c r="P400" s="41" t="s">
        <v>38</v>
      </c>
      <c r="Q400" s="2" t="s">
        <v>39</v>
      </c>
      <c r="R400" s="9">
        <v>50</v>
      </c>
      <c r="S400" s="9">
        <v>195.6</v>
      </c>
      <c r="T400" s="9">
        <v>0</v>
      </c>
      <c r="U400" s="9">
        <f t="shared" si="131"/>
        <v>0</v>
      </c>
      <c r="V400" s="6" t="s">
        <v>80</v>
      </c>
      <c r="W400" s="6">
        <v>2016</v>
      </c>
      <c r="X400" s="32" t="s">
        <v>6905</v>
      </c>
      <c r="Y400" s="198"/>
      <c r="Z400" s="198"/>
      <c r="AA400" s="198"/>
      <c r="AB400" s="198"/>
      <c r="AC400" s="198"/>
      <c r="AD400" s="198"/>
      <c r="AE400" s="198"/>
      <c r="AF400" s="198"/>
      <c r="AG400" s="198"/>
      <c r="AH400" s="198"/>
      <c r="AI400" s="198"/>
      <c r="AJ400" s="198"/>
      <c r="AK400" s="198"/>
    </row>
    <row r="401" spans="1:37" s="236" customFormat="1" ht="153" x14ac:dyDescent="0.25">
      <c r="A401" s="6" t="s">
        <v>927</v>
      </c>
      <c r="B401" s="6" t="s">
        <v>25</v>
      </c>
      <c r="C401" s="11" t="s">
        <v>871</v>
      </c>
      <c r="D401" s="11" t="s">
        <v>417</v>
      </c>
      <c r="E401" s="11" t="s">
        <v>872</v>
      </c>
      <c r="F401" s="6" t="s">
        <v>873</v>
      </c>
      <c r="G401" s="6" t="s">
        <v>30</v>
      </c>
      <c r="H401" s="126">
        <v>60</v>
      </c>
      <c r="I401" s="6" t="s">
        <v>31</v>
      </c>
      <c r="J401" s="6" t="s">
        <v>32</v>
      </c>
      <c r="K401" s="3" t="s">
        <v>460</v>
      </c>
      <c r="L401" s="6" t="s">
        <v>34</v>
      </c>
      <c r="M401" s="6" t="s">
        <v>35</v>
      </c>
      <c r="N401" s="11" t="s">
        <v>78</v>
      </c>
      <c r="O401" s="3" t="s">
        <v>79</v>
      </c>
      <c r="P401" s="41" t="s">
        <v>38</v>
      </c>
      <c r="Q401" s="2" t="s">
        <v>39</v>
      </c>
      <c r="R401" s="9">
        <v>30</v>
      </c>
      <c r="S401" s="9">
        <v>628.79999999999995</v>
      </c>
      <c r="T401" s="9">
        <v>0</v>
      </c>
      <c r="U401" s="9">
        <f t="shared" si="131"/>
        <v>0</v>
      </c>
      <c r="V401" s="6" t="s">
        <v>80</v>
      </c>
      <c r="W401" s="6">
        <v>2016</v>
      </c>
      <c r="X401" s="32" t="s">
        <v>6905</v>
      </c>
      <c r="Y401" s="198"/>
      <c r="Z401" s="198"/>
      <c r="AA401" s="198"/>
      <c r="AB401" s="198"/>
      <c r="AC401" s="198"/>
      <c r="AD401" s="198"/>
      <c r="AE401" s="198"/>
      <c r="AF401" s="198"/>
      <c r="AG401" s="198"/>
      <c r="AH401" s="198"/>
      <c r="AI401" s="198"/>
      <c r="AJ401" s="198"/>
      <c r="AK401" s="198"/>
    </row>
    <row r="402" spans="1:37" s="236" customFormat="1" ht="153" x14ac:dyDescent="0.25">
      <c r="A402" s="6" t="s">
        <v>931</v>
      </c>
      <c r="B402" s="6" t="s">
        <v>25</v>
      </c>
      <c r="C402" s="6" t="s">
        <v>875</v>
      </c>
      <c r="D402" s="6" t="s">
        <v>417</v>
      </c>
      <c r="E402" s="6" t="s">
        <v>876</v>
      </c>
      <c r="F402" s="6" t="s">
        <v>877</v>
      </c>
      <c r="G402" s="6" t="s">
        <v>30</v>
      </c>
      <c r="H402" s="126">
        <v>60</v>
      </c>
      <c r="I402" s="6" t="s">
        <v>31</v>
      </c>
      <c r="J402" s="6" t="s">
        <v>32</v>
      </c>
      <c r="K402" s="3" t="s">
        <v>460</v>
      </c>
      <c r="L402" s="6" t="s">
        <v>34</v>
      </c>
      <c r="M402" s="6" t="s">
        <v>35</v>
      </c>
      <c r="N402" s="11" t="s">
        <v>78</v>
      </c>
      <c r="O402" s="3" t="s">
        <v>79</v>
      </c>
      <c r="P402" s="41" t="s">
        <v>38</v>
      </c>
      <c r="Q402" s="2" t="s">
        <v>39</v>
      </c>
      <c r="R402" s="9">
        <v>15</v>
      </c>
      <c r="S402" s="9">
        <v>628.79999999999995</v>
      </c>
      <c r="T402" s="9">
        <v>0</v>
      </c>
      <c r="U402" s="9">
        <f t="shared" si="131"/>
        <v>0</v>
      </c>
      <c r="V402" s="6" t="s">
        <v>80</v>
      </c>
      <c r="W402" s="6">
        <v>2016</v>
      </c>
      <c r="X402" s="32" t="s">
        <v>6905</v>
      </c>
      <c r="Y402" s="198"/>
      <c r="Z402" s="198"/>
      <c r="AA402" s="198"/>
      <c r="AB402" s="198"/>
      <c r="AC402" s="198"/>
      <c r="AD402" s="198"/>
      <c r="AE402" s="198"/>
      <c r="AF402" s="198"/>
      <c r="AG402" s="198"/>
      <c r="AH402" s="198"/>
      <c r="AI402" s="198"/>
      <c r="AJ402" s="198"/>
      <c r="AK402" s="198"/>
    </row>
    <row r="403" spans="1:37" s="236" customFormat="1" ht="153" x14ac:dyDescent="0.25">
      <c r="A403" s="6" t="s">
        <v>935</v>
      </c>
      <c r="B403" s="6" t="s">
        <v>25</v>
      </c>
      <c r="C403" s="11" t="s">
        <v>879</v>
      </c>
      <c r="D403" s="11" t="s">
        <v>417</v>
      </c>
      <c r="E403" s="11" t="s">
        <v>880</v>
      </c>
      <c r="F403" s="6" t="s">
        <v>881</v>
      </c>
      <c r="G403" s="6" t="s">
        <v>30</v>
      </c>
      <c r="H403" s="126">
        <v>60</v>
      </c>
      <c r="I403" s="6" t="s">
        <v>31</v>
      </c>
      <c r="J403" s="6" t="s">
        <v>32</v>
      </c>
      <c r="K403" s="3" t="s">
        <v>460</v>
      </c>
      <c r="L403" s="6" t="s">
        <v>34</v>
      </c>
      <c r="M403" s="6" t="s">
        <v>35</v>
      </c>
      <c r="N403" s="11" t="s">
        <v>78</v>
      </c>
      <c r="O403" s="3" t="s">
        <v>79</v>
      </c>
      <c r="P403" s="41" t="s">
        <v>38</v>
      </c>
      <c r="Q403" s="2" t="s">
        <v>39</v>
      </c>
      <c r="R403" s="9">
        <v>30</v>
      </c>
      <c r="S403" s="9">
        <v>3055.2</v>
      </c>
      <c r="T403" s="9">
        <v>0</v>
      </c>
      <c r="U403" s="9">
        <f t="shared" si="131"/>
        <v>0</v>
      </c>
      <c r="V403" s="6" t="s">
        <v>80</v>
      </c>
      <c r="W403" s="6">
        <v>2016</v>
      </c>
      <c r="X403" s="32" t="s">
        <v>6905</v>
      </c>
      <c r="Y403" s="198"/>
      <c r="Z403" s="198"/>
      <c r="AA403" s="198"/>
      <c r="AB403" s="198"/>
      <c r="AC403" s="198"/>
      <c r="AD403" s="198"/>
      <c r="AE403" s="198"/>
      <c r="AF403" s="198"/>
      <c r="AG403" s="198"/>
      <c r="AH403" s="198"/>
      <c r="AI403" s="198"/>
      <c r="AJ403" s="198"/>
      <c r="AK403" s="198"/>
    </row>
    <row r="404" spans="1:37" s="236" customFormat="1" ht="102" x14ac:dyDescent="0.25">
      <c r="A404" s="6" t="s">
        <v>939</v>
      </c>
      <c r="B404" s="6" t="s">
        <v>25</v>
      </c>
      <c r="C404" s="11" t="s">
        <v>883</v>
      </c>
      <c r="D404" s="11" t="s">
        <v>404</v>
      </c>
      <c r="E404" s="11" t="s">
        <v>884</v>
      </c>
      <c r="F404" s="6" t="s">
        <v>885</v>
      </c>
      <c r="G404" s="6" t="s">
        <v>30</v>
      </c>
      <c r="H404" s="126">
        <v>0</v>
      </c>
      <c r="I404" s="6" t="s">
        <v>31</v>
      </c>
      <c r="J404" s="6" t="s">
        <v>32</v>
      </c>
      <c r="K404" s="3" t="s">
        <v>460</v>
      </c>
      <c r="L404" s="6" t="s">
        <v>34</v>
      </c>
      <c r="M404" s="6" t="s">
        <v>35</v>
      </c>
      <c r="N404" s="6" t="s">
        <v>10770</v>
      </c>
      <c r="O404" s="6" t="s">
        <v>37</v>
      </c>
      <c r="P404" s="41" t="s">
        <v>38</v>
      </c>
      <c r="Q404" s="2" t="s">
        <v>39</v>
      </c>
      <c r="R404" s="9">
        <v>300</v>
      </c>
      <c r="S404" s="9">
        <v>258</v>
      </c>
      <c r="T404" s="9">
        <v>0</v>
      </c>
      <c r="U404" s="9">
        <f t="shared" si="131"/>
        <v>0</v>
      </c>
      <c r="V404" s="6"/>
      <c r="W404" s="6">
        <v>2016</v>
      </c>
      <c r="X404" s="32" t="s">
        <v>6905</v>
      </c>
      <c r="Y404" s="198"/>
      <c r="Z404" s="198"/>
      <c r="AA404" s="198"/>
      <c r="AB404" s="198"/>
      <c r="AC404" s="198"/>
      <c r="AD404" s="198"/>
      <c r="AE404" s="198"/>
      <c r="AF404" s="198"/>
      <c r="AG404" s="198"/>
      <c r="AH404" s="198"/>
      <c r="AI404" s="198"/>
      <c r="AJ404" s="198"/>
      <c r="AK404" s="198"/>
    </row>
    <row r="405" spans="1:37" s="236" customFormat="1" ht="102" x14ac:dyDescent="0.25">
      <c r="A405" s="6" t="s">
        <v>943</v>
      </c>
      <c r="B405" s="6" t="s">
        <v>25</v>
      </c>
      <c r="C405" s="11" t="s">
        <v>883</v>
      </c>
      <c r="D405" s="11" t="s">
        <v>404</v>
      </c>
      <c r="E405" s="11" t="s">
        <v>884</v>
      </c>
      <c r="F405" s="6" t="s">
        <v>887</v>
      </c>
      <c r="G405" s="6" t="s">
        <v>30</v>
      </c>
      <c r="H405" s="126">
        <v>0</v>
      </c>
      <c r="I405" s="6" t="s">
        <v>31</v>
      </c>
      <c r="J405" s="6" t="s">
        <v>32</v>
      </c>
      <c r="K405" s="3" t="s">
        <v>460</v>
      </c>
      <c r="L405" s="6" t="s">
        <v>34</v>
      </c>
      <c r="M405" s="6" t="s">
        <v>35</v>
      </c>
      <c r="N405" s="6" t="s">
        <v>10770</v>
      </c>
      <c r="O405" s="6" t="s">
        <v>37</v>
      </c>
      <c r="P405" s="41" t="s">
        <v>38</v>
      </c>
      <c r="Q405" s="2" t="s">
        <v>39</v>
      </c>
      <c r="R405" s="9">
        <v>250</v>
      </c>
      <c r="S405" s="9">
        <v>307.2</v>
      </c>
      <c r="T405" s="9">
        <v>0</v>
      </c>
      <c r="U405" s="9">
        <f t="shared" si="131"/>
        <v>0</v>
      </c>
      <c r="V405" s="6"/>
      <c r="W405" s="6">
        <v>2016</v>
      </c>
      <c r="X405" s="32" t="s">
        <v>6905</v>
      </c>
      <c r="Y405" s="198"/>
      <c r="Z405" s="198"/>
      <c r="AA405" s="198"/>
      <c r="AB405" s="198"/>
      <c r="AC405" s="198"/>
      <c r="AD405" s="198"/>
      <c r="AE405" s="198"/>
      <c r="AF405" s="198"/>
      <c r="AG405" s="198"/>
      <c r="AH405" s="198"/>
      <c r="AI405" s="198"/>
      <c r="AJ405" s="198"/>
      <c r="AK405" s="198"/>
    </row>
    <row r="406" spans="1:37" s="236" customFormat="1" ht="102" x14ac:dyDescent="0.25">
      <c r="A406" s="6" t="s">
        <v>947</v>
      </c>
      <c r="B406" s="6" t="s">
        <v>25</v>
      </c>
      <c r="C406" s="11" t="s">
        <v>889</v>
      </c>
      <c r="D406" s="11" t="s">
        <v>890</v>
      </c>
      <c r="E406" s="11" t="s">
        <v>891</v>
      </c>
      <c r="F406" s="6" t="s">
        <v>892</v>
      </c>
      <c r="G406" s="6" t="s">
        <v>30</v>
      </c>
      <c r="H406" s="126">
        <v>0</v>
      </c>
      <c r="I406" s="6" t="s">
        <v>31</v>
      </c>
      <c r="J406" s="6" t="s">
        <v>32</v>
      </c>
      <c r="K406" s="3" t="s">
        <v>460</v>
      </c>
      <c r="L406" s="6" t="s">
        <v>34</v>
      </c>
      <c r="M406" s="6" t="s">
        <v>35</v>
      </c>
      <c r="N406" s="6" t="s">
        <v>10770</v>
      </c>
      <c r="O406" s="6" t="s">
        <v>37</v>
      </c>
      <c r="P406" s="41" t="s">
        <v>38</v>
      </c>
      <c r="Q406" s="2" t="s">
        <v>39</v>
      </c>
      <c r="R406" s="9">
        <v>15</v>
      </c>
      <c r="S406" s="9">
        <v>178.79999999999998</v>
      </c>
      <c r="T406" s="9">
        <v>0</v>
      </c>
      <c r="U406" s="9">
        <f t="shared" si="131"/>
        <v>0</v>
      </c>
      <c r="V406" s="6"/>
      <c r="W406" s="6">
        <v>2016</v>
      </c>
      <c r="X406" s="32" t="s">
        <v>6905</v>
      </c>
      <c r="Y406" s="198"/>
      <c r="Z406" s="198"/>
      <c r="AA406" s="198"/>
      <c r="AB406" s="198"/>
      <c r="AC406" s="198"/>
      <c r="AD406" s="198"/>
      <c r="AE406" s="198"/>
      <c r="AF406" s="198"/>
      <c r="AG406" s="198"/>
      <c r="AH406" s="198"/>
      <c r="AI406" s="198"/>
      <c r="AJ406" s="198"/>
      <c r="AK406" s="198"/>
    </row>
    <row r="407" spans="1:37" s="236" customFormat="1" ht="102" x14ac:dyDescent="0.25">
      <c r="A407" s="6" t="s">
        <v>951</v>
      </c>
      <c r="B407" s="6" t="s">
        <v>25</v>
      </c>
      <c r="C407" s="6" t="s">
        <v>894</v>
      </c>
      <c r="D407" s="6" t="s">
        <v>366</v>
      </c>
      <c r="E407" s="6" t="s">
        <v>895</v>
      </c>
      <c r="F407" s="6" t="s">
        <v>896</v>
      </c>
      <c r="G407" s="6" t="s">
        <v>30</v>
      </c>
      <c r="H407" s="126">
        <v>0</v>
      </c>
      <c r="I407" s="6" t="s">
        <v>31</v>
      </c>
      <c r="J407" s="6" t="s">
        <v>32</v>
      </c>
      <c r="K407" s="3" t="s">
        <v>460</v>
      </c>
      <c r="L407" s="6" t="s">
        <v>34</v>
      </c>
      <c r="M407" s="6" t="s">
        <v>35</v>
      </c>
      <c r="N407" s="6" t="s">
        <v>10770</v>
      </c>
      <c r="O407" s="6" t="s">
        <v>37</v>
      </c>
      <c r="P407" s="41" t="s">
        <v>38</v>
      </c>
      <c r="Q407" s="2" t="s">
        <v>39</v>
      </c>
      <c r="R407" s="9">
        <v>100</v>
      </c>
      <c r="S407" s="9">
        <v>924</v>
      </c>
      <c r="T407" s="9">
        <v>0</v>
      </c>
      <c r="U407" s="9">
        <f t="shared" si="131"/>
        <v>0</v>
      </c>
      <c r="V407" s="6"/>
      <c r="W407" s="6">
        <v>2016</v>
      </c>
      <c r="X407" s="32" t="s">
        <v>6905</v>
      </c>
      <c r="Y407" s="198"/>
      <c r="Z407" s="198"/>
      <c r="AA407" s="198"/>
      <c r="AB407" s="198"/>
      <c r="AC407" s="198"/>
      <c r="AD407" s="198"/>
      <c r="AE407" s="198"/>
      <c r="AF407" s="198"/>
      <c r="AG407" s="198"/>
      <c r="AH407" s="198"/>
      <c r="AI407" s="198"/>
      <c r="AJ407" s="198"/>
      <c r="AK407" s="198"/>
    </row>
    <row r="408" spans="1:37" s="236" customFormat="1" ht="102" x14ac:dyDescent="0.25">
      <c r="A408" s="6" t="s">
        <v>955</v>
      </c>
      <c r="B408" s="6" t="s">
        <v>25</v>
      </c>
      <c r="C408" s="6" t="s">
        <v>898</v>
      </c>
      <c r="D408" s="6" t="s">
        <v>366</v>
      </c>
      <c r="E408" s="6" t="s">
        <v>899</v>
      </c>
      <c r="F408" s="6" t="s">
        <v>900</v>
      </c>
      <c r="G408" s="6" t="s">
        <v>30</v>
      </c>
      <c r="H408" s="126">
        <v>0</v>
      </c>
      <c r="I408" s="6" t="s">
        <v>31</v>
      </c>
      <c r="J408" s="6" t="s">
        <v>32</v>
      </c>
      <c r="K408" s="3" t="s">
        <v>460</v>
      </c>
      <c r="L408" s="6" t="s">
        <v>34</v>
      </c>
      <c r="M408" s="6" t="s">
        <v>35</v>
      </c>
      <c r="N408" s="6" t="s">
        <v>10770</v>
      </c>
      <c r="O408" s="6" t="s">
        <v>37</v>
      </c>
      <c r="P408" s="41" t="s">
        <v>38</v>
      </c>
      <c r="Q408" s="2" t="s">
        <v>39</v>
      </c>
      <c r="R408" s="9">
        <v>100</v>
      </c>
      <c r="S408" s="9">
        <v>865.19999999999993</v>
      </c>
      <c r="T408" s="9">
        <v>0</v>
      </c>
      <c r="U408" s="9">
        <f t="shared" si="131"/>
        <v>0</v>
      </c>
      <c r="V408" s="6"/>
      <c r="W408" s="6">
        <v>2016</v>
      </c>
      <c r="X408" s="32" t="s">
        <v>6905</v>
      </c>
      <c r="Y408" s="198"/>
      <c r="Z408" s="198"/>
      <c r="AA408" s="198"/>
      <c r="AB408" s="198"/>
      <c r="AC408" s="198"/>
      <c r="AD408" s="198"/>
      <c r="AE408" s="198"/>
      <c r="AF408" s="198"/>
      <c r="AG408" s="198"/>
      <c r="AH408" s="198"/>
      <c r="AI408" s="198"/>
      <c r="AJ408" s="198"/>
      <c r="AK408" s="198"/>
    </row>
    <row r="409" spans="1:37" s="236" customFormat="1" ht="102" x14ac:dyDescent="0.25">
      <c r="A409" s="6" t="s">
        <v>957</v>
      </c>
      <c r="B409" s="6" t="s">
        <v>25</v>
      </c>
      <c r="C409" s="6" t="s">
        <v>902</v>
      </c>
      <c r="D409" s="6" t="s">
        <v>903</v>
      </c>
      <c r="E409" s="6" t="s">
        <v>904</v>
      </c>
      <c r="F409" s="6" t="s">
        <v>905</v>
      </c>
      <c r="G409" s="6" t="s">
        <v>30</v>
      </c>
      <c r="H409" s="126">
        <v>0</v>
      </c>
      <c r="I409" s="6" t="s">
        <v>31</v>
      </c>
      <c r="J409" s="6" t="s">
        <v>32</v>
      </c>
      <c r="K409" s="3" t="s">
        <v>460</v>
      </c>
      <c r="L409" s="6" t="s">
        <v>34</v>
      </c>
      <c r="M409" s="6" t="s">
        <v>35</v>
      </c>
      <c r="N409" s="6" t="s">
        <v>10770</v>
      </c>
      <c r="O409" s="6" t="s">
        <v>37</v>
      </c>
      <c r="P409" s="41" t="s">
        <v>38</v>
      </c>
      <c r="Q409" s="2" t="s">
        <v>39</v>
      </c>
      <c r="R409" s="9">
        <v>50</v>
      </c>
      <c r="S409" s="9">
        <v>3531.6</v>
      </c>
      <c r="T409" s="9">
        <v>0</v>
      </c>
      <c r="U409" s="9">
        <f t="shared" si="131"/>
        <v>0</v>
      </c>
      <c r="V409" s="6"/>
      <c r="W409" s="6">
        <v>2016</v>
      </c>
      <c r="X409" s="32" t="s">
        <v>6905</v>
      </c>
      <c r="Y409" s="198"/>
      <c r="Z409" s="198"/>
      <c r="AA409" s="198"/>
      <c r="AB409" s="198"/>
      <c r="AC409" s="198"/>
      <c r="AD409" s="198"/>
      <c r="AE409" s="198"/>
      <c r="AF409" s="198"/>
      <c r="AG409" s="198"/>
      <c r="AH409" s="198"/>
      <c r="AI409" s="198"/>
      <c r="AJ409" s="198"/>
      <c r="AK409" s="198"/>
    </row>
    <row r="410" spans="1:37" s="236" customFormat="1" ht="102" x14ac:dyDescent="0.25">
      <c r="A410" s="6" t="s">
        <v>961</v>
      </c>
      <c r="B410" s="6" t="s">
        <v>25</v>
      </c>
      <c r="C410" s="6" t="s">
        <v>907</v>
      </c>
      <c r="D410" s="6" t="s">
        <v>903</v>
      </c>
      <c r="E410" s="6" t="s">
        <v>908</v>
      </c>
      <c r="F410" s="297" t="s">
        <v>909</v>
      </c>
      <c r="G410" s="6" t="s">
        <v>30</v>
      </c>
      <c r="H410" s="126">
        <v>0</v>
      </c>
      <c r="I410" s="6" t="s">
        <v>31</v>
      </c>
      <c r="J410" s="6" t="s">
        <v>32</v>
      </c>
      <c r="K410" s="3" t="s">
        <v>460</v>
      </c>
      <c r="L410" s="6" t="s">
        <v>34</v>
      </c>
      <c r="M410" s="6" t="s">
        <v>35</v>
      </c>
      <c r="N410" s="6" t="s">
        <v>10770</v>
      </c>
      <c r="O410" s="6" t="s">
        <v>37</v>
      </c>
      <c r="P410" s="41" t="s">
        <v>38</v>
      </c>
      <c r="Q410" s="2" t="s">
        <v>39</v>
      </c>
      <c r="R410" s="9">
        <v>40</v>
      </c>
      <c r="S410" s="9">
        <v>5556</v>
      </c>
      <c r="T410" s="9">
        <v>0</v>
      </c>
      <c r="U410" s="9">
        <f t="shared" si="131"/>
        <v>0</v>
      </c>
      <c r="V410" s="6"/>
      <c r="W410" s="6">
        <v>2016</v>
      </c>
      <c r="X410" s="32" t="s">
        <v>6905</v>
      </c>
      <c r="Y410" s="198"/>
      <c r="Z410" s="198"/>
      <c r="AA410" s="198"/>
      <c r="AB410" s="198"/>
      <c r="AC410" s="198"/>
      <c r="AD410" s="198"/>
      <c r="AE410" s="198"/>
      <c r="AF410" s="198"/>
      <c r="AG410" s="198"/>
      <c r="AH410" s="198"/>
      <c r="AI410" s="198"/>
      <c r="AJ410" s="198"/>
      <c r="AK410" s="198"/>
    </row>
    <row r="411" spans="1:37" s="236" customFormat="1" ht="102" x14ac:dyDescent="0.25">
      <c r="A411" s="6" t="s">
        <v>965</v>
      </c>
      <c r="B411" s="6" t="s">
        <v>25</v>
      </c>
      <c r="C411" s="11" t="s">
        <v>911</v>
      </c>
      <c r="D411" s="11" t="s">
        <v>912</v>
      </c>
      <c r="E411" s="11" t="s">
        <v>913</v>
      </c>
      <c r="F411" s="6" t="s">
        <v>914</v>
      </c>
      <c r="G411" s="6" t="s">
        <v>30</v>
      </c>
      <c r="H411" s="126">
        <v>0</v>
      </c>
      <c r="I411" s="6" t="s">
        <v>31</v>
      </c>
      <c r="J411" s="6" t="s">
        <v>32</v>
      </c>
      <c r="K411" s="3" t="s">
        <v>460</v>
      </c>
      <c r="L411" s="6" t="s">
        <v>34</v>
      </c>
      <c r="M411" s="6" t="s">
        <v>35</v>
      </c>
      <c r="N411" s="6" t="s">
        <v>10770</v>
      </c>
      <c r="O411" s="6" t="s">
        <v>37</v>
      </c>
      <c r="P411" s="41" t="s">
        <v>38</v>
      </c>
      <c r="Q411" s="2" t="s">
        <v>39</v>
      </c>
      <c r="R411" s="9">
        <v>60</v>
      </c>
      <c r="S411" s="9">
        <v>2760</v>
      </c>
      <c r="T411" s="9">
        <v>0</v>
      </c>
      <c r="U411" s="9">
        <f t="shared" si="131"/>
        <v>0</v>
      </c>
      <c r="V411" s="6"/>
      <c r="W411" s="6">
        <v>2016</v>
      </c>
      <c r="X411" s="32" t="s">
        <v>6905</v>
      </c>
      <c r="Y411" s="198"/>
      <c r="Z411" s="198"/>
      <c r="AA411" s="198"/>
      <c r="AB411" s="198"/>
      <c r="AC411" s="198"/>
      <c r="AD411" s="198"/>
      <c r="AE411" s="198"/>
      <c r="AF411" s="198"/>
      <c r="AG411" s="198"/>
      <c r="AH411" s="198"/>
      <c r="AI411" s="198"/>
      <c r="AJ411" s="198"/>
      <c r="AK411" s="198"/>
    </row>
    <row r="412" spans="1:37" s="236" customFormat="1" ht="102" x14ac:dyDescent="0.25">
      <c r="A412" s="6" t="s">
        <v>969</v>
      </c>
      <c r="B412" s="6" t="s">
        <v>25</v>
      </c>
      <c r="C412" s="11" t="s">
        <v>916</v>
      </c>
      <c r="D412" s="11" t="s">
        <v>863</v>
      </c>
      <c r="E412" s="11" t="s">
        <v>917</v>
      </c>
      <c r="F412" s="6" t="s">
        <v>918</v>
      </c>
      <c r="G412" s="6" t="s">
        <v>30</v>
      </c>
      <c r="H412" s="126">
        <v>0</v>
      </c>
      <c r="I412" s="6" t="s">
        <v>31</v>
      </c>
      <c r="J412" s="6" t="s">
        <v>32</v>
      </c>
      <c r="K412" s="3" t="s">
        <v>460</v>
      </c>
      <c r="L412" s="6" t="s">
        <v>34</v>
      </c>
      <c r="M412" s="6" t="s">
        <v>35</v>
      </c>
      <c r="N412" s="6" t="s">
        <v>10770</v>
      </c>
      <c r="O412" s="6" t="s">
        <v>37</v>
      </c>
      <c r="P412" s="41" t="s">
        <v>38</v>
      </c>
      <c r="Q412" s="2" t="s">
        <v>39</v>
      </c>
      <c r="R412" s="9">
        <v>100</v>
      </c>
      <c r="S412" s="9">
        <v>306</v>
      </c>
      <c r="T412" s="9">
        <v>0</v>
      </c>
      <c r="U412" s="9">
        <f t="shared" si="131"/>
        <v>0</v>
      </c>
      <c r="V412" s="6"/>
      <c r="W412" s="6">
        <v>2016</v>
      </c>
      <c r="X412" s="32" t="s">
        <v>6905</v>
      </c>
      <c r="Y412" s="198"/>
      <c r="Z412" s="198"/>
      <c r="AA412" s="198"/>
      <c r="AB412" s="198"/>
      <c r="AC412" s="198"/>
      <c r="AD412" s="198"/>
      <c r="AE412" s="198"/>
      <c r="AF412" s="198"/>
      <c r="AG412" s="198"/>
      <c r="AH412" s="198"/>
      <c r="AI412" s="198"/>
      <c r="AJ412" s="198"/>
      <c r="AK412" s="198"/>
    </row>
    <row r="413" spans="1:37" s="236" customFormat="1" ht="153" x14ac:dyDescent="0.25">
      <c r="A413" s="6" t="s">
        <v>973</v>
      </c>
      <c r="B413" s="6" t="s">
        <v>25</v>
      </c>
      <c r="C413" s="6" t="s">
        <v>920</v>
      </c>
      <c r="D413" s="6" t="s">
        <v>334</v>
      </c>
      <c r="E413" s="6" t="s">
        <v>921</v>
      </c>
      <c r="F413" s="6" t="s">
        <v>922</v>
      </c>
      <c r="G413" s="6" t="s">
        <v>30</v>
      </c>
      <c r="H413" s="126">
        <v>60</v>
      </c>
      <c r="I413" s="6" t="s">
        <v>31</v>
      </c>
      <c r="J413" s="6" t="s">
        <v>32</v>
      </c>
      <c r="K413" s="3" t="s">
        <v>460</v>
      </c>
      <c r="L413" s="6" t="s">
        <v>34</v>
      </c>
      <c r="M413" s="6" t="s">
        <v>35</v>
      </c>
      <c r="N413" s="6" t="s">
        <v>6885</v>
      </c>
      <c r="O413" s="3" t="s">
        <v>79</v>
      </c>
      <c r="P413" s="32" t="s">
        <v>340</v>
      </c>
      <c r="Q413" s="3" t="s">
        <v>353</v>
      </c>
      <c r="R413" s="9">
        <v>1500</v>
      </c>
      <c r="S413" s="9">
        <v>158.4</v>
      </c>
      <c r="T413" s="9">
        <v>0</v>
      </c>
      <c r="U413" s="9">
        <f t="shared" si="131"/>
        <v>0</v>
      </c>
      <c r="V413" s="6" t="s">
        <v>80</v>
      </c>
      <c r="W413" s="6">
        <v>2016</v>
      </c>
      <c r="X413" s="32" t="s">
        <v>6905</v>
      </c>
      <c r="Y413" s="198"/>
      <c r="Z413" s="198"/>
      <c r="AA413" s="198"/>
      <c r="AB413" s="198"/>
      <c r="AC413" s="198"/>
      <c r="AD413" s="198"/>
      <c r="AE413" s="198"/>
      <c r="AF413" s="198"/>
      <c r="AG413" s="198"/>
      <c r="AH413" s="198"/>
      <c r="AI413" s="198"/>
      <c r="AJ413" s="198"/>
      <c r="AK413" s="198"/>
    </row>
    <row r="414" spans="1:37" s="236" customFormat="1" ht="153" x14ac:dyDescent="0.25">
      <c r="A414" s="6" t="s">
        <v>975</v>
      </c>
      <c r="B414" s="6" t="s">
        <v>25</v>
      </c>
      <c r="C414" s="6" t="s">
        <v>924</v>
      </c>
      <c r="D414" s="6" t="s">
        <v>334</v>
      </c>
      <c r="E414" s="6" t="s">
        <v>925</v>
      </c>
      <c r="F414" s="6" t="s">
        <v>926</v>
      </c>
      <c r="G414" s="6" t="s">
        <v>30</v>
      </c>
      <c r="H414" s="126">
        <v>60</v>
      </c>
      <c r="I414" s="6" t="s">
        <v>31</v>
      </c>
      <c r="J414" s="6" t="s">
        <v>32</v>
      </c>
      <c r="K414" s="3" t="s">
        <v>460</v>
      </c>
      <c r="L414" s="6" t="s">
        <v>34</v>
      </c>
      <c r="M414" s="6" t="s">
        <v>35</v>
      </c>
      <c r="N414" s="6" t="s">
        <v>6885</v>
      </c>
      <c r="O414" s="3" t="s">
        <v>79</v>
      </c>
      <c r="P414" s="32" t="s">
        <v>340</v>
      </c>
      <c r="Q414" s="3" t="s">
        <v>353</v>
      </c>
      <c r="R414" s="9">
        <v>2500</v>
      </c>
      <c r="S414" s="9">
        <v>158.4</v>
      </c>
      <c r="T414" s="9">
        <v>0</v>
      </c>
      <c r="U414" s="9">
        <f t="shared" si="131"/>
        <v>0</v>
      </c>
      <c r="V414" s="6" t="s">
        <v>80</v>
      </c>
      <c r="W414" s="6">
        <v>2016</v>
      </c>
      <c r="X414" s="32" t="s">
        <v>6905</v>
      </c>
      <c r="Y414" s="198"/>
      <c r="Z414" s="198"/>
      <c r="AA414" s="198"/>
      <c r="AB414" s="198"/>
      <c r="AC414" s="198"/>
      <c r="AD414" s="198"/>
      <c r="AE414" s="198"/>
      <c r="AF414" s="198"/>
      <c r="AG414" s="198"/>
      <c r="AH414" s="198"/>
      <c r="AI414" s="198"/>
      <c r="AJ414" s="198"/>
      <c r="AK414" s="198"/>
    </row>
    <row r="415" spans="1:37" s="236" customFormat="1" ht="153" x14ac:dyDescent="0.25">
      <c r="A415" s="6" t="s">
        <v>977</v>
      </c>
      <c r="B415" s="6" t="s">
        <v>25</v>
      </c>
      <c r="C415" s="6" t="s">
        <v>928</v>
      </c>
      <c r="D415" s="6" t="s">
        <v>334</v>
      </c>
      <c r="E415" s="6" t="s">
        <v>929</v>
      </c>
      <c r="F415" s="3" t="s">
        <v>930</v>
      </c>
      <c r="G415" s="6" t="s">
        <v>30</v>
      </c>
      <c r="H415" s="126">
        <v>60</v>
      </c>
      <c r="I415" s="6" t="s">
        <v>31</v>
      </c>
      <c r="J415" s="6" t="s">
        <v>32</v>
      </c>
      <c r="K415" s="3" t="s">
        <v>460</v>
      </c>
      <c r="L415" s="6" t="s">
        <v>34</v>
      </c>
      <c r="M415" s="6" t="s">
        <v>35</v>
      </c>
      <c r="N415" s="6" t="s">
        <v>6885</v>
      </c>
      <c r="O415" s="3" t="s">
        <v>79</v>
      </c>
      <c r="P415" s="32" t="s">
        <v>340</v>
      </c>
      <c r="Q415" s="3" t="s">
        <v>353</v>
      </c>
      <c r="R415" s="9">
        <v>1000</v>
      </c>
      <c r="S415" s="9">
        <v>277.2</v>
      </c>
      <c r="T415" s="9">
        <v>0</v>
      </c>
      <c r="U415" s="9">
        <f t="shared" si="131"/>
        <v>0</v>
      </c>
      <c r="V415" s="6" t="s">
        <v>80</v>
      </c>
      <c r="W415" s="6">
        <v>2016</v>
      </c>
      <c r="X415" s="32" t="s">
        <v>6905</v>
      </c>
      <c r="Y415" s="198"/>
      <c r="Z415" s="198"/>
      <c r="AA415" s="198"/>
      <c r="AB415" s="198"/>
      <c r="AC415" s="198"/>
      <c r="AD415" s="198"/>
      <c r="AE415" s="198"/>
      <c r="AF415" s="198"/>
      <c r="AG415" s="198"/>
      <c r="AH415" s="198"/>
      <c r="AI415" s="198"/>
      <c r="AJ415" s="198"/>
      <c r="AK415" s="198"/>
    </row>
    <row r="416" spans="1:37" s="236" customFormat="1" ht="153" x14ac:dyDescent="0.25">
      <c r="A416" s="6" t="s">
        <v>979</v>
      </c>
      <c r="B416" s="6" t="s">
        <v>25</v>
      </c>
      <c r="C416" s="6" t="s">
        <v>932</v>
      </c>
      <c r="D416" s="6" t="s">
        <v>334</v>
      </c>
      <c r="E416" s="6" t="s">
        <v>933</v>
      </c>
      <c r="F416" s="3" t="s">
        <v>934</v>
      </c>
      <c r="G416" s="6" t="s">
        <v>30</v>
      </c>
      <c r="H416" s="126">
        <v>60</v>
      </c>
      <c r="I416" s="6" t="s">
        <v>31</v>
      </c>
      <c r="J416" s="6" t="s">
        <v>32</v>
      </c>
      <c r="K416" s="3" t="s">
        <v>460</v>
      </c>
      <c r="L416" s="6" t="s">
        <v>34</v>
      </c>
      <c r="M416" s="6" t="s">
        <v>35</v>
      </c>
      <c r="N416" s="6" t="s">
        <v>6885</v>
      </c>
      <c r="O416" s="3" t="s">
        <v>79</v>
      </c>
      <c r="P416" s="32" t="s">
        <v>340</v>
      </c>
      <c r="Q416" s="3" t="s">
        <v>353</v>
      </c>
      <c r="R416" s="9">
        <v>1000</v>
      </c>
      <c r="S416" s="9">
        <v>350</v>
      </c>
      <c r="T416" s="9">
        <v>0</v>
      </c>
      <c r="U416" s="9">
        <f t="shared" si="131"/>
        <v>0</v>
      </c>
      <c r="V416" s="6" t="s">
        <v>80</v>
      </c>
      <c r="W416" s="6">
        <v>2016</v>
      </c>
      <c r="X416" s="32" t="s">
        <v>6905</v>
      </c>
      <c r="Y416" s="198"/>
      <c r="Z416" s="198"/>
      <c r="AA416" s="198"/>
      <c r="AB416" s="198"/>
      <c r="AC416" s="198"/>
      <c r="AD416" s="198"/>
      <c r="AE416" s="198"/>
      <c r="AF416" s="198"/>
      <c r="AG416" s="198"/>
      <c r="AH416" s="198"/>
      <c r="AI416" s="198"/>
      <c r="AJ416" s="198"/>
      <c r="AK416" s="198"/>
    </row>
    <row r="417" spans="1:37" s="236" customFormat="1" ht="153" x14ac:dyDescent="0.25">
      <c r="A417" s="6" t="s">
        <v>983</v>
      </c>
      <c r="B417" s="6" t="s">
        <v>25</v>
      </c>
      <c r="C417" s="6" t="s">
        <v>936</v>
      </c>
      <c r="D417" s="6" t="s">
        <v>334</v>
      </c>
      <c r="E417" s="6" t="s">
        <v>937</v>
      </c>
      <c r="F417" s="3" t="s">
        <v>938</v>
      </c>
      <c r="G417" s="6" t="s">
        <v>30</v>
      </c>
      <c r="H417" s="126">
        <v>60</v>
      </c>
      <c r="I417" s="6" t="s">
        <v>31</v>
      </c>
      <c r="J417" s="6" t="s">
        <v>32</v>
      </c>
      <c r="K417" s="3" t="s">
        <v>460</v>
      </c>
      <c r="L417" s="6" t="s">
        <v>34</v>
      </c>
      <c r="M417" s="6" t="s">
        <v>35</v>
      </c>
      <c r="N417" s="6" t="s">
        <v>6885</v>
      </c>
      <c r="O417" s="3" t="s">
        <v>79</v>
      </c>
      <c r="P417" s="32" t="s">
        <v>340</v>
      </c>
      <c r="Q417" s="3" t="s">
        <v>353</v>
      </c>
      <c r="R417" s="9">
        <v>500</v>
      </c>
      <c r="S417" s="9">
        <v>628.79999999999995</v>
      </c>
      <c r="T417" s="9">
        <v>0</v>
      </c>
      <c r="U417" s="9">
        <f t="shared" si="131"/>
        <v>0</v>
      </c>
      <c r="V417" s="6" t="s">
        <v>80</v>
      </c>
      <c r="W417" s="6">
        <v>2016</v>
      </c>
      <c r="X417" s="32" t="s">
        <v>6905</v>
      </c>
      <c r="Y417" s="198"/>
      <c r="Z417" s="198"/>
      <c r="AA417" s="198"/>
      <c r="AB417" s="198"/>
      <c r="AC417" s="198"/>
      <c r="AD417" s="198"/>
      <c r="AE417" s="198"/>
      <c r="AF417" s="198"/>
      <c r="AG417" s="198"/>
      <c r="AH417" s="198"/>
      <c r="AI417" s="198"/>
      <c r="AJ417" s="198"/>
      <c r="AK417" s="198"/>
    </row>
    <row r="418" spans="1:37" s="236" customFormat="1" ht="153" x14ac:dyDescent="0.25">
      <c r="A418" s="6" t="s">
        <v>987</v>
      </c>
      <c r="B418" s="6" t="s">
        <v>25</v>
      </c>
      <c r="C418" s="6" t="s">
        <v>940</v>
      </c>
      <c r="D418" s="6" t="s">
        <v>334</v>
      </c>
      <c r="E418" s="6" t="s">
        <v>941</v>
      </c>
      <c r="F418" s="3" t="s">
        <v>942</v>
      </c>
      <c r="G418" s="6" t="s">
        <v>30</v>
      </c>
      <c r="H418" s="126">
        <v>60</v>
      </c>
      <c r="I418" s="6" t="s">
        <v>31</v>
      </c>
      <c r="J418" s="6" t="s">
        <v>32</v>
      </c>
      <c r="K418" s="3" t="s">
        <v>460</v>
      </c>
      <c r="L418" s="6" t="s">
        <v>34</v>
      </c>
      <c r="M418" s="6" t="s">
        <v>35</v>
      </c>
      <c r="N418" s="6" t="s">
        <v>6885</v>
      </c>
      <c r="O418" s="3" t="s">
        <v>79</v>
      </c>
      <c r="P418" s="32" t="s">
        <v>340</v>
      </c>
      <c r="Q418" s="3" t="s">
        <v>353</v>
      </c>
      <c r="R418" s="9">
        <v>600</v>
      </c>
      <c r="S418" s="9">
        <v>1315.2</v>
      </c>
      <c r="T418" s="9">
        <v>0</v>
      </c>
      <c r="U418" s="9">
        <f t="shared" si="131"/>
        <v>0</v>
      </c>
      <c r="V418" s="6" t="s">
        <v>80</v>
      </c>
      <c r="W418" s="6">
        <v>2016</v>
      </c>
      <c r="X418" s="32" t="s">
        <v>6905</v>
      </c>
      <c r="Y418" s="198"/>
      <c r="Z418" s="198"/>
      <c r="AA418" s="198"/>
      <c r="AB418" s="198"/>
      <c r="AC418" s="198"/>
      <c r="AD418" s="198"/>
      <c r="AE418" s="198"/>
      <c r="AF418" s="198"/>
      <c r="AG418" s="198"/>
      <c r="AH418" s="198"/>
      <c r="AI418" s="198"/>
      <c r="AJ418" s="198"/>
      <c r="AK418" s="198"/>
    </row>
    <row r="419" spans="1:37" s="236" customFormat="1" ht="153" x14ac:dyDescent="0.2">
      <c r="A419" s="6" t="s">
        <v>992</v>
      </c>
      <c r="B419" s="6" t="s">
        <v>25</v>
      </c>
      <c r="C419" s="237" t="s">
        <v>944</v>
      </c>
      <c r="D419" s="6" t="s">
        <v>366</v>
      </c>
      <c r="E419" s="3" t="s">
        <v>945</v>
      </c>
      <c r="F419" s="3" t="s">
        <v>946</v>
      </c>
      <c r="G419" s="6" t="s">
        <v>30</v>
      </c>
      <c r="H419" s="126">
        <v>60</v>
      </c>
      <c r="I419" s="6" t="s">
        <v>31</v>
      </c>
      <c r="J419" s="6" t="s">
        <v>32</v>
      </c>
      <c r="K419" s="3" t="s">
        <v>460</v>
      </c>
      <c r="L419" s="6" t="s">
        <v>34</v>
      </c>
      <c r="M419" s="6" t="s">
        <v>35</v>
      </c>
      <c r="N419" s="6" t="s">
        <v>6885</v>
      </c>
      <c r="O419" s="3" t="s">
        <v>79</v>
      </c>
      <c r="P419" s="41" t="s">
        <v>38</v>
      </c>
      <c r="Q419" s="2" t="s">
        <v>39</v>
      </c>
      <c r="R419" s="9">
        <v>600</v>
      </c>
      <c r="S419" s="9">
        <v>192</v>
      </c>
      <c r="T419" s="9">
        <v>0</v>
      </c>
      <c r="U419" s="9">
        <f t="shared" si="131"/>
        <v>0</v>
      </c>
      <c r="V419" s="6" t="s">
        <v>80</v>
      </c>
      <c r="W419" s="6">
        <v>2016</v>
      </c>
      <c r="X419" s="32" t="s">
        <v>6905</v>
      </c>
      <c r="Y419" s="198"/>
      <c r="Z419" s="198"/>
      <c r="AA419" s="198"/>
      <c r="AB419" s="198"/>
      <c r="AC419" s="198"/>
      <c r="AD419" s="198"/>
      <c r="AE419" s="198"/>
      <c r="AF419" s="198"/>
      <c r="AG419" s="198"/>
      <c r="AH419" s="198"/>
      <c r="AI419" s="198"/>
      <c r="AJ419" s="198"/>
      <c r="AK419" s="198"/>
    </row>
    <row r="420" spans="1:37" s="236" customFormat="1" ht="153" x14ac:dyDescent="0.25">
      <c r="A420" s="6" t="s">
        <v>994</v>
      </c>
      <c r="B420" s="6" t="s">
        <v>25</v>
      </c>
      <c r="C420" s="11" t="s">
        <v>948</v>
      </c>
      <c r="D420" s="11" t="s">
        <v>366</v>
      </c>
      <c r="E420" s="11" t="s">
        <v>949</v>
      </c>
      <c r="F420" s="6" t="s">
        <v>950</v>
      </c>
      <c r="G420" s="6" t="s">
        <v>30</v>
      </c>
      <c r="H420" s="126">
        <v>60</v>
      </c>
      <c r="I420" s="6" t="s">
        <v>31</v>
      </c>
      <c r="J420" s="6" t="s">
        <v>32</v>
      </c>
      <c r="K420" s="3" t="s">
        <v>460</v>
      </c>
      <c r="L420" s="6" t="s">
        <v>34</v>
      </c>
      <c r="M420" s="6" t="s">
        <v>35</v>
      </c>
      <c r="N420" s="6" t="s">
        <v>6885</v>
      </c>
      <c r="O420" s="3" t="s">
        <v>79</v>
      </c>
      <c r="P420" s="41" t="s">
        <v>38</v>
      </c>
      <c r="Q420" s="2" t="s">
        <v>39</v>
      </c>
      <c r="R420" s="9">
        <v>250</v>
      </c>
      <c r="S420" s="9">
        <v>192</v>
      </c>
      <c r="T420" s="9">
        <v>0</v>
      </c>
      <c r="U420" s="9">
        <f t="shared" si="131"/>
        <v>0</v>
      </c>
      <c r="V420" s="6" t="s">
        <v>80</v>
      </c>
      <c r="W420" s="6">
        <v>2016</v>
      </c>
      <c r="X420" s="32" t="s">
        <v>6905</v>
      </c>
      <c r="Y420" s="198"/>
      <c r="Z420" s="198"/>
      <c r="AA420" s="198"/>
      <c r="AB420" s="198"/>
      <c r="AC420" s="198"/>
      <c r="AD420" s="198"/>
      <c r="AE420" s="198"/>
      <c r="AF420" s="198"/>
      <c r="AG420" s="198"/>
      <c r="AH420" s="198"/>
      <c r="AI420" s="198"/>
      <c r="AJ420" s="198"/>
      <c r="AK420" s="198"/>
    </row>
    <row r="421" spans="1:37" s="236" customFormat="1" ht="153" x14ac:dyDescent="0.25">
      <c r="A421" s="6" t="s">
        <v>996</v>
      </c>
      <c r="B421" s="6" t="s">
        <v>25</v>
      </c>
      <c r="C421" s="11" t="s">
        <v>952</v>
      </c>
      <c r="D421" s="11" t="s">
        <v>366</v>
      </c>
      <c r="E421" s="11" t="s">
        <v>953</v>
      </c>
      <c r="F421" s="6" t="s">
        <v>954</v>
      </c>
      <c r="G421" s="6" t="s">
        <v>30</v>
      </c>
      <c r="H421" s="126">
        <v>60</v>
      </c>
      <c r="I421" s="6" t="s">
        <v>31</v>
      </c>
      <c r="J421" s="6" t="s">
        <v>32</v>
      </c>
      <c r="K421" s="3" t="s">
        <v>460</v>
      </c>
      <c r="L421" s="6" t="s">
        <v>34</v>
      </c>
      <c r="M421" s="6" t="s">
        <v>35</v>
      </c>
      <c r="N421" s="6" t="s">
        <v>6885</v>
      </c>
      <c r="O421" s="3" t="s">
        <v>79</v>
      </c>
      <c r="P421" s="41" t="s">
        <v>38</v>
      </c>
      <c r="Q421" s="2" t="s">
        <v>39</v>
      </c>
      <c r="R421" s="9">
        <v>700</v>
      </c>
      <c r="S421" s="9">
        <v>192</v>
      </c>
      <c r="T421" s="9">
        <v>0</v>
      </c>
      <c r="U421" s="9">
        <f t="shared" si="131"/>
        <v>0</v>
      </c>
      <c r="V421" s="6" t="s">
        <v>80</v>
      </c>
      <c r="W421" s="6">
        <v>2016</v>
      </c>
      <c r="X421" s="32" t="s">
        <v>6905</v>
      </c>
      <c r="Y421" s="198"/>
      <c r="Z421" s="198"/>
      <c r="AA421" s="198"/>
      <c r="AB421" s="198"/>
      <c r="AC421" s="198"/>
      <c r="AD421" s="198"/>
      <c r="AE421" s="198"/>
      <c r="AF421" s="198"/>
      <c r="AG421" s="198"/>
      <c r="AH421" s="198"/>
      <c r="AI421" s="198"/>
      <c r="AJ421" s="198"/>
      <c r="AK421" s="198"/>
    </row>
    <row r="422" spans="1:37" s="236" customFormat="1" ht="153" x14ac:dyDescent="0.25">
      <c r="A422" s="6" t="s">
        <v>1001</v>
      </c>
      <c r="B422" s="6" t="s">
        <v>25</v>
      </c>
      <c r="C422" s="11" t="s">
        <v>952</v>
      </c>
      <c r="D422" s="11" t="s">
        <v>366</v>
      </c>
      <c r="E422" s="11" t="s">
        <v>953</v>
      </c>
      <c r="F422" s="6" t="s">
        <v>956</v>
      </c>
      <c r="G422" s="6" t="s">
        <v>30</v>
      </c>
      <c r="H422" s="126">
        <v>60</v>
      </c>
      <c r="I422" s="6" t="s">
        <v>31</v>
      </c>
      <c r="J422" s="6" t="s">
        <v>32</v>
      </c>
      <c r="K422" s="3" t="s">
        <v>460</v>
      </c>
      <c r="L422" s="6" t="s">
        <v>34</v>
      </c>
      <c r="M422" s="6" t="s">
        <v>35</v>
      </c>
      <c r="N422" s="6" t="s">
        <v>6885</v>
      </c>
      <c r="O422" s="3" t="s">
        <v>79</v>
      </c>
      <c r="P422" s="41" t="s">
        <v>38</v>
      </c>
      <c r="Q422" s="2" t="s">
        <v>39</v>
      </c>
      <c r="R422" s="9">
        <v>700</v>
      </c>
      <c r="S422" s="9">
        <v>192</v>
      </c>
      <c r="T422" s="9">
        <v>0</v>
      </c>
      <c r="U422" s="9">
        <f t="shared" si="131"/>
        <v>0</v>
      </c>
      <c r="V422" s="6" t="s">
        <v>80</v>
      </c>
      <c r="W422" s="6">
        <v>2016</v>
      </c>
      <c r="X422" s="32" t="s">
        <v>6905</v>
      </c>
      <c r="Y422" s="198"/>
      <c r="Z422" s="198"/>
      <c r="AA422" s="198"/>
      <c r="AB422" s="198"/>
      <c r="AC422" s="198"/>
      <c r="AD422" s="198"/>
      <c r="AE422" s="198"/>
      <c r="AF422" s="198"/>
      <c r="AG422" s="198"/>
      <c r="AH422" s="198"/>
      <c r="AI422" s="198"/>
      <c r="AJ422" s="198"/>
      <c r="AK422" s="198"/>
    </row>
    <row r="423" spans="1:37" s="236" customFormat="1" ht="153" x14ac:dyDescent="0.25">
      <c r="A423" s="6" t="s">
        <v>1002</v>
      </c>
      <c r="B423" s="6" t="s">
        <v>25</v>
      </c>
      <c r="C423" s="11" t="s">
        <v>958</v>
      </c>
      <c r="D423" s="11" t="s">
        <v>417</v>
      </c>
      <c r="E423" s="11" t="s">
        <v>959</v>
      </c>
      <c r="F423" s="6" t="s">
        <v>960</v>
      </c>
      <c r="G423" s="6" t="s">
        <v>30</v>
      </c>
      <c r="H423" s="126">
        <v>60</v>
      </c>
      <c r="I423" s="6" t="s">
        <v>31</v>
      </c>
      <c r="J423" s="6" t="s">
        <v>32</v>
      </c>
      <c r="K423" s="3" t="s">
        <v>460</v>
      </c>
      <c r="L423" s="6" t="s">
        <v>34</v>
      </c>
      <c r="M423" s="6" t="s">
        <v>35</v>
      </c>
      <c r="N423" s="6" t="s">
        <v>6885</v>
      </c>
      <c r="O423" s="3" t="s">
        <v>79</v>
      </c>
      <c r="P423" s="41" t="s">
        <v>38</v>
      </c>
      <c r="Q423" s="2" t="s">
        <v>39</v>
      </c>
      <c r="R423" s="9">
        <v>300</v>
      </c>
      <c r="S423" s="9">
        <v>240</v>
      </c>
      <c r="T423" s="9">
        <v>0</v>
      </c>
      <c r="U423" s="9">
        <f t="shared" si="131"/>
        <v>0</v>
      </c>
      <c r="V423" s="6" t="s">
        <v>80</v>
      </c>
      <c r="W423" s="6">
        <v>2016</v>
      </c>
      <c r="X423" s="32" t="s">
        <v>6905</v>
      </c>
      <c r="Y423" s="198"/>
      <c r="Z423" s="198"/>
      <c r="AA423" s="198"/>
      <c r="AB423" s="198"/>
      <c r="AC423" s="198"/>
      <c r="AD423" s="198"/>
      <c r="AE423" s="198"/>
      <c r="AF423" s="198"/>
      <c r="AG423" s="198"/>
      <c r="AH423" s="198"/>
      <c r="AI423" s="198"/>
      <c r="AJ423" s="198"/>
      <c r="AK423" s="198"/>
    </row>
    <row r="424" spans="1:37" s="236" customFormat="1" ht="153" x14ac:dyDescent="0.25">
      <c r="A424" s="6" t="s">
        <v>1004</v>
      </c>
      <c r="B424" s="6" t="s">
        <v>25</v>
      </c>
      <c r="C424" s="11" t="s">
        <v>962</v>
      </c>
      <c r="D424" s="11" t="s">
        <v>417</v>
      </c>
      <c r="E424" s="11" t="s">
        <v>963</v>
      </c>
      <c r="F424" s="6" t="s">
        <v>964</v>
      </c>
      <c r="G424" s="6" t="s">
        <v>30</v>
      </c>
      <c r="H424" s="126">
        <v>60</v>
      </c>
      <c r="I424" s="6" t="s">
        <v>31</v>
      </c>
      <c r="J424" s="6" t="s">
        <v>32</v>
      </c>
      <c r="K424" s="3" t="s">
        <v>460</v>
      </c>
      <c r="L424" s="6" t="s">
        <v>34</v>
      </c>
      <c r="M424" s="6" t="s">
        <v>35</v>
      </c>
      <c r="N424" s="6" t="s">
        <v>6885</v>
      </c>
      <c r="O424" s="3" t="s">
        <v>79</v>
      </c>
      <c r="P424" s="41" t="s">
        <v>38</v>
      </c>
      <c r="Q424" s="2" t="s">
        <v>39</v>
      </c>
      <c r="R424" s="9">
        <v>250</v>
      </c>
      <c r="S424" s="9">
        <v>240</v>
      </c>
      <c r="T424" s="9">
        <v>0</v>
      </c>
      <c r="U424" s="9">
        <f t="shared" si="131"/>
        <v>0</v>
      </c>
      <c r="V424" s="6" t="s">
        <v>80</v>
      </c>
      <c r="W424" s="6">
        <v>2016</v>
      </c>
      <c r="X424" s="32" t="s">
        <v>6905</v>
      </c>
      <c r="Y424" s="198"/>
      <c r="Z424" s="198"/>
      <c r="AA424" s="198"/>
      <c r="AB424" s="198"/>
      <c r="AC424" s="198"/>
      <c r="AD424" s="198"/>
      <c r="AE424" s="198"/>
      <c r="AF424" s="198"/>
      <c r="AG424" s="198"/>
      <c r="AH424" s="198"/>
      <c r="AI424" s="198"/>
      <c r="AJ424" s="198"/>
      <c r="AK424" s="198"/>
    </row>
    <row r="425" spans="1:37" s="236" customFormat="1" ht="153" x14ac:dyDescent="0.25">
      <c r="A425" s="6" t="s">
        <v>1006</v>
      </c>
      <c r="B425" s="6" t="s">
        <v>25</v>
      </c>
      <c r="C425" s="11" t="s">
        <v>966</v>
      </c>
      <c r="D425" s="11" t="s">
        <v>417</v>
      </c>
      <c r="E425" s="11" t="s">
        <v>967</v>
      </c>
      <c r="F425" s="6" t="s">
        <v>968</v>
      </c>
      <c r="G425" s="6" t="s">
        <v>30</v>
      </c>
      <c r="H425" s="126">
        <v>60</v>
      </c>
      <c r="I425" s="6" t="s">
        <v>31</v>
      </c>
      <c r="J425" s="6" t="s">
        <v>32</v>
      </c>
      <c r="K425" s="3" t="s">
        <v>460</v>
      </c>
      <c r="L425" s="6" t="s">
        <v>34</v>
      </c>
      <c r="M425" s="6" t="s">
        <v>35</v>
      </c>
      <c r="N425" s="6" t="s">
        <v>6885</v>
      </c>
      <c r="O425" s="3" t="s">
        <v>79</v>
      </c>
      <c r="P425" s="41" t="s">
        <v>38</v>
      </c>
      <c r="Q425" s="2" t="s">
        <v>39</v>
      </c>
      <c r="R425" s="9">
        <v>250</v>
      </c>
      <c r="S425" s="9">
        <v>240</v>
      </c>
      <c r="T425" s="9">
        <v>0</v>
      </c>
      <c r="U425" s="9">
        <f t="shared" si="131"/>
        <v>0</v>
      </c>
      <c r="V425" s="6" t="s">
        <v>80</v>
      </c>
      <c r="W425" s="6">
        <v>2016</v>
      </c>
      <c r="X425" s="32" t="s">
        <v>6905</v>
      </c>
      <c r="Y425" s="198"/>
      <c r="Z425" s="198"/>
      <c r="AA425" s="198"/>
      <c r="AB425" s="198"/>
      <c r="AC425" s="198"/>
      <c r="AD425" s="198"/>
      <c r="AE425" s="198"/>
      <c r="AF425" s="198"/>
      <c r="AG425" s="198"/>
      <c r="AH425" s="198"/>
      <c r="AI425" s="198"/>
      <c r="AJ425" s="198"/>
      <c r="AK425" s="198"/>
    </row>
    <row r="426" spans="1:37" s="236" customFormat="1" ht="153" x14ac:dyDescent="0.25">
      <c r="A426" s="6" t="s">
        <v>1011</v>
      </c>
      <c r="B426" s="6" t="s">
        <v>25</v>
      </c>
      <c r="C426" s="11" t="s">
        <v>970</v>
      </c>
      <c r="D426" s="11" t="s">
        <v>404</v>
      </c>
      <c r="E426" s="11" t="s">
        <v>971</v>
      </c>
      <c r="F426" s="6" t="s">
        <v>972</v>
      </c>
      <c r="G426" s="6" t="s">
        <v>30</v>
      </c>
      <c r="H426" s="126">
        <v>60</v>
      </c>
      <c r="I426" s="6" t="s">
        <v>31</v>
      </c>
      <c r="J426" s="6" t="s">
        <v>32</v>
      </c>
      <c r="K426" s="3" t="s">
        <v>460</v>
      </c>
      <c r="L426" s="6" t="s">
        <v>34</v>
      </c>
      <c r="M426" s="6" t="s">
        <v>35</v>
      </c>
      <c r="N426" s="6" t="s">
        <v>6885</v>
      </c>
      <c r="O426" s="3" t="s">
        <v>79</v>
      </c>
      <c r="P426" s="41" t="s">
        <v>38</v>
      </c>
      <c r="Q426" s="2" t="s">
        <v>39</v>
      </c>
      <c r="R426" s="9">
        <v>250</v>
      </c>
      <c r="S426" s="9">
        <v>240</v>
      </c>
      <c r="T426" s="9">
        <v>0</v>
      </c>
      <c r="U426" s="9">
        <f t="shared" si="131"/>
        <v>0</v>
      </c>
      <c r="V426" s="6" t="s">
        <v>80</v>
      </c>
      <c r="W426" s="6">
        <v>2016</v>
      </c>
      <c r="X426" s="32" t="s">
        <v>6905</v>
      </c>
      <c r="Y426" s="198"/>
      <c r="Z426" s="198"/>
      <c r="AA426" s="198"/>
      <c r="AB426" s="198"/>
      <c r="AC426" s="198"/>
      <c r="AD426" s="198"/>
      <c r="AE426" s="198"/>
      <c r="AF426" s="198"/>
      <c r="AG426" s="198"/>
      <c r="AH426" s="198"/>
      <c r="AI426" s="198"/>
      <c r="AJ426" s="198"/>
      <c r="AK426" s="198"/>
    </row>
    <row r="427" spans="1:37" s="236" customFormat="1" ht="153" x14ac:dyDescent="0.25">
      <c r="A427" s="6" t="s">
        <v>1013</v>
      </c>
      <c r="B427" s="6" t="s">
        <v>25</v>
      </c>
      <c r="C427" s="11" t="s">
        <v>970</v>
      </c>
      <c r="D427" s="11" t="s">
        <v>404</v>
      </c>
      <c r="E427" s="11" t="s">
        <v>971</v>
      </c>
      <c r="F427" s="6" t="s">
        <v>974</v>
      </c>
      <c r="G427" s="6" t="s">
        <v>30</v>
      </c>
      <c r="H427" s="126">
        <v>60</v>
      </c>
      <c r="I427" s="6" t="s">
        <v>31</v>
      </c>
      <c r="J427" s="6" t="s">
        <v>32</v>
      </c>
      <c r="K427" s="3" t="s">
        <v>460</v>
      </c>
      <c r="L427" s="6" t="s">
        <v>34</v>
      </c>
      <c r="M427" s="6" t="s">
        <v>35</v>
      </c>
      <c r="N427" s="6" t="s">
        <v>6885</v>
      </c>
      <c r="O427" s="3" t="s">
        <v>79</v>
      </c>
      <c r="P427" s="41" t="s">
        <v>38</v>
      </c>
      <c r="Q427" s="2" t="s">
        <v>39</v>
      </c>
      <c r="R427" s="9">
        <v>250</v>
      </c>
      <c r="S427" s="9">
        <v>240</v>
      </c>
      <c r="T427" s="9">
        <v>0</v>
      </c>
      <c r="U427" s="9">
        <f t="shared" si="131"/>
        <v>0</v>
      </c>
      <c r="V427" s="6" t="s">
        <v>80</v>
      </c>
      <c r="W427" s="6">
        <v>2016</v>
      </c>
      <c r="X427" s="32" t="s">
        <v>6905</v>
      </c>
      <c r="Y427" s="198"/>
      <c r="Z427" s="198"/>
      <c r="AA427" s="198"/>
      <c r="AB427" s="198"/>
      <c r="AC427" s="198"/>
      <c r="AD427" s="198"/>
      <c r="AE427" s="198"/>
      <c r="AF427" s="198"/>
      <c r="AG427" s="198"/>
      <c r="AH427" s="198"/>
      <c r="AI427" s="198"/>
      <c r="AJ427" s="198"/>
      <c r="AK427" s="198"/>
    </row>
    <row r="428" spans="1:37" s="236" customFormat="1" ht="153" x14ac:dyDescent="0.25">
      <c r="A428" s="6" t="s">
        <v>1017</v>
      </c>
      <c r="B428" s="6" t="s">
        <v>25</v>
      </c>
      <c r="C428" s="11" t="s">
        <v>970</v>
      </c>
      <c r="D428" s="11" t="s">
        <v>404</v>
      </c>
      <c r="E428" s="11" t="s">
        <v>971</v>
      </c>
      <c r="F428" s="6" t="s">
        <v>976</v>
      </c>
      <c r="G428" s="6" t="s">
        <v>30</v>
      </c>
      <c r="H428" s="126">
        <v>60</v>
      </c>
      <c r="I428" s="6" t="s">
        <v>31</v>
      </c>
      <c r="J428" s="6" t="s">
        <v>32</v>
      </c>
      <c r="K428" s="3" t="s">
        <v>460</v>
      </c>
      <c r="L428" s="6" t="s">
        <v>34</v>
      </c>
      <c r="M428" s="6" t="s">
        <v>35</v>
      </c>
      <c r="N428" s="6" t="s">
        <v>6885</v>
      </c>
      <c r="O428" s="3" t="s">
        <v>79</v>
      </c>
      <c r="P428" s="41" t="s">
        <v>38</v>
      </c>
      <c r="Q428" s="2" t="s">
        <v>39</v>
      </c>
      <c r="R428" s="9">
        <v>250</v>
      </c>
      <c r="S428" s="9">
        <v>420</v>
      </c>
      <c r="T428" s="9">
        <v>0</v>
      </c>
      <c r="U428" s="9">
        <f t="shared" si="131"/>
        <v>0</v>
      </c>
      <c r="V428" s="6" t="s">
        <v>80</v>
      </c>
      <c r="W428" s="6">
        <v>2016</v>
      </c>
      <c r="X428" s="32" t="s">
        <v>6905</v>
      </c>
      <c r="Y428" s="198"/>
      <c r="Z428" s="198"/>
      <c r="AA428" s="198"/>
      <c r="AB428" s="198"/>
      <c r="AC428" s="198"/>
      <c r="AD428" s="198"/>
      <c r="AE428" s="198"/>
      <c r="AF428" s="198"/>
      <c r="AG428" s="198"/>
      <c r="AH428" s="198"/>
      <c r="AI428" s="198"/>
      <c r="AJ428" s="198"/>
      <c r="AK428" s="198"/>
    </row>
    <row r="429" spans="1:37" s="236" customFormat="1" ht="153" x14ac:dyDescent="0.25">
      <c r="A429" s="6" t="s">
        <v>1022</v>
      </c>
      <c r="B429" s="6" t="s">
        <v>25</v>
      </c>
      <c r="C429" s="11" t="s">
        <v>970</v>
      </c>
      <c r="D429" s="11" t="s">
        <v>404</v>
      </c>
      <c r="E429" s="11" t="s">
        <v>971</v>
      </c>
      <c r="F429" s="6" t="s">
        <v>978</v>
      </c>
      <c r="G429" s="6" t="s">
        <v>30</v>
      </c>
      <c r="H429" s="126">
        <v>60</v>
      </c>
      <c r="I429" s="6" t="s">
        <v>31</v>
      </c>
      <c r="J429" s="6" t="s">
        <v>32</v>
      </c>
      <c r="K429" s="3" t="s">
        <v>460</v>
      </c>
      <c r="L429" s="6" t="s">
        <v>34</v>
      </c>
      <c r="M429" s="6" t="s">
        <v>35</v>
      </c>
      <c r="N429" s="6" t="s">
        <v>6885</v>
      </c>
      <c r="O429" s="3" t="s">
        <v>79</v>
      </c>
      <c r="P429" s="41" t="s">
        <v>38</v>
      </c>
      <c r="Q429" s="2" t="s">
        <v>39</v>
      </c>
      <c r="R429" s="9">
        <v>250</v>
      </c>
      <c r="S429" s="9">
        <v>420</v>
      </c>
      <c r="T429" s="9">
        <v>0</v>
      </c>
      <c r="U429" s="9">
        <f t="shared" si="131"/>
        <v>0</v>
      </c>
      <c r="V429" s="6" t="s">
        <v>80</v>
      </c>
      <c r="W429" s="6">
        <v>2016</v>
      </c>
      <c r="X429" s="32" t="s">
        <v>6905</v>
      </c>
      <c r="Y429" s="198"/>
      <c r="Z429" s="198"/>
      <c r="AA429" s="198"/>
      <c r="AB429" s="198"/>
      <c r="AC429" s="198"/>
      <c r="AD429" s="198"/>
      <c r="AE429" s="198"/>
      <c r="AF429" s="198"/>
      <c r="AG429" s="198"/>
      <c r="AH429" s="198"/>
      <c r="AI429" s="198"/>
      <c r="AJ429" s="198"/>
      <c r="AK429" s="198"/>
    </row>
    <row r="430" spans="1:37" s="236" customFormat="1" ht="153" x14ac:dyDescent="0.25">
      <c r="A430" s="6" t="s">
        <v>1027</v>
      </c>
      <c r="B430" s="6" t="s">
        <v>25</v>
      </c>
      <c r="C430" s="11" t="s">
        <v>980</v>
      </c>
      <c r="D430" s="11" t="s">
        <v>366</v>
      </c>
      <c r="E430" s="11" t="s">
        <v>981</v>
      </c>
      <c r="F430" s="6" t="s">
        <v>982</v>
      </c>
      <c r="G430" s="6" t="s">
        <v>30</v>
      </c>
      <c r="H430" s="126">
        <v>60</v>
      </c>
      <c r="I430" s="6" t="s">
        <v>31</v>
      </c>
      <c r="J430" s="6" t="s">
        <v>32</v>
      </c>
      <c r="K430" s="3" t="s">
        <v>460</v>
      </c>
      <c r="L430" s="6" t="s">
        <v>34</v>
      </c>
      <c r="M430" s="6" t="s">
        <v>35</v>
      </c>
      <c r="N430" s="6" t="s">
        <v>6885</v>
      </c>
      <c r="O430" s="3" t="s">
        <v>79</v>
      </c>
      <c r="P430" s="41" t="s">
        <v>38</v>
      </c>
      <c r="Q430" s="2" t="s">
        <v>39</v>
      </c>
      <c r="R430" s="9">
        <v>50</v>
      </c>
      <c r="S430" s="9">
        <v>204</v>
      </c>
      <c r="T430" s="9">
        <v>0</v>
      </c>
      <c r="U430" s="9">
        <f t="shared" si="131"/>
        <v>0</v>
      </c>
      <c r="V430" s="6" t="s">
        <v>80</v>
      </c>
      <c r="W430" s="6">
        <v>2016</v>
      </c>
      <c r="X430" s="32" t="s">
        <v>6905</v>
      </c>
      <c r="Y430" s="198"/>
      <c r="Z430" s="198"/>
      <c r="AA430" s="198"/>
      <c r="AB430" s="198"/>
      <c r="AC430" s="198"/>
      <c r="AD430" s="198"/>
      <c r="AE430" s="198"/>
      <c r="AF430" s="198"/>
      <c r="AG430" s="198"/>
      <c r="AH430" s="198"/>
      <c r="AI430" s="198"/>
      <c r="AJ430" s="198"/>
      <c r="AK430" s="198"/>
    </row>
    <row r="431" spans="1:37" s="236" customFormat="1" ht="153" x14ac:dyDescent="0.25">
      <c r="A431" s="6" t="s">
        <v>1032</v>
      </c>
      <c r="B431" s="6" t="s">
        <v>25</v>
      </c>
      <c r="C431" s="11" t="s">
        <v>984</v>
      </c>
      <c r="D431" s="11" t="s">
        <v>366</v>
      </c>
      <c r="E431" s="11" t="s">
        <v>985</v>
      </c>
      <c r="F431" s="6" t="s">
        <v>986</v>
      </c>
      <c r="G431" s="6" t="s">
        <v>30</v>
      </c>
      <c r="H431" s="126">
        <v>60</v>
      </c>
      <c r="I431" s="6" t="s">
        <v>31</v>
      </c>
      <c r="J431" s="6" t="s">
        <v>32</v>
      </c>
      <c r="K431" s="3" t="s">
        <v>460</v>
      </c>
      <c r="L431" s="6" t="s">
        <v>34</v>
      </c>
      <c r="M431" s="6" t="s">
        <v>35</v>
      </c>
      <c r="N431" s="6" t="s">
        <v>6885</v>
      </c>
      <c r="O431" s="3" t="s">
        <v>79</v>
      </c>
      <c r="P431" s="41" t="s">
        <v>38</v>
      </c>
      <c r="Q431" s="2" t="s">
        <v>39</v>
      </c>
      <c r="R431" s="9">
        <v>50</v>
      </c>
      <c r="S431" s="9">
        <v>216</v>
      </c>
      <c r="T431" s="9">
        <v>0</v>
      </c>
      <c r="U431" s="9">
        <f t="shared" si="131"/>
        <v>0</v>
      </c>
      <c r="V431" s="6" t="s">
        <v>80</v>
      </c>
      <c r="W431" s="6">
        <v>2016</v>
      </c>
      <c r="X431" s="32" t="s">
        <v>6905</v>
      </c>
      <c r="Y431" s="198"/>
      <c r="Z431" s="198"/>
      <c r="AA431" s="198"/>
      <c r="AB431" s="198"/>
      <c r="AC431" s="198"/>
      <c r="AD431" s="198"/>
      <c r="AE431" s="198"/>
      <c r="AF431" s="198"/>
      <c r="AG431" s="198"/>
      <c r="AH431" s="198"/>
      <c r="AI431" s="198"/>
      <c r="AJ431" s="198"/>
      <c r="AK431" s="198"/>
    </row>
    <row r="432" spans="1:37" s="236" customFormat="1" ht="153" x14ac:dyDescent="0.25">
      <c r="A432" s="6" t="s">
        <v>1037</v>
      </c>
      <c r="B432" s="6" t="s">
        <v>25</v>
      </c>
      <c r="C432" s="11" t="s">
        <v>988</v>
      </c>
      <c r="D432" s="11" t="s">
        <v>989</v>
      </c>
      <c r="E432" s="11" t="s">
        <v>990</v>
      </c>
      <c r="F432" s="6" t="s">
        <v>991</v>
      </c>
      <c r="G432" s="6" t="s">
        <v>30</v>
      </c>
      <c r="H432" s="126">
        <v>60</v>
      </c>
      <c r="I432" s="6" t="s">
        <v>31</v>
      </c>
      <c r="J432" s="6" t="s">
        <v>32</v>
      </c>
      <c r="K432" s="3" t="s">
        <v>460</v>
      </c>
      <c r="L432" s="6" t="s">
        <v>34</v>
      </c>
      <c r="M432" s="6" t="s">
        <v>35</v>
      </c>
      <c r="N432" s="6" t="s">
        <v>6885</v>
      </c>
      <c r="O432" s="3" t="s">
        <v>79</v>
      </c>
      <c r="P432" s="41" t="s">
        <v>38</v>
      </c>
      <c r="Q432" s="2" t="s">
        <v>39</v>
      </c>
      <c r="R432" s="9">
        <v>500</v>
      </c>
      <c r="S432" s="9">
        <v>420</v>
      </c>
      <c r="T432" s="9">
        <v>0</v>
      </c>
      <c r="U432" s="9">
        <f t="shared" si="131"/>
        <v>0</v>
      </c>
      <c r="V432" s="6" t="s">
        <v>80</v>
      </c>
      <c r="W432" s="6">
        <v>2016</v>
      </c>
      <c r="X432" s="32" t="s">
        <v>6905</v>
      </c>
      <c r="Y432" s="198"/>
      <c r="Z432" s="198"/>
      <c r="AA432" s="198"/>
      <c r="AB432" s="198"/>
      <c r="AC432" s="198"/>
      <c r="AD432" s="198"/>
      <c r="AE432" s="198"/>
      <c r="AF432" s="198"/>
      <c r="AG432" s="198"/>
      <c r="AH432" s="198"/>
      <c r="AI432" s="198"/>
      <c r="AJ432" s="198"/>
      <c r="AK432" s="198"/>
    </row>
    <row r="433" spans="1:37" s="236" customFormat="1" ht="153" x14ac:dyDescent="0.25">
      <c r="A433" s="6" t="s">
        <v>1042</v>
      </c>
      <c r="B433" s="6" t="s">
        <v>25</v>
      </c>
      <c r="C433" s="11" t="s">
        <v>988</v>
      </c>
      <c r="D433" s="11" t="s">
        <v>989</v>
      </c>
      <c r="E433" s="11" t="s">
        <v>990</v>
      </c>
      <c r="F433" s="6" t="s">
        <v>993</v>
      </c>
      <c r="G433" s="6" t="s">
        <v>30</v>
      </c>
      <c r="H433" s="126">
        <v>60</v>
      </c>
      <c r="I433" s="6" t="s">
        <v>31</v>
      </c>
      <c r="J433" s="6" t="s">
        <v>32</v>
      </c>
      <c r="K433" s="3" t="s">
        <v>460</v>
      </c>
      <c r="L433" s="6" t="s">
        <v>34</v>
      </c>
      <c r="M433" s="6" t="s">
        <v>35</v>
      </c>
      <c r="N433" s="6" t="s">
        <v>6885</v>
      </c>
      <c r="O433" s="3" t="s">
        <v>79</v>
      </c>
      <c r="P433" s="41" t="s">
        <v>38</v>
      </c>
      <c r="Q433" s="2" t="s">
        <v>39</v>
      </c>
      <c r="R433" s="9">
        <v>92</v>
      </c>
      <c r="S433" s="9">
        <v>456</v>
      </c>
      <c r="T433" s="9">
        <v>0</v>
      </c>
      <c r="U433" s="9">
        <f t="shared" si="131"/>
        <v>0</v>
      </c>
      <c r="V433" s="6" t="s">
        <v>80</v>
      </c>
      <c r="W433" s="6">
        <v>2016</v>
      </c>
      <c r="X433" s="32" t="s">
        <v>6905</v>
      </c>
      <c r="Y433" s="198"/>
      <c r="Z433" s="198"/>
      <c r="AA433" s="198"/>
      <c r="AB433" s="198"/>
      <c r="AC433" s="198"/>
      <c r="AD433" s="198"/>
      <c r="AE433" s="198"/>
      <c r="AF433" s="198"/>
      <c r="AG433" s="198"/>
      <c r="AH433" s="198"/>
      <c r="AI433" s="198"/>
      <c r="AJ433" s="198"/>
      <c r="AK433" s="198"/>
    </row>
    <row r="434" spans="1:37" s="236" customFormat="1" ht="153" x14ac:dyDescent="0.25">
      <c r="A434" s="6" t="s">
        <v>1047</v>
      </c>
      <c r="B434" s="6" t="s">
        <v>25</v>
      </c>
      <c r="C434" s="11" t="s">
        <v>988</v>
      </c>
      <c r="D434" s="11" t="s">
        <v>989</v>
      </c>
      <c r="E434" s="11" t="s">
        <v>990</v>
      </c>
      <c r="F434" s="6" t="s">
        <v>995</v>
      </c>
      <c r="G434" s="6" t="s">
        <v>30</v>
      </c>
      <c r="H434" s="126">
        <v>60</v>
      </c>
      <c r="I434" s="6" t="s">
        <v>31</v>
      </c>
      <c r="J434" s="6" t="s">
        <v>32</v>
      </c>
      <c r="K434" s="3" t="s">
        <v>460</v>
      </c>
      <c r="L434" s="6" t="s">
        <v>34</v>
      </c>
      <c r="M434" s="6" t="s">
        <v>35</v>
      </c>
      <c r="N434" s="6" t="s">
        <v>6885</v>
      </c>
      <c r="O434" s="3" t="s">
        <v>79</v>
      </c>
      <c r="P434" s="41" t="s">
        <v>38</v>
      </c>
      <c r="Q434" s="2" t="s">
        <v>39</v>
      </c>
      <c r="R434" s="9">
        <v>64</v>
      </c>
      <c r="S434" s="9">
        <v>492</v>
      </c>
      <c r="T434" s="9">
        <v>0</v>
      </c>
      <c r="U434" s="9">
        <f t="shared" si="131"/>
        <v>0</v>
      </c>
      <c r="V434" s="6" t="s">
        <v>80</v>
      </c>
      <c r="W434" s="6">
        <v>2016</v>
      </c>
      <c r="X434" s="32" t="s">
        <v>6905</v>
      </c>
      <c r="Y434" s="198"/>
      <c r="Z434" s="198"/>
      <c r="AA434" s="198"/>
      <c r="AB434" s="198"/>
      <c r="AC434" s="198"/>
      <c r="AD434" s="198"/>
      <c r="AE434" s="198"/>
      <c r="AF434" s="198"/>
      <c r="AG434" s="198"/>
      <c r="AH434" s="198"/>
      <c r="AI434" s="198"/>
      <c r="AJ434" s="198"/>
      <c r="AK434" s="198"/>
    </row>
    <row r="435" spans="1:37" s="236" customFormat="1" ht="102" x14ac:dyDescent="0.25">
      <c r="A435" s="6" t="s">
        <v>1051</v>
      </c>
      <c r="B435" s="6" t="s">
        <v>25</v>
      </c>
      <c r="C435" s="11" t="s">
        <v>997</v>
      </c>
      <c r="D435" s="11" t="s">
        <v>998</v>
      </c>
      <c r="E435" s="11" t="s">
        <v>999</v>
      </c>
      <c r="F435" s="6" t="s">
        <v>1000</v>
      </c>
      <c r="G435" s="6" t="s">
        <v>30</v>
      </c>
      <c r="H435" s="126">
        <v>0</v>
      </c>
      <c r="I435" s="6" t="s">
        <v>31</v>
      </c>
      <c r="J435" s="6" t="s">
        <v>32</v>
      </c>
      <c r="K435" s="3" t="s">
        <v>460</v>
      </c>
      <c r="L435" s="6" t="s">
        <v>34</v>
      </c>
      <c r="M435" s="6" t="s">
        <v>35</v>
      </c>
      <c r="N435" s="6" t="s">
        <v>10770</v>
      </c>
      <c r="O435" s="6" t="s">
        <v>37</v>
      </c>
      <c r="P435" s="41" t="s">
        <v>38</v>
      </c>
      <c r="Q435" s="2" t="s">
        <v>39</v>
      </c>
      <c r="R435" s="9">
        <v>1000</v>
      </c>
      <c r="S435" s="9">
        <v>72</v>
      </c>
      <c r="T435" s="9">
        <v>0</v>
      </c>
      <c r="U435" s="9">
        <f t="shared" ref="U435:U535" si="136">T435*1.12</f>
        <v>0</v>
      </c>
      <c r="V435" s="6"/>
      <c r="W435" s="6">
        <v>2016</v>
      </c>
      <c r="X435" s="32" t="s">
        <v>6905</v>
      </c>
      <c r="Y435" s="198"/>
      <c r="Z435" s="198"/>
      <c r="AA435" s="198"/>
      <c r="AB435" s="198"/>
      <c r="AC435" s="198"/>
      <c r="AD435" s="198"/>
      <c r="AE435" s="198"/>
      <c r="AF435" s="198"/>
      <c r="AG435" s="198"/>
      <c r="AH435" s="198"/>
      <c r="AI435" s="198"/>
      <c r="AJ435" s="198"/>
      <c r="AK435" s="198"/>
    </row>
    <row r="436" spans="1:37" s="236" customFormat="1" ht="102" x14ac:dyDescent="0.25">
      <c r="A436" s="6" t="s">
        <v>1053</v>
      </c>
      <c r="B436" s="6" t="s">
        <v>25</v>
      </c>
      <c r="C436" s="11" t="s">
        <v>997</v>
      </c>
      <c r="D436" s="11" t="s">
        <v>998</v>
      </c>
      <c r="E436" s="11" t="s">
        <v>999</v>
      </c>
      <c r="F436" s="6" t="s">
        <v>1000</v>
      </c>
      <c r="G436" s="6" t="s">
        <v>30</v>
      </c>
      <c r="H436" s="126">
        <v>0</v>
      </c>
      <c r="I436" s="6" t="s">
        <v>31</v>
      </c>
      <c r="J436" s="6" t="s">
        <v>32</v>
      </c>
      <c r="K436" s="3" t="s">
        <v>460</v>
      </c>
      <c r="L436" s="6" t="s">
        <v>34</v>
      </c>
      <c r="M436" s="6" t="s">
        <v>35</v>
      </c>
      <c r="N436" s="6" t="s">
        <v>10770</v>
      </c>
      <c r="O436" s="6" t="s">
        <v>37</v>
      </c>
      <c r="P436" s="41" t="s">
        <v>38</v>
      </c>
      <c r="Q436" s="2" t="s">
        <v>39</v>
      </c>
      <c r="R436" s="9">
        <v>1200</v>
      </c>
      <c r="S436" s="9">
        <v>72</v>
      </c>
      <c r="T436" s="9">
        <v>0</v>
      </c>
      <c r="U436" s="9">
        <f t="shared" si="136"/>
        <v>0</v>
      </c>
      <c r="V436" s="6"/>
      <c r="W436" s="6">
        <v>2016</v>
      </c>
      <c r="X436" s="32" t="s">
        <v>6905</v>
      </c>
      <c r="Y436" s="198"/>
      <c r="Z436" s="198"/>
      <c r="AA436" s="198"/>
      <c r="AB436" s="198"/>
      <c r="AC436" s="198"/>
      <c r="AD436" s="198"/>
      <c r="AE436" s="198"/>
      <c r="AF436" s="198"/>
      <c r="AG436" s="198"/>
      <c r="AH436" s="198"/>
      <c r="AI436" s="198"/>
      <c r="AJ436" s="198"/>
      <c r="AK436" s="198"/>
    </row>
    <row r="437" spans="1:37" s="236" customFormat="1" ht="102" x14ac:dyDescent="0.25">
      <c r="A437" s="6" t="s">
        <v>1058</v>
      </c>
      <c r="B437" s="6" t="s">
        <v>25</v>
      </c>
      <c r="C437" s="11" t="s">
        <v>997</v>
      </c>
      <c r="D437" s="11" t="s">
        <v>998</v>
      </c>
      <c r="E437" s="11" t="s">
        <v>999</v>
      </c>
      <c r="F437" s="6" t="s">
        <v>1003</v>
      </c>
      <c r="G437" s="6" t="s">
        <v>30</v>
      </c>
      <c r="H437" s="126">
        <v>0</v>
      </c>
      <c r="I437" s="6" t="s">
        <v>31</v>
      </c>
      <c r="J437" s="6" t="s">
        <v>32</v>
      </c>
      <c r="K437" s="3" t="s">
        <v>460</v>
      </c>
      <c r="L437" s="6" t="s">
        <v>34</v>
      </c>
      <c r="M437" s="6" t="s">
        <v>35</v>
      </c>
      <c r="N437" s="6" t="s">
        <v>10770</v>
      </c>
      <c r="O437" s="6" t="s">
        <v>37</v>
      </c>
      <c r="P437" s="41" t="s">
        <v>38</v>
      </c>
      <c r="Q437" s="2" t="s">
        <v>39</v>
      </c>
      <c r="R437" s="9">
        <v>400</v>
      </c>
      <c r="S437" s="9">
        <v>72</v>
      </c>
      <c r="T437" s="9">
        <v>0</v>
      </c>
      <c r="U437" s="9">
        <f t="shared" si="136"/>
        <v>0</v>
      </c>
      <c r="V437" s="6"/>
      <c r="W437" s="6">
        <v>2016</v>
      </c>
      <c r="X437" s="32" t="s">
        <v>6905</v>
      </c>
      <c r="Y437" s="198"/>
      <c r="Z437" s="198"/>
      <c r="AA437" s="198"/>
      <c r="AB437" s="198"/>
      <c r="AC437" s="198"/>
      <c r="AD437" s="198"/>
      <c r="AE437" s="198"/>
      <c r="AF437" s="198"/>
      <c r="AG437" s="198"/>
      <c r="AH437" s="198"/>
      <c r="AI437" s="198"/>
      <c r="AJ437" s="198"/>
      <c r="AK437" s="198"/>
    </row>
    <row r="438" spans="1:37" s="236" customFormat="1" ht="102" x14ac:dyDescent="0.25">
      <c r="A438" s="6" t="s">
        <v>1063</v>
      </c>
      <c r="B438" s="6" t="s">
        <v>25</v>
      </c>
      <c r="C438" s="11" t="s">
        <v>997</v>
      </c>
      <c r="D438" s="11" t="s">
        <v>998</v>
      </c>
      <c r="E438" s="11" t="s">
        <v>999</v>
      </c>
      <c r="F438" s="6" t="s">
        <v>1005</v>
      </c>
      <c r="G438" s="6" t="s">
        <v>30</v>
      </c>
      <c r="H438" s="126">
        <v>0</v>
      </c>
      <c r="I438" s="6" t="s">
        <v>31</v>
      </c>
      <c r="J438" s="6" t="s">
        <v>32</v>
      </c>
      <c r="K438" s="3" t="s">
        <v>460</v>
      </c>
      <c r="L438" s="6" t="s">
        <v>34</v>
      </c>
      <c r="M438" s="6" t="s">
        <v>35</v>
      </c>
      <c r="N438" s="6" t="s">
        <v>10770</v>
      </c>
      <c r="O438" s="6" t="s">
        <v>37</v>
      </c>
      <c r="P438" s="41" t="s">
        <v>38</v>
      </c>
      <c r="Q438" s="2" t="s">
        <v>39</v>
      </c>
      <c r="R438" s="9">
        <v>160</v>
      </c>
      <c r="S438" s="9">
        <v>72</v>
      </c>
      <c r="T438" s="9">
        <v>0</v>
      </c>
      <c r="U438" s="9">
        <f t="shared" si="136"/>
        <v>0</v>
      </c>
      <c r="V438" s="6"/>
      <c r="W438" s="6">
        <v>2016</v>
      </c>
      <c r="X438" s="32" t="s">
        <v>6905</v>
      </c>
      <c r="Y438" s="198"/>
      <c r="Z438" s="198"/>
      <c r="AA438" s="198"/>
      <c r="AB438" s="198"/>
      <c r="AC438" s="198"/>
      <c r="AD438" s="198"/>
      <c r="AE438" s="198"/>
      <c r="AF438" s="198"/>
      <c r="AG438" s="198"/>
      <c r="AH438" s="198"/>
      <c r="AI438" s="198"/>
      <c r="AJ438" s="198"/>
      <c r="AK438" s="198"/>
    </row>
    <row r="439" spans="1:37" s="236" customFormat="1" ht="153" x14ac:dyDescent="0.25">
      <c r="A439" s="6" t="s">
        <v>1065</v>
      </c>
      <c r="B439" s="6" t="s">
        <v>25</v>
      </c>
      <c r="C439" s="11" t="s">
        <v>1007</v>
      </c>
      <c r="D439" s="11" t="s">
        <v>1008</v>
      </c>
      <c r="E439" s="11" t="s">
        <v>1009</v>
      </c>
      <c r="F439" s="6" t="s">
        <v>1010</v>
      </c>
      <c r="G439" s="6" t="s">
        <v>30</v>
      </c>
      <c r="H439" s="126">
        <v>60</v>
      </c>
      <c r="I439" s="6" t="s">
        <v>31</v>
      </c>
      <c r="J439" s="6" t="s">
        <v>32</v>
      </c>
      <c r="K439" s="3" t="s">
        <v>628</v>
      </c>
      <c r="L439" s="6" t="s">
        <v>34</v>
      </c>
      <c r="M439" s="6" t="s">
        <v>35</v>
      </c>
      <c r="N439" s="6" t="s">
        <v>6885</v>
      </c>
      <c r="O439" s="3" t="s">
        <v>79</v>
      </c>
      <c r="P439" s="41" t="s">
        <v>38</v>
      </c>
      <c r="Q439" s="2" t="s">
        <v>39</v>
      </c>
      <c r="R439" s="9">
        <v>30</v>
      </c>
      <c r="S439" s="9">
        <v>14999</v>
      </c>
      <c r="T439" s="9">
        <v>0</v>
      </c>
      <c r="U439" s="9">
        <f t="shared" si="136"/>
        <v>0</v>
      </c>
      <c r="V439" s="6" t="s">
        <v>80</v>
      </c>
      <c r="W439" s="6">
        <v>2016</v>
      </c>
      <c r="X439" s="32" t="s">
        <v>6905</v>
      </c>
      <c r="Y439" s="198"/>
      <c r="Z439" s="198"/>
      <c r="AA439" s="198"/>
      <c r="AB439" s="198"/>
      <c r="AC439" s="198"/>
      <c r="AD439" s="198"/>
      <c r="AE439" s="198"/>
      <c r="AF439" s="198"/>
      <c r="AG439" s="198"/>
      <c r="AH439" s="198"/>
      <c r="AI439" s="198"/>
      <c r="AJ439" s="198"/>
      <c r="AK439" s="198"/>
    </row>
    <row r="440" spans="1:37" s="236" customFormat="1" ht="153" x14ac:dyDescent="0.25">
      <c r="A440" s="6" t="s">
        <v>1069</v>
      </c>
      <c r="B440" s="6" t="s">
        <v>25</v>
      </c>
      <c r="C440" s="11" t="s">
        <v>1007</v>
      </c>
      <c r="D440" s="11" t="s">
        <v>1008</v>
      </c>
      <c r="E440" s="11" t="s">
        <v>1009</v>
      </c>
      <c r="F440" s="6" t="s">
        <v>1012</v>
      </c>
      <c r="G440" s="6" t="s">
        <v>30</v>
      </c>
      <c r="H440" s="126">
        <v>60</v>
      </c>
      <c r="I440" s="6" t="s">
        <v>31</v>
      </c>
      <c r="J440" s="6" t="s">
        <v>32</v>
      </c>
      <c r="K440" s="3" t="s">
        <v>628</v>
      </c>
      <c r="L440" s="6" t="s">
        <v>34</v>
      </c>
      <c r="M440" s="6" t="s">
        <v>35</v>
      </c>
      <c r="N440" s="6" t="s">
        <v>6885</v>
      </c>
      <c r="O440" s="3" t="s">
        <v>79</v>
      </c>
      <c r="P440" s="41" t="s">
        <v>38</v>
      </c>
      <c r="Q440" s="2" t="s">
        <v>39</v>
      </c>
      <c r="R440" s="9">
        <v>200</v>
      </c>
      <c r="S440" s="9">
        <v>10798</v>
      </c>
      <c r="T440" s="9">
        <v>0</v>
      </c>
      <c r="U440" s="9">
        <f t="shared" si="136"/>
        <v>0</v>
      </c>
      <c r="V440" s="6" t="s">
        <v>80</v>
      </c>
      <c r="W440" s="6">
        <v>2016</v>
      </c>
      <c r="X440" s="32" t="s">
        <v>6905</v>
      </c>
      <c r="Y440" s="198"/>
      <c r="Z440" s="198"/>
      <c r="AA440" s="198"/>
      <c r="AB440" s="198"/>
      <c r="AC440" s="198"/>
      <c r="AD440" s="198"/>
      <c r="AE440" s="198"/>
      <c r="AF440" s="198"/>
      <c r="AG440" s="198"/>
      <c r="AH440" s="198"/>
      <c r="AI440" s="198"/>
      <c r="AJ440" s="198"/>
      <c r="AK440" s="198"/>
    </row>
    <row r="441" spans="1:37" s="236" customFormat="1" ht="178.5" x14ac:dyDescent="0.25">
      <c r="A441" s="6" t="s">
        <v>1075</v>
      </c>
      <c r="B441" s="6" t="s">
        <v>25</v>
      </c>
      <c r="C441" s="6" t="s">
        <v>1014</v>
      </c>
      <c r="D441" s="11" t="s">
        <v>1008</v>
      </c>
      <c r="E441" s="119" t="s">
        <v>1015</v>
      </c>
      <c r="F441" s="6" t="s">
        <v>1016</v>
      </c>
      <c r="G441" s="6" t="s">
        <v>30</v>
      </c>
      <c r="H441" s="126">
        <v>0</v>
      </c>
      <c r="I441" s="6" t="s">
        <v>31</v>
      </c>
      <c r="J441" s="6" t="s">
        <v>32</v>
      </c>
      <c r="K441" s="3" t="s">
        <v>460</v>
      </c>
      <c r="L441" s="6" t="s">
        <v>34</v>
      </c>
      <c r="M441" s="6" t="s">
        <v>35</v>
      </c>
      <c r="N441" s="6" t="s">
        <v>10770</v>
      </c>
      <c r="O441" s="6" t="s">
        <v>37</v>
      </c>
      <c r="P441" s="41" t="s">
        <v>38</v>
      </c>
      <c r="Q441" s="2" t="s">
        <v>39</v>
      </c>
      <c r="R441" s="9">
        <v>500</v>
      </c>
      <c r="S441" s="9">
        <v>14000</v>
      </c>
      <c r="T441" s="9">
        <v>0</v>
      </c>
      <c r="U441" s="9">
        <f t="shared" si="136"/>
        <v>0</v>
      </c>
      <c r="V441" s="6"/>
      <c r="W441" s="6">
        <v>2016</v>
      </c>
      <c r="X441" s="32" t="s">
        <v>6905</v>
      </c>
      <c r="Y441" s="198"/>
      <c r="Z441" s="198"/>
      <c r="AA441" s="198"/>
      <c r="AB441" s="198"/>
      <c r="AC441" s="198"/>
      <c r="AD441" s="198"/>
      <c r="AE441" s="198"/>
      <c r="AF441" s="198"/>
      <c r="AG441" s="198"/>
      <c r="AH441" s="198"/>
      <c r="AI441" s="198"/>
      <c r="AJ441" s="198"/>
      <c r="AK441" s="198"/>
    </row>
    <row r="442" spans="1:37" s="236" customFormat="1" ht="102" x14ac:dyDescent="0.25">
      <c r="A442" s="6" t="s">
        <v>1079</v>
      </c>
      <c r="B442" s="6" t="s">
        <v>25</v>
      </c>
      <c r="C442" s="11" t="s">
        <v>1018</v>
      </c>
      <c r="D442" s="11" t="s">
        <v>1019</v>
      </c>
      <c r="E442" s="11" t="s">
        <v>1020</v>
      </c>
      <c r="F442" s="6" t="s">
        <v>1021</v>
      </c>
      <c r="G442" s="6" t="s">
        <v>30</v>
      </c>
      <c r="H442" s="126">
        <v>0</v>
      </c>
      <c r="I442" s="6" t="s">
        <v>31</v>
      </c>
      <c r="J442" s="6" t="s">
        <v>32</v>
      </c>
      <c r="K442" s="3" t="s">
        <v>460</v>
      </c>
      <c r="L442" s="6" t="s">
        <v>34</v>
      </c>
      <c r="M442" s="6" t="s">
        <v>35</v>
      </c>
      <c r="N442" s="6" t="s">
        <v>10770</v>
      </c>
      <c r="O442" s="6" t="s">
        <v>37</v>
      </c>
      <c r="P442" s="41" t="s">
        <v>301</v>
      </c>
      <c r="Q442" s="3" t="s">
        <v>2030</v>
      </c>
      <c r="R442" s="9">
        <v>120</v>
      </c>
      <c r="S442" s="9">
        <v>14700</v>
      </c>
      <c r="T442" s="9">
        <v>0</v>
      </c>
      <c r="U442" s="9">
        <f t="shared" si="136"/>
        <v>0</v>
      </c>
      <c r="V442" s="6"/>
      <c r="W442" s="6">
        <v>2016</v>
      </c>
      <c r="X442" s="32" t="s">
        <v>6905</v>
      </c>
      <c r="Y442" s="198"/>
      <c r="Z442" s="198"/>
      <c r="AA442" s="198"/>
      <c r="AB442" s="198"/>
      <c r="AC442" s="198"/>
      <c r="AD442" s="198"/>
      <c r="AE442" s="198"/>
      <c r="AF442" s="198"/>
      <c r="AG442" s="198"/>
      <c r="AH442" s="198"/>
      <c r="AI442" s="198"/>
      <c r="AJ442" s="198"/>
      <c r="AK442" s="198"/>
    </row>
    <row r="443" spans="1:37" s="236" customFormat="1" ht="140.25" x14ac:dyDescent="0.25">
      <c r="A443" s="6" t="s">
        <v>1081</v>
      </c>
      <c r="B443" s="6" t="s">
        <v>25</v>
      </c>
      <c r="C443" s="6" t="s">
        <v>1023</v>
      </c>
      <c r="D443" s="11" t="s">
        <v>1024</v>
      </c>
      <c r="E443" s="11" t="s">
        <v>1025</v>
      </c>
      <c r="F443" s="6" t="s">
        <v>1026</v>
      </c>
      <c r="G443" s="6" t="s">
        <v>30</v>
      </c>
      <c r="H443" s="126">
        <v>0</v>
      </c>
      <c r="I443" s="6" t="s">
        <v>31</v>
      </c>
      <c r="J443" s="6" t="s">
        <v>32</v>
      </c>
      <c r="K443" s="3" t="s">
        <v>460</v>
      </c>
      <c r="L443" s="6" t="s">
        <v>34</v>
      </c>
      <c r="M443" s="6" t="s">
        <v>35</v>
      </c>
      <c r="N443" s="6" t="s">
        <v>10770</v>
      </c>
      <c r="O443" s="6" t="s">
        <v>37</v>
      </c>
      <c r="P443" s="41" t="s">
        <v>38</v>
      </c>
      <c r="Q443" s="2" t="s">
        <v>39</v>
      </c>
      <c r="R443" s="9">
        <v>80</v>
      </c>
      <c r="S443" s="9">
        <v>15279.599999999999</v>
      </c>
      <c r="T443" s="9">
        <v>0</v>
      </c>
      <c r="U443" s="9">
        <f t="shared" si="136"/>
        <v>0</v>
      </c>
      <c r="V443" s="6"/>
      <c r="W443" s="6">
        <v>2016</v>
      </c>
      <c r="X443" s="32" t="s">
        <v>6905</v>
      </c>
      <c r="Y443" s="198"/>
      <c r="Z443" s="198"/>
      <c r="AA443" s="198"/>
      <c r="AB443" s="198"/>
      <c r="AC443" s="198"/>
      <c r="AD443" s="198"/>
      <c r="AE443" s="198"/>
      <c r="AF443" s="198"/>
      <c r="AG443" s="198"/>
      <c r="AH443" s="198"/>
      <c r="AI443" s="198"/>
      <c r="AJ443" s="198"/>
      <c r="AK443" s="198"/>
    </row>
    <row r="444" spans="1:37" s="236" customFormat="1" ht="102" x14ac:dyDescent="0.25">
      <c r="A444" s="6" t="s">
        <v>1085</v>
      </c>
      <c r="B444" s="6" t="s">
        <v>25</v>
      </c>
      <c r="C444" s="11" t="s">
        <v>1028</v>
      </c>
      <c r="D444" s="11" t="s">
        <v>1029</v>
      </c>
      <c r="E444" s="11" t="s">
        <v>1030</v>
      </c>
      <c r="F444" s="6" t="s">
        <v>1031</v>
      </c>
      <c r="G444" s="6" t="s">
        <v>30</v>
      </c>
      <c r="H444" s="126">
        <v>0</v>
      </c>
      <c r="I444" s="6" t="s">
        <v>31</v>
      </c>
      <c r="J444" s="6" t="s">
        <v>32</v>
      </c>
      <c r="K444" s="3" t="s">
        <v>460</v>
      </c>
      <c r="L444" s="6" t="s">
        <v>34</v>
      </c>
      <c r="M444" s="6" t="s">
        <v>35</v>
      </c>
      <c r="N444" s="6" t="s">
        <v>10770</v>
      </c>
      <c r="O444" s="6" t="s">
        <v>37</v>
      </c>
      <c r="P444" s="41" t="s">
        <v>38</v>
      </c>
      <c r="Q444" s="2" t="s">
        <v>39</v>
      </c>
      <c r="R444" s="9">
        <v>50</v>
      </c>
      <c r="S444" s="9">
        <v>12800</v>
      </c>
      <c r="T444" s="9">
        <v>0</v>
      </c>
      <c r="U444" s="9">
        <f t="shared" si="136"/>
        <v>0</v>
      </c>
      <c r="V444" s="6"/>
      <c r="W444" s="6">
        <v>2016</v>
      </c>
      <c r="X444" s="32" t="s">
        <v>6905</v>
      </c>
      <c r="Y444" s="198"/>
      <c r="Z444" s="198"/>
      <c r="AA444" s="198"/>
      <c r="AB444" s="198"/>
      <c r="AC444" s="198"/>
      <c r="AD444" s="198"/>
      <c r="AE444" s="198"/>
      <c r="AF444" s="198"/>
      <c r="AG444" s="198"/>
      <c r="AH444" s="198"/>
      <c r="AI444" s="198"/>
      <c r="AJ444" s="198"/>
      <c r="AK444" s="198"/>
    </row>
    <row r="445" spans="1:37" s="236" customFormat="1" ht="102" x14ac:dyDescent="0.25">
      <c r="A445" s="6" t="s">
        <v>1089</v>
      </c>
      <c r="B445" s="6" t="s">
        <v>25</v>
      </c>
      <c r="C445" s="11" t="s">
        <v>1033</v>
      </c>
      <c r="D445" s="11" t="s">
        <v>1034</v>
      </c>
      <c r="E445" s="11" t="s">
        <v>1035</v>
      </c>
      <c r="F445" s="6" t="s">
        <v>1036</v>
      </c>
      <c r="G445" s="6" t="s">
        <v>30</v>
      </c>
      <c r="H445" s="126">
        <v>0</v>
      </c>
      <c r="I445" s="6" t="s">
        <v>31</v>
      </c>
      <c r="J445" s="6" t="s">
        <v>32</v>
      </c>
      <c r="K445" s="3" t="s">
        <v>460</v>
      </c>
      <c r="L445" s="6" t="s">
        <v>34</v>
      </c>
      <c r="M445" s="6" t="s">
        <v>35</v>
      </c>
      <c r="N445" s="6" t="s">
        <v>10770</v>
      </c>
      <c r="O445" s="6" t="s">
        <v>37</v>
      </c>
      <c r="P445" s="41" t="s">
        <v>38</v>
      </c>
      <c r="Q445" s="2" t="s">
        <v>39</v>
      </c>
      <c r="R445" s="9">
        <v>70</v>
      </c>
      <c r="S445" s="9">
        <v>4280</v>
      </c>
      <c r="T445" s="9">
        <v>0</v>
      </c>
      <c r="U445" s="9">
        <f t="shared" si="136"/>
        <v>0</v>
      </c>
      <c r="V445" s="6"/>
      <c r="W445" s="6">
        <v>2016</v>
      </c>
      <c r="X445" s="32" t="s">
        <v>6905</v>
      </c>
      <c r="Y445" s="198"/>
      <c r="Z445" s="198"/>
      <c r="AA445" s="198"/>
      <c r="AB445" s="198"/>
      <c r="AC445" s="198"/>
      <c r="AD445" s="198"/>
      <c r="AE445" s="198"/>
      <c r="AF445" s="198"/>
      <c r="AG445" s="198"/>
      <c r="AH445" s="198"/>
      <c r="AI445" s="198"/>
      <c r="AJ445" s="198"/>
      <c r="AK445" s="198"/>
    </row>
    <row r="446" spans="1:37" s="236" customFormat="1" ht="102" x14ac:dyDescent="0.25">
      <c r="A446" s="6" t="s">
        <v>1094</v>
      </c>
      <c r="B446" s="6" t="s">
        <v>25</v>
      </c>
      <c r="C446" s="6" t="s">
        <v>1038</v>
      </c>
      <c r="D446" s="11" t="s">
        <v>1039</v>
      </c>
      <c r="E446" s="119" t="s">
        <v>1040</v>
      </c>
      <c r="F446" s="6" t="s">
        <v>1041</v>
      </c>
      <c r="G446" s="6" t="s">
        <v>30</v>
      </c>
      <c r="H446" s="126">
        <v>0</v>
      </c>
      <c r="I446" s="6" t="s">
        <v>31</v>
      </c>
      <c r="J446" s="6" t="s">
        <v>32</v>
      </c>
      <c r="K446" s="3" t="s">
        <v>460</v>
      </c>
      <c r="L446" s="6" t="s">
        <v>34</v>
      </c>
      <c r="M446" s="6" t="s">
        <v>35</v>
      </c>
      <c r="N446" s="6" t="s">
        <v>10770</v>
      </c>
      <c r="O446" s="6" t="s">
        <v>37</v>
      </c>
      <c r="P446" s="41" t="s">
        <v>38</v>
      </c>
      <c r="Q446" s="2" t="s">
        <v>39</v>
      </c>
      <c r="R446" s="9">
        <v>20</v>
      </c>
      <c r="S446" s="9">
        <v>8799</v>
      </c>
      <c r="T446" s="9">
        <v>0</v>
      </c>
      <c r="U446" s="9">
        <f t="shared" si="136"/>
        <v>0</v>
      </c>
      <c r="V446" s="6"/>
      <c r="W446" s="6">
        <v>2016</v>
      </c>
      <c r="X446" s="32" t="s">
        <v>6914</v>
      </c>
      <c r="Y446" s="198"/>
      <c r="Z446" s="198"/>
      <c r="AA446" s="198"/>
      <c r="AB446" s="198"/>
      <c r="AC446" s="198"/>
      <c r="AD446" s="198"/>
      <c r="AE446" s="198"/>
      <c r="AF446" s="198"/>
      <c r="AG446" s="198"/>
      <c r="AH446" s="198"/>
      <c r="AI446" s="198"/>
      <c r="AJ446" s="198"/>
      <c r="AK446" s="198"/>
    </row>
    <row r="447" spans="1:37" s="236" customFormat="1" ht="102" x14ac:dyDescent="0.25">
      <c r="A447" s="6" t="s">
        <v>10273</v>
      </c>
      <c r="B447" s="6" t="s">
        <v>25</v>
      </c>
      <c r="C447" s="6" t="s">
        <v>1038</v>
      </c>
      <c r="D447" s="11" t="s">
        <v>1039</v>
      </c>
      <c r="E447" s="119" t="s">
        <v>1040</v>
      </c>
      <c r="F447" s="6" t="s">
        <v>1041</v>
      </c>
      <c r="G447" s="6" t="s">
        <v>30</v>
      </c>
      <c r="H447" s="126">
        <v>0</v>
      </c>
      <c r="I447" s="6" t="s">
        <v>31</v>
      </c>
      <c r="J447" s="6" t="s">
        <v>32</v>
      </c>
      <c r="K447" s="3" t="s">
        <v>240</v>
      </c>
      <c r="L447" s="6" t="s">
        <v>34</v>
      </c>
      <c r="M447" s="6" t="s">
        <v>35</v>
      </c>
      <c r="N447" s="6" t="s">
        <v>10770</v>
      </c>
      <c r="O447" s="6" t="s">
        <v>37</v>
      </c>
      <c r="P447" s="41" t="s">
        <v>38</v>
      </c>
      <c r="Q447" s="2" t="s">
        <v>39</v>
      </c>
      <c r="R447" s="9">
        <v>8</v>
      </c>
      <c r="S447" s="9">
        <v>8799</v>
      </c>
      <c r="T447" s="9">
        <f t="shared" ref="T447" si="137">S447*R447</f>
        <v>70392</v>
      </c>
      <c r="U447" s="9">
        <f t="shared" si="136"/>
        <v>78839.040000000008</v>
      </c>
      <c r="V447" s="6"/>
      <c r="W447" s="6">
        <v>2016</v>
      </c>
      <c r="X447" s="32"/>
      <c r="Y447" s="198"/>
      <c r="Z447" s="198"/>
      <c r="AA447" s="198"/>
      <c r="AB447" s="198"/>
      <c r="AC447" s="198"/>
      <c r="AD447" s="198"/>
      <c r="AE447" s="198"/>
      <c r="AF447" s="198"/>
      <c r="AG447" s="198"/>
      <c r="AH447" s="198"/>
      <c r="AI447" s="198"/>
      <c r="AJ447" s="198"/>
      <c r="AK447" s="198"/>
    </row>
    <row r="448" spans="1:37" s="236" customFormat="1" ht="102" x14ac:dyDescent="0.25">
      <c r="A448" s="6" t="s">
        <v>1096</v>
      </c>
      <c r="B448" s="6" t="s">
        <v>25</v>
      </c>
      <c r="C448" s="6" t="s">
        <v>1043</v>
      </c>
      <c r="D448" s="11" t="s">
        <v>1044</v>
      </c>
      <c r="E448" s="11" t="s">
        <v>1045</v>
      </c>
      <c r="F448" s="6" t="s">
        <v>1046</v>
      </c>
      <c r="G448" s="6" t="s">
        <v>30</v>
      </c>
      <c r="H448" s="126">
        <v>0</v>
      </c>
      <c r="I448" s="6" t="s">
        <v>31</v>
      </c>
      <c r="J448" s="6" t="s">
        <v>32</v>
      </c>
      <c r="K448" s="3" t="s">
        <v>460</v>
      </c>
      <c r="L448" s="6" t="s">
        <v>34</v>
      </c>
      <c r="M448" s="6" t="s">
        <v>35</v>
      </c>
      <c r="N448" s="6" t="s">
        <v>10770</v>
      </c>
      <c r="O448" s="6" t="s">
        <v>37</v>
      </c>
      <c r="P448" s="41" t="s">
        <v>38</v>
      </c>
      <c r="Q448" s="2" t="s">
        <v>39</v>
      </c>
      <c r="R448" s="9">
        <v>300</v>
      </c>
      <c r="S448" s="9">
        <v>3240</v>
      </c>
      <c r="T448" s="9">
        <v>0</v>
      </c>
      <c r="U448" s="9">
        <f t="shared" si="136"/>
        <v>0</v>
      </c>
      <c r="V448" s="6"/>
      <c r="W448" s="6">
        <v>2016</v>
      </c>
      <c r="X448" s="32" t="s">
        <v>6905</v>
      </c>
      <c r="Y448" s="198"/>
      <c r="Z448" s="198"/>
      <c r="AA448" s="198"/>
      <c r="AB448" s="198"/>
      <c r="AC448" s="198"/>
      <c r="AD448" s="198"/>
      <c r="AE448" s="198"/>
      <c r="AF448" s="198"/>
      <c r="AG448" s="198"/>
      <c r="AH448" s="198"/>
      <c r="AI448" s="198"/>
      <c r="AJ448" s="198"/>
      <c r="AK448" s="198"/>
    </row>
    <row r="449" spans="1:37" s="236" customFormat="1" ht="102" x14ac:dyDescent="0.25">
      <c r="A449" s="6" t="s">
        <v>1100</v>
      </c>
      <c r="B449" s="6" t="s">
        <v>25</v>
      </c>
      <c r="C449" s="6" t="s">
        <v>1048</v>
      </c>
      <c r="D449" s="11" t="s">
        <v>1044</v>
      </c>
      <c r="E449" s="11" t="s">
        <v>1049</v>
      </c>
      <c r="F449" s="6" t="s">
        <v>1050</v>
      </c>
      <c r="G449" s="6" t="s">
        <v>30</v>
      </c>
      <c r="H449" s="126">
        <v>0</v>
      </c>
      <c r="I449" s="6" t="s">
        <v>31</v>
      </c>
      <c r="J449" s="6" t="s">
        <v>32</v>
      </c>
      <c r="K449" s="3" t="s">
        <v>460</v>
      </c>
      <c r="L449" s="6" t="s">
        <v>34</v>
      </c>
      <c r="M449" s="6" t="s">
        <v>35</v>
      </c>
      <c r="N449" s="6" t="s">
        <v>10770</v>
      </c>
      <c r="O449" s="6" t="s">
        <v>37</v>
      </c>
      <c r="P449" s="41" t="s">
        <v>38</v>
      </c>
      <c r="Q449" s="2" t="s">
        <v>39</v>
      </c>
      <c r="R449" s="9">
        <v>220</v>
      </c>
      <c r="S449" s="9">
        <v>4753</v>
      </c>
      <c r="T449" s="9">
        <v>0</v>
      </c>
      <c r="U449" s="9">
        <f t="shared" si="136"/>
        <v>0</v>
      </c>
      <c r="V449" s="6"/>
      <c r="W449" s="6">
        <v>2016</v>
      </c>
      <c r="X449" s="32" t="s">
        <v>6905</v>
      </c>
      <c r="Y449" s="198"/>
      <c r="Z449" s="198"/>
      <c r="AA449" s="198"/>
      <c r="AB449" s="198"/>
      <c r="AC449" s="198"/>
      <c r="AD449" s="198"/>
      <c r="AE449" s="198"/>
      <c r="AF449" s="198"/>
      <c r="AG449" s="198"/>
      <c r="AH449" s="198"/>
      <c r="AI449" s="198"/>
      <c r="AJ449" s="198"/>
      <c r="AK449" s="198"/>
    </row>
    <row r="450" spans="1:37" s="236" customFormat="1" ht="102" x14ac:dyDescent="0.25">
      <c r="A450" s="6" t="s">
        <v>1104</v>
      </c>
      <c r="B450" s="6" t="s">
        <v>25</v>
      </c>
      <c r="C450" s="6" t="s">
        <v>1048</v>
      </c>
      <c r="D450" s="11" t="s">
        <v>1044</v>
      </c>
      <c r="E450" s="11" t="s">
        <v>1049</v>
      </c>
      <c r="F450" s="6" t="s">
        <v>1052</v>
      </c>
      <c r="G450" s="6" t="s">
        <v>30</v>
      </c>
      <c r="H450" s="126">
        <v>0</v>
      </c>
      <c r="I450" s="6" t="s">
        <v>31</v>
      </c>
      <c r="J450" s="6" t="s">
        <v>32</v>
      </c>
      <c r="K450" s="3" t="s">
        <v>460</v>
      </c>
      <c r="L450" s="6" t="s">
        <v>34</v>
      </c>
      <c r="M450" s="6" t="s">
        <v>35</v>
      </c>
      <c r="N450" s="6" t="s">
        <v>10770</v>
      </c>
      <c r="O450" s="6" t="s">
        <v>37</v>
      </c>
      <c r="P450" s="41" t="s">
        <v>38</v>
      </c>
      <c r="Q450" s="2" t="s">
        <v>39</v>
      </c>
      <c r="R450" s="9">
        <v>120</v>
      </c>
      <c r="S450" s="9">
        <v>5800</v>
      </c>
      <c r="T450" s="9">
        <v>0</v>
      </c>
      <c r="U450" s="9">
        <f t="shared" si="136"/>
        <v>0</v>
      </c>
      <c r="V450" s="6"/>
      <c r="W450" s="6">
        <v>2016</v>
      </c>
      <c r="X450" s="32" t="s">
        <v>6905</v>
      </c>
      <c r="Y450" s="198"/>
      <c r="Z450" s="198"/>
      <c r="AA450" s="198"/>
      <c r="AB450" s="198"/>
      <c r="AC450" s="198"/>
      <c r="AD450" s="198"/>
      <c r="AE450" s="198"/>
      <c r="AF450" s="198"/>
      <c r="AG450" s="198"/>
      <c r="AH450" s="198"/>
      <c r="AI450" s="198"/>
      <c r="AJ450" s="198"/>
      <c r="AK450" s="198"/>
    </row>
    <row r="451" spans="1:37" s="236" customFormat="1" ht="102" x14ac:dyDescent="0.25">
      <c r="A451" s="6" t="s">
        <v>1106</v>
      </c>
      <c r="B451" s="6" t="s">
        <v>25</v>
      </c>
      <c r="C451" s="11" t="s">
        <v>1054</v>
      </c>
      <c r="D451" s="11" t="s">
        <v>1055</v>
      </c>
      <c r="E451" s="11" t="s">
        <v>1056</v>
      </c>
      <c r="F451" s="6" t="s">
        <v>1057</v>
      </c>
      <c r="G451" s="6" t="s">
        <v>30</v>
      </c>
      <c r="H451" s="126">
        <v>0</v>
      </c>
      <c r="I451" s="6" t="s">
        <v>31</v>
      </c>
      <c r="J451" s="6" t="s">
        <v>32</v>
      </c>
      <c r="K451" s="3" t="s">
        <v>460</v>
      </c>
      <c r="L451" s="6" t="s">
        <v>34</v>
      </c>
      <c r="M451" s="6" t="s">
        <v>35</v>
      </c>
      <c r="N451" s="6" t="s">
        <v>10770</v>
      </c>
      <c r="O451" s="6" t="s">
        <v>37</v>
      </c>
      <c r="P451" s="41" t="s">
        <v>38</v>
      </c>
      <c r="Q451" s="2" t="s">
        <v>39</v>
      </c>
      <c r="R451" s="9">
        <v>80</v>
      </c>
      <c r="S451" s="9">
        <v>12856.8</v>
      </c>
      <c r="T451" s="9">
        <v>0</v>
      </c>
      <c r="U451" s="9">
        <f t="shared" si="136"/>
        <v>0</v>
      </c>
      <c r="V451" s="6"/>
      <c r="W451" s="6">
        <v>2016</v>
      </c>
      <c r="X451" s="32" t="s">
        <v>6905</v>
      </c>
      <c r="Y451" s="198"/>
      <c r="Z451" s="198"/>
      <c r="AA451" s="198"/>
      <c r="AB451" s="198"/>
      <c r="AC451" s="198"/>
      <c r="AD451" s="198"/>
      <c r="AE451" s="198"/>
      <c r="AF451" s="198"/>
      <c r="AG451" s="198"/>
      <c r="AH451" s="198"/>
      <c r="AI451" s="198"/>
      <c r="AJ451" s="198"/>
      <c r="AK451" s="198"/>
    </row>
    <row r="452" spans="1:37" s="236" customFormat="1" ht="153" x14ac:dyDescent="0.25">
      <c r="A452" s="6" t="s">
        <v>1108</v>
      </c>
      <c r="B452" s="6" t="s">
        <v>25</v>
      </c>
      <c r="C452" s="11" t="s">
        <v>1059</v>
      </c>
      <c r="D452" s="11" t="s">
        <v>1060</v>
      </c>
      <c r="E452" s="11" t="s">
        <v>1061</v>
      </c>
      <c r="F452" s="6" t="s">
        <v>1062</v>
      </c>
      <c r="G452" s="6" t="s">
        <v>30</v>
      </c>
      <c r="H452" s="126">
        <v>60</v>
      </c>
      <c r="I452" s="6" t="s">
        <v>31</v>
      </c>
      <c r="J452" s="6" t="s">
        <v>32</v>
      </c>
      <c r="K452" s="3" t="s">
        <v>33</v>
      </c>
      <c r="L452" s="6" t="s">
        <v>34</v>
      </c>
      <c r="M452" s="6" t="s">
        <v>35</v>
      </c>
      <c r="N452" s="11" t="s">
        <v>78</v>
      </c>
      <c r="O452" s="6" t="s">
        <v>79</v>
      </c>
      <c r="P452" s="41" t="s">
        <v>38</v>
      </c>
      <c r="Q452" s="2" t="s">
        <v>39</v>
      </c>
      <c r="R452" s="9">
        <v>5000</v>
      </c>
      <c r="S452" s="9">
        <v>630</v>
      </c>
      <c r="T452" s="9">
        <v>0</v>
      </c>
      <c r="U452" s="9">
        <f t="shared" si="136"/>
        <v>0</v>
      </c>
      <c r="V452" s="6" t="s">
        <v>80</v>
      </c>
      <c r="W452" s="6">
        <v>2016</v>
      </c>
      <c r="X452" s="6">
        <v>11</v>
      </c>
      <c r="Y452" s="198"/>
      <c r="Z452" s="198"/>
      <c r="AA452" s="198"/>
      <c r="AB452" s="198"/>
      <c r="AC452" s="198"/>
      <c r="AD452" s="198"/>
      <c r="AE452" s="198"/>
      <c r="AF452" s="198"/>
      <c r="AG452" s="198"/>
      <c r="AH452" s="198"/>
      <c r="AI452" s="198"/>
      <c r="AJ452" s="198"/>
      <c r="AK452" s="198"/>
    </row>
    <row r="453" spans="1:37" s="236" customFormat="1" ht="153" x14ac:dyDescent="0.25">
      <c r="A453" s="6" t="s">
        <v>10274</v>
      </c>
      <c r="B453" s="6" t="s">
        <v>25</v>
      </c>
      <c r="C453" s="11" t="s">
        <v>1059</v>
      </c>
      <c r="D453" s="11" t="s">
        <v>1060</v>
      </c>
      <c r="E453" s="11" t="s">
        <v>1061</v>
      </c>
      <c r="F453" s="6" t="s">
        <v>1062</v>
      </c>
      <c r="G453" s="6" t="s">
        <v>30</v>
      </c>
      <c r="H453" s="126">
        <v>60</v>
      </c>
      <c r="I453" s="6" t="s">
        <v>31</v>
      </c>
      <c r="J453" s="6" t="s">
        <v>32</v>
      </c>
      <c r="K453" s="3" t="s">
        <v>45</v>
      </c>
      <c r="L453" s="6" t="s">
        <v>34</v>
      </c>
      <c r="M453" s="6" t="s">
        <v>35</v>
      </c>
      <c r="N453" s="11" t="s">
        <v>78</v>
      </c>
      <c r="O453" s="6" t="s">
        <v>79</v>
      </c>
      <c r="P453" s="41" t="s">
        <v>38</v>
      </c>
      <c r="Q453" s="2" t="s">
        <v>39</v>
      </c>
      <c r="R453" s="9">
        <v>5000</v>
      </c>
      <c r="S453" s="9">
        <v>630</v>
      </c>
      <c r="T453" s="9">
        <v>0</v>
      </c>
      <c r="U453" s="9">
        <f t="shared" si="136"/>
        <v>0</v>
      </c>
      <c r="V453" s="6" t="s">
        <v>80</v>
      </c>
      <c r="W453" s="6">
        <v>2016</v>
      </c>
      <c r="X453" s="6" t="s">
        <v>6914</v>
      </c>
      <c r="Y453" s="198"/>
      <c r="Z453" s="198"/>
      <c r="AA453" s="198"/>
      <c r="AB453" s="198"/>
      <c r="AC453" s="198"/>
      <c r="AD453" s="198"/>
      <c r="AE453" s="198"/>
      <c r="AF453" s="198"/>
      <c r="AG453" s="198"/>
      <c r="AH453" s="198"/>
      <c r="AI453" s="198"/>
      <c r="AJ453" s="198"/>
      <c r="AK453" s="198"/>
    </row>
    <row r="454" spans="1:37" s="236" customFormat="1" ht="153" x14ac:dyDescent="0.25">
      <c r="A454" s="6" t="s">
        <v>10275</v>
      </c>
      <c r="B454" s="6" t="s">
        <v>25</v>
      </c>
      <c r="C454" s="11" t="s">
        <v>1059</v>
      </c>
      <c r="D454" s="11" t="s">
        <v>1060</v>
      </c>
      <c r="E454" s="11" t="s">
        <v>1061</v>
      </c>
      <c r="F454" s="6" t="s">
        <v>1062</v>
      </c>
      <c r="G454" s="6" t="s">
        <v>30</v>
      </c>
      <c r="H454" s="126">
        <v>60</v>
      </c>
      <c r="I454" s="6" t="s">
        <v>31</v>
      </c>
      <c r="J454" s="6" t="s">
        <v>32</v>
      </c>
      <c r="K454" s="3" t="s">
        <v>10175</v>
      </c>
      <c r="L454" s="6" t="s">
        <v>34</v>
      </c>
      <c r="M454" s="6" t="s">
        <v>35</v>
      </c>
      <c r="N454" s="11" t="s">
        <v>78</v>
      </c>
      <c r="O454" s="6" t="s">
        <v>79</v>
      </c>
      <c r="P454" s="41" t="s">
        <v>38</v>
      </c>
      <c r="Q454" s="2" t="s">
        <v>39</v>
      </c>
      <c r="R454" s="9">
        <v>5490</v>
      </c>
      <c r="S454" s="9">
        <v>630</v>
      </c>
      <c r="T454" s="9">
        <f t="shared" ref="T454" si="138">S454*R454</f>
        <v>3458700</v>
      </c>
      <c r="U454" s="9">
        <f t="shared" si="136"/>
        <v>3873744.0000000005</v>
      </c>
      <c r="V454" s="6" t="s">
        <v>80</v>
      </c>
      <c r="W454" s="6">
        <v>2016</v>
      </c>
      <c r="X454" s="6"/>
      <c r="Y454" s="198"/>
      <c r="Z454" s="198"/>
      <c r="AA454" s="198"/>
      <c r="AB454" s="198"/>
      <c r="AC454" s="198"/>
      <c r="AD454" s="198"/>
      <c r="AE454" s="198"/>
      <c r="AF454" s="198"/>
      <c r="AG454" s="198"/>
      <c r="AH454" s="198"/>
      <c r="AI454" s="198"/>
      <c r="AJ454" s="198"/>
      <c r="AK454" s="198"/>
    </row>
    <row r="455" spans="1:37" s="236" customFormat="1" ht="153" x14ac:dyDescent="0.25">
      <c r="A455" s="6" t="s">
        <v>1110</v>
      </c>
      <c r="B455" s="6" t="s">
        <v>25</v>
      </c>
      <c r="C455" s="11" t="s">
        <v>1059</v>
      </c>
      <c r="D455" s="11" t="s">
        <v>1060</v>
      </c>
      <c r="E455" s="11" t="s">
        <v>1061</v>
      </c>
      <c r="F455" s="6" t="s">
        <v>1064</v>
      </c>
      <c r="G455" s="6" t="s">
        <v>30</v>
      </c>
      <c r="H455" s="126">
        <v>60</v>
      </c>
      <c r="I455" s="6" t="s">
        <v>31</v>
      </c>
      <c r="J455" s="6" t="s">
        <v>32</v>
      </c>
      <c r="K455" s="3" t="s">
        <v>45</v>
      </c>
      <c r="L455" s="6" t="s">
        <v>34</v>
      </c>
      <c r="M455" s="6" t="s">
        <v>35</v>
      </c>
      <c r="N455" s="11" t="s">
        <v>78</v>
      </c>
      <c r="O455" s="6" t="s">
        <v>79</v>
      </c>
      <c r="P455" s="41" t="s">
        <v>38</v>
      </c>
      <c r="Q455" s="2" t="s">
        <v>39</v>
      </c>
      <c r="R455" s="9">
        <v>300</v>
      </c>
      <c r="S455" s="9">
        <v>630</v>
      </c>
      <c r="T455" s="9">
        <v>0</v>
      </c>
      <c r="U455" s="9">
        <f t="shared" si="136"/>
        <v>0</v>
      </c>
      <c r="V455" s="6" t="s">
        <v>80</v>
      </c>
      <c r="W455" s="6">
        <v>2016</v>
      </c>
      <c r="X455" s="32" t="s">
        <v>6905</v>
      </c>
      <c r="Y455" s="198"/>
      <c r="Z455" s="198"/>
      <c r="AA455" s="198"/>
      <c r="AB455" s="198"/>
      <c r="AC455" s="198"/>
      <c r="AD455" s="198"/>
      <c r="AE455" s="198"/>
      <c r="AF455" s="198"/>
      <c r="AG455" s="198"/>
      <c r="AH455" s="198"/>
      <c r="AI455" s="198"/>
      <c r="AJ455" s="198"/>
      <c r="AK455" s="198"/>
    </row>
    <row r="456" spans="1:37" s="236" customFormat="1" ht="153" x14ac:dyDescent="0.25">
      <c r="A456" s="6" t="s">
        <v>1115</v>
      </c>
      <c r="B456" s="6" t="s">
        <v>25</v>
      </c>
      <c r="C456" s="11" t="s">
        <v>1066</v>
      </c>
      <c r="D456" s="11" t="s">
        <v>1060</v>
      </c>
      <c r="E456" s="11" t="s">
        <v>1067</v>
      </c>
      <c r="F456" s="6" t="s">
        <v>1068</v>
      </c>
      <c r="G456" s="6" t="s">
        <v>30</v>
      </c>
      <c r="H456" s="126">
        <v>60</v>
      </c>
      <c r="I456" s="6" t="s">
        <v>31</v>
      </c>
      <c r="J456" s="6" t="s">
        <v>32</v>
      </c>
      <c r="K456" s="3" t="s">
        <v>45</v>
      </c>
      <c r="L456" s="6" t="s">
        <v>34</v>
      </c>
      <c r="M456" s="6" t="s">
        <v>35</v>
      </c>
      <c r="N456" s="11" t="s">
        <v>78</v>
      </c>
      <c r="O456" s="6" t="s">
        <v>79</v>
      </c>
      <c r="P456" s="41" t="s">
        <v>38</v>
      </c>
      <c r="Q456" s="2" t="s">
        <v>39</v>
      </c>
      <c r="R456" s="9">
        <v>32</v>
      </c>
      <c r="S456" s="9">
        <v>630</v>
      </c>
      <c r="T456" s="9">
        <v>0</v>
      </c>
      <c r="U456" s="9">
        <f t="shared" si="136"/>
        <v>0</v>
      </c>
      <c r="V456" s="6" t="s">
        <v>80</v>
      </c>
      <c r="W456" s="6">
        <v>2016</v>
      </c>
      <c r="X456" s="32" t="s">
        <v>6905</v>
      </c>
      <c r="Y456" s="198"/>
      <c r="Z456" s="198"/>
      <c r="AA456" s="198"/>
      <c r="AB456" s="198"/>
      <c r="AC456" s="198"/>
      <c r="AD456" s="198"/>
      <c r="AE456" s="198"/>
      <c r="AF456" s="198"/>
      <c r="AG456" s="198"/>
      <c r="AH456" s="198"/>
      <c r="AI456" s="198"/>
      <c r="AJ456" s="198"/>
      <c r="AK456" s="198"/>
    </row>
    <row r="457" spans="1:37" s="236" customFormat="1" ht="153" x14ac:dyDescent="0.25">
      <c r="A457" s="6" t="s">
        <v>1118</v>
      </c>
      <c r="B457" s="6" t="s">
        <v>25</v>
      </c>
      <c r="C457" s="6" t="s">
        <v>1070</v>
      </c>
      <c r="D457" s="11" t="s">
        <v>1071</v>
      </c>
      <c r="E457" s="11" t="s">
        <v>1072</v>
      </c>
      <c r="F457" s="6" t="s">
        <v>1073</v>
      </c>
      <c r="G457" s="6" t="s">
        <v>30</v>
      </c>
      <c r="H457" s="126">
        <v>60</v>
      </c>
      <c r="I457" s="6" t="s">
        <v>31</v>
      </c>
      <c r="J457" s="6" t="s">
        <v>32</v>
      </c>
      <c r="K457" s="3" t="s">
        <v>45</v>
      </c>
      <c r="L457" s="6" t="s">
        <v>34</v>
      </c>
      <c r="M457" s="6" t="s">
        <v>35</v>
      </c>
      <c r="N457" s="11" t="s">
        <v>78</v>
      </c>
      <c r="O457" s="6" t="s">
        <v>79</v>
      </c>
      <c r="P457" s="32">
        <v>166</v>
      </c>
      <c r="Q457" s="3" t="s">
        <v>1074</v>
      </c>
      <c r="R457" s="9">
        <v>192</v>
      </c>
      <c r="S457" s="9">
        <v>669.6</v>
      </c>
      <c r="T457" s="9">
        <v>0</v>
      </c>
      <c r="U457" s="9">
        <f t="shared" si="136"/>
        <v>0</v>
      </c>
      <c r="V457" s="6" t="s">
        <v>80</v>
      </c>
      <c r="W457" s="6">
        <v>2016</v>
      </c>
      <c r="X457" s="32" t="s">
        <v>6905</v>
      </c>
      <c r="Y457" s="198"/>
      <c r="Z457" s="198"/>
      <c r="AA457" s="198"/>
      <c r="AB457" s="198"/>
      <c r="AC457" s="198"/>
      <c r="AD457" s="198"/>
      <c r="AE457" s="198"/>
      <c r="AF457" s="198"/>
      <c r="AG457" s="198"/>
      <c r="AH457" s="198"/>
      <c r="AI457" s="198"/>
      <c r="AJ457" s="198"/>
      <c r="AK457" s="198"/>
    </row>
    <row r="458" spans="1:37" s="236" customFormat="1" ht="153" x14ac:dyDescent="0.25">
      <c r="A458" s="6" t="s">
        <v>1120</v>
      </c>
      <c r="B458" s="6" t="s">
        <v>25</v>
      </c>
      <c r="C458" s="6" t="s">
        <v>1076</v>
      </c>
      <c r="D458" s="11" t="s">
        <v>1071</v>
      </c>
      <c r="E458" s="11" t="s">
        <v>1077</v>
      </c>
      <c r="F458" s="6" t="s">
        <v>1078</v>
      </c>
      <c r="G458" s="6" t="s">
        <v>30</v>
      </c>
      <c r="H458" s="126">
        <v>60</v>
      </c>
      <c r="I458" s="6" t="s">
        <v>31</v>
      </c>
      <c r="J458" s="6" t="s">
        <v>32</v>
      </c>
      <c r="K458" s="3" t="s">
        <v>45</v>
      </c>
      <c r="L458" s="6" t="s">
        <v>34</v>
      </c>
      <c r="M458" s="6" t="s">
        <v>35</v>
      </c>
      <c r="N458" s="11" t="s">
        <v>78</v>
      </c>
      <c r="O458" s="6" t="s">
        <v>79</v>
      </c>
      <c r="P458" s="32">
        <v>166</v>
      </c>
      <c r="Q458" s="3" t="s">
        <v>1074</v>
      </c>
      <c r="R458" s="9">
        <f>1600+1500</f>
        <v>3100</v>
      </c>
      <c r="S458" s="9">
        <v>669.6</v>
      </c>
      <c r="T458" s="9">
        <v>0</v>
      </c>
      <c r="U458" s="9">
        <f t="shared" si="136"/>
        <v>0</v>
      </c>
      <c r="V458" s="6" t="s">
        <v>80</v>
      </c>
      <c r="W458" s="6">
        <v>2016</v>
      </c>
      <c r="X458" s="32" t="s">
        <v>6914</v>
      </c>
      <c r="Y458" s="198"/>
      <c r="Z458" s="198"/>
      <c r="AA458" s="198"/>
      <c r="AB458" s="198"/>
      <c r="AC458" s="198"/>
      <c r="AD458" s="198"/>
      <c r="AE458" s="198"/>
      <c r="AF458" s="198"/>
      <c r="AG458" s="198"/>
      <c r="AH458" s="198"/>
      <c r="AI458" s="198"/>
      <c r="AJ458" s="198"/>
      <c r="AK458" s="198"/>
    </row>
    <row r="459" spans="1:37" s="236" customFormat="1" ht="153" x14ac:dyDescent="0.25">
      <c r="A459" s="6" t="s">
        <v>10276</v>
      </c>
      <c r="B459" s="6" t="s">
        <v>25</v>
      </c>
      <c r="C459" s="6" t="s">
        <v>1076</v>
      </c>
      <c r="D459" s="11" t="s">
        <v>1071</v>
      </c>
      <c r="E459" s="11" t="s">
        <v>1077</v>
      </c>
      <c r="F459" s="6" t="s">
        <v>1078</v>
      </c>
      <c r="G459" s="6" t="s">
        <v>30</v>
      </c>
      <c r="H459" s="126">
        <v>60</v>
      </c>
      <c r="I459" s="6" t="s">
        <v>31</v>
      </c>
      <c r="J459" s="6" t="s">
        <v>32</v>
      </c>
      <c r="K459" s="3" t="s">
        <v>10175</v>
      </c>
      <c r="L459" s="6" t="s">
        <v>34</v>
      </c>
      <c r="M459" s="6" t="s">
        <v>35</v>
      </c>
      <c r="N459" s="11" t="s">
        <v>78</v>
      </c>
      <c r="O459" s="6" t="s">
        <v>79</v>
      </c>
      <c r="P459" s="32">
        <v>166</v>
      </c>
      <c r="Q459" s="3" t="s">
        <v>1074</v>
      </c>
      <c r="R459" s="9">
        <v>1596</v>
      </c>
      <c r="S459" s="9">
        <v>669.6</v>
      </c>
      <c r="T459" s="9">
        <f t="shared" ref="T459" si="139">S459*R459</f>
        <v>1068681.6000000001</v>
      </c>
      <c r="U459" s="9">
        <f t="shared" si="136"/>
        <v>1196923.3920000002</v>
      </c>
      <c r="V459" s="6" t="s">
        <v>80</v>
      </c>
      <c r="W459" s="6">
        <v>2016</v>
      </c>
      <c r="X459" s="32"/>
      <c r="Y459" s="198"/>
      <c r="Z459" s="198"/>
      <c r="AA459" s="198"/>
      <c r="AB459" s="198"/>
      <c r="AC459" s="198"/>
      <c r="AD459" s="198"/>
      <c r="AE459" s="198"/>
      <c r="AF459" s="198"/>
      <c r="AG459" s="198"/>
      <c r="AH459" s="198"/>
      <c r="AI459" s="198"/>
      <c r="AJ459" s="198"/>
      <c r="AK459" s="198"/>
    </row>
    <row r="460" spans="1:37" s="236" customFormat="1" ht="153" x14ac:dyDescent="0.25">
      <c r="A460" s="6" t="s">
        <v>1122</v>
      </c>
      <c r="B460" s="6" t="s">
        <v>25</v>
      </c>
      <c r="C460" s="6" t="s">
        <v>7035</v>
      </c>
      <c r="D460" s="11" t="s">
        <v>1071</v>
      </c>
      <c r="E460" s="11" t="s">
        <v>7036</v>
      </c>
      <c r="F460" s="6" t="s">
        <v>1080</v>
      </c>
      <c r="G460" s="6" t="s">
        <v>30</v>
      </c>
      <c r="H460" s="126">
        <v>60</v>
      </c>
      <c r="I460" s="6" t="s">
        <v>31</v>
      </c>
      <c r="J460" s="6" t="s">
        <v>32</v>
      </c>
      <c r="K460" s="3" t="s">
        <v>45</v>
      </c>
      <c r="L460" s="6" t="s">
        <v>34</v>
      </c>
      <c r="M460" s="6" t="s">
        <v>35</v>
      </c>
      <c r="N460" s="11" t="s">
        <v>78</v>
      </c>
      <c r="O460" s="6" t="s">
        <v>79</v>
      </c>
      <c r="P460" s="32">
        <v>166</v>
      </c>
      <c r="Q460" s="3" t="s">
        <v>1074</v>
      </c>
      <c r="R460" s="9">
        <v>5</v>
      </c>
      <c r="S460" s="9">
        <v>669.6</v>
      </c>
      <c r="T460" s="9">
        <v>0</v>
      </c>
      <c r="U460" s="9">
        <f t="shared" si="136"/>
        <v>0</v>
      </c>
      <c r="V460" s="6" t="s">
        <v>80</v>
      </c>
      <c r="W460" s="6">
        <v>2016</v>
      </c>
      <c r="X460" s="32" t="s">
        <v>6905</v>
      </c>
      <c r="Y460" s="198"/>
      <c r="Z460" s="198"/>
      <c r="AA460" s="198"/>
      <c r="AB460" s="198"/>
      <c r="AC460" s="198"/>
      <c r="AD460" s="198"/>
      <c r="AE460" s="198"/>
      <c r="AF460" s="198"/>
      <c r="AG460" s="198"/>
      <c r="AH460" s="198"/>
      <c r="AI460" s="198"/>
      <c r="AJ460" s="198"/>
      <c r="AK460" s="198"/>
    </row>
    <row r="461" spans="1:37" s="236" customFormat="1" ht="153" x14ac:dyDescent="0.25">
      <c r="A461" s="6" t="s">
        <v>1124</v>
      </c>
      <c r="B461" s="6" t="s">
        <v>25</v>
      </c>
      <c r="C461" s="6" t="s">
        <v>1082</v>
      </c>
      <c r="D461" s="11" t="s">
        <v>1071</v>
      </c>
      <c r="E461" s="11" t="s">
        <v>1083</v>
      </c>
      <c r="F461" s="6" t="s">
        <v>1084</v>
      </c>
      <c r="G461" s="6" t="s">
        <v>30</v>
      </c>
      <c r="H461" s="126">
        <v>60</v>
      </c>
      <c r="I461" s="6" t="s">
        <v>31</v>
      </c>
      <c r="J461" s="6" t="s">
        <v>32</v>
      </c>
      <c r="K461" s="3" t="s">
        <v>45</v>
      </c>
      <c r="L461" s="6" t="s">
        <v>34</v>
      </c>
      <c r="M461" s="6" t="s">
        <v>35</v>
      </c>
      <c r="N461" s="11" t="s">
        <v>78</v>
      </c>
      <c r="O461" s="6" t="s">
        <v>79</v>
      </c>
      <c r="P461" s="32">
        <v>166</v>
      </c>
      <c r="Q461" s="3" t="s">
        <v>1074</v>
      </c>
      <c r="R461" s="9">
        <v>12</v>
      </c>
      <c r="S461" s="9">
        <v>669.6</v>
      </c>
      <c r="T461" s="9">
        <v>0</v>
      </c>
      <c r="U461" s="9">
        <f t="shared" si="136"/>
        <v>0</v>
      </c>
      <c r="V461" s="6" t="s">
        <v>80</v>
      </c>
      <c r="W461" s="6">
        <v>2016</v>
      </c>
      <c r="X461" s="32" t="s">
        <v>6914</v>
      </c>
      <c r="Y461" s="198"/>
      <c r="Z461" s="198"/>
      <c r="AA461" s="198"/>
      <c r="AB461" s="198"/>
      <c r="AC461" s="198"/>
      <c r="AD461" s="198"/>
      <c r="AE461" s="198"/>
      <c r="AF461" s="198"/>
      <c r="AG461" s="198"/>
      <c r="AH461" s="198"/>
      <c r="AI461" s="198"/>
      <c r="AJ461" s="198"/>
      <c r="AK461" s="198"/>
    </row>
    <row r="462" spans="1:37" s="236" customFormat="1" ht="153" x14ac:dyDescent="0.25">
      <c r="A462" s="6" t="s">
        <v>10277</v>
      </c>
      <c r="B462" s="6" t="s">
        <v>25</v>
      </c>
      <c r="C462" s="6" t="s">
        <v>1082</v>
      </c>
      <c r="D462" s="11" t="s">
        <v>1071</v>
      </c>
      <c r="E462" s="11" t="s">
        <v>1083</v>
      </c>
      <c r="F462" s="6" t="s">
        <v>1084</v>
      </c>
      <c r="G462" s="6" t="s">
        <v>30</v>
      </c>
      <c r="H462" s="126">
        <v>60</v>
      </c>
      <c r="I462" s="6" t="s">
        <v>31</v>
      </c>
      <c r="J462" s="6" t="s">
        <v>32</v>
      </c>
      <c r="K462" s="3" t="s">
        <v>95</v>
      </c>
      <c r="L462" s="6" t="s">
        <v>34</v>
      </c>
      <c r="M462" s="6" t="s">
        <v>35</v>
      </c>
      <c r="N462" s="11" t="s">
        <v>78</v>
      </c>
      <c r="O462" s="6" t="s">
        <v>79</v>
      </c>
      <c r="P462" s="32">
        <v>166</v>
      </c>
      <c r="Q462" s="3" t="s">
        <v>1074</v>
      </c>
      <c r="R462" s="9">
        <v>175.20000000000002</v>
      </c>
      <c r="S462" s="9">
        <v>669.6</v>
      </c>
      <c r="T462" s="9">
        <f t="shared" ref="T462" si="140">S462*R462</f>
        <v>117313.92000000001</v>
      </c>
      <c r="U462" s="9">
        <f t="shared" si="136"/>
        <v>131391.59040000002</v>
      </c>
      <c r="V462" s="6" t="s">
        <v>80</v>
      </c>
      <c r="W462" s="6">
        <v>2016</v>
      </c>
      <c r="X462" s="32"/>
      <c r="Y462" s="198"/>
      <c r="Z462" s="198"/>
      <c r="AA462" s="198"/>
      <c r="AB462" s="198"/>
      <c r="AC462" s="198"/>
      <c r="AD462" s="198"/>
      <c r="AE462" s="198"/>
      <c r="AF462" s="198"/>
      <c r="AG462" s="198"/>
      <c r="AH462" s="198"/>
      <c r="AI462" s="198"/>
      <c r="AJ462" s="198"/>
      <c r="AK462" s="198"/>
    </row>
    <row r="463" spans="1:37" s="236" customFormat="1" ht="153" x14ac:dyDescent="0.25">
      <c r="A463" s="6" t="s">
        <v>1128</v>
      </c>
      <c r="B463" s="6" t="s">
        <v>25</v>
      </c>
      <c r="C463" s="6" t="s">
        <v>1086</v>
      </c>
      <c r="D463" s="11" t="s">
        <v>1071</v>
      </c>
      <c r="E463" s="11" t="s">
        <v>1087</v>
      </c>
      <c r="F463" s="3" t="s">
        <v>1088</v>
      </c>
      <c r="G463" s="6" t="s">
        <v>30</v>
      </c>
      <c r="H463" s="126">
        <v>60</v>
      </c>
      <c r="I463" s="6" t="s">
        <v>31</v>
      </c>
      <c r="J463" s="6" t="s">
        <v>32</v>
      </c>
      <c r="K463" s="3" t="s">
        <v>45</v>
      </c>
      <c r="L463" s="6" t="s">
        <v>34</v>
      </c>
      <c r="M463" s="6" t="s">
        <v>35</v>
      </c>
      <c r="N463" s="11" t="s">
        <v>78</v>
      </c>
      <c r="O463" s="6" t="s">
        <v>79</v>
      </c>
      <c r="P463" s="32">
        <v>166</v>
      </c>
      <c r="Q463" s="3" t="s">
        <v>1074</v>
      </c>
      <c r="R463" s="9">
        <v>60</v>
      </c>
      <c r="S463" s="9">
        <v>669.6</v>
      </c>
      <c r="T463" s="9">
        <v>0</v>
      </c>
      <c r="U463" s="9">
        <f t="shared" si="136"/>
        <v>0</v>
      </c>
      <c r="V463" s="6" t="s">
        <v>80</v>
      </c>
      <c r="W463" s="6">
        <v>2016</v>
      </c>
      <c r="X463" s="32" t="s">
        <v>6914</v>
      </c>
      <c r="Y463" s="198"/>
      <c r="Z463" s="198"/>
      <c r="AA463" s="198"/>
      <c r="AB463" s="198"/>
      <c r="AC463" s="198"/>
      <c r="AD463" s="198"/>
      <c r="AE463" s="198"/>
      <c r="AF463" s="198"/>
      <c r="AG463" s="198"/>
      <c r="AH463" s="198"/>
      <c r="AI463" s="198"/>
      <c r="AJ463" s="198"/>
      <c r="AK463" s="198"/>
    </row>
    <row r="464" spans="1:37" s="236" customFormat="1" ht="153" x14ac:dyDescent="0.25">
      <c r="A464" s="6" t="s">
        <v>10278</v>
      </c>
      <c r="B464" s="6" t="s">
        <v>25</v>
      </c>
      <c r="C464" s="6" t="s">
        <v>1086</v>
      </c>
      <c r="D464" s="11" t="s">
        <v>1071</v>
      </c>
      <c r="E464" s="11" t="s">
        <v>1087</v>
      </c>
      <c r="F464" s="3" t="s">
        <v>1088</v>
      </c>
      <c r="G464" s="6" t="s">
        <v>30</v>
      </c>
      <c r="H464" s="126">
        <v>60</v>
      </c>
      <c r="I464" s="6" t="s">
        <v>31</v>
      </c>
      <c r="J464" s="6" t="s">
        <v>32</v>
      </c>
      <c r="K464" s="3" t="s">
        <v>95</v>
      </c>
      <c r="L464" s="6" t="s">
        <v>34</v>
      </c>
      <c r="M464" s="6" t="s">
        <v>35</v>
      </c>
      <c r="N464" s="11" t="s">
        <v>78</v>
      </c>
      <c r="O464" s="6" t="s">
        <v>79</v>
      </c>
      <c r="P464" s="32">
        <v>166</v>
      </c>
      <c r="Q464" s="3" t="s">
        <v>1074</v>
      </c>
      <c r="R464" s="9">
        <v>547.6</v>
      </c>
      <c r="S464" s="9">
        <v>669.6</v>
      </c>
      <c r="T464" s="9">
        <f t="shared" ref="T464" si="141">S464*R464</f>
        <v>366672.96</v>
      </c>
      <c r="U464" s="9">
        <f t="shared" si="136"/>
        <v>410673.71520000004</v>
      </c>
      <c r="V464" s="6" t="s">
        <v>80</v>
      </c>
      <c r="W464" s="6">
        <v>2016</v>
      </c>
      <c r="X464" s="32"/>
      <c r="Y464" s="198"/>
      <c r="Z464" s="198"/>
      <c r="AA464" s="198"/>
      <c r="AB464" s="198"/>
      <c r="AC464" s="198"/>
      <c r="AD464" s="198"/>
      <c r="AE464" s="198"/>
      <c r="AF464" s="198"/>
      <c r="AG464" s="198"/>
      <c r="AH464" s="198"/>
      <c r="AI464" s="198"/>
      <c r="AJ464" s="198"/>
      <c r="AK464" s="198"/>
    </row>
    <row r="465" spans="1:37" s="236" customFormat="1" ht="153" x14ac:dyDescent="0.25">
      <c r="A465" s="6" t="s">
        <v>1131</v>
      </c>
      <c r="B465" s="6" t="s">
        <v>25</v>
      </c>
      <c r="C465" s="11" t="s">
        <v>10279</v>
      </c>
      <c r="D465" s="11" t="s">
        <v>1091</v>
      </c>
      <c r="E465" s="11" t="s">
        <v>10280</v>
      </c>
      <c r="F465" s="6" t="s">
        <v>1093</v>
      </c>
      <c r="G465" s="6" t="s">
        <v>30</v>
      </c>
      <c r="H465" s="126">
        <v>60</v>
      </c>
      <c r="I465" s="6" t="s">
        <v>31</v>
      </c>
      <c r="J465" s="6" t="s">
        <v>32</v>
      </c>
      <c r="K465" s="3" t="s">
        <v>45</v>
      </c>
      <c r="L465" s="6" t="s">
        <v>34</v>
      </c>
      <c r="M465" s="6" t="s">
        <v>35</v>
      </c>
      <c r="N465" s="11" t="s">
        <v>78</v>
      </c>
      <c r="O465" s="6" t="s">
        <v>79</v>
      </c>
      <c r="P465" s="32">
        <v>166</v>
      </c>
      <c r="Q465" s="3" t="s">
        <v>1074</v>
      </c>
      <c r="R465" s="9">
        <v>651.17999999999995</v>
      </c>
      <c r="S465" s="9">
        <v>636</v>
      </c>
      <c r="T465" s="9">
        <v>0</v>
      </c>
      <c r="U465" s="9">
        <f t="shared" si="136"/>
        <v>0</v>
      </c>
      <c r="V465" s="6" t="s">
        <v>80</v>
      </c>
      <c r="W465" s="6">
        <v>2016</v>
      </c>
      <c r="X465" s="32" t="s">
        <v>6907</v>
      </c>
      <c r="Y465" s="198"/>
      <c r="Z465" s="198"/>
      <c r="AA465" s="198"/>
      <c r="AB465" s="198"/>
      <c r="AC465" s="198"/>
      <c r="AD465" s="198"/>
      <c r="AE465" s="198"/>
      <c r="AF465" s="198"/>
      <c r="AG465" s="198"/>
      <c r="AH465" s="198"/>
      <c r="AI465" s="198"/>
      <c r="AJ465" s="198"/>
      <c r="AK465" s="198"/>
    </row>
    <row r="466" spans="1:37" s="236" customFormat="1" ht="153" x14ac:dyDescent="0.25">
      <c r="A466" s="6" t="s">
        <v>10281</v>
      </c>
      <c r="B466" s="6" t="s">
        <v>25</v>
      </c>
      <c r="C466" s="11" t="s">
        <v>10279</v>
      </c>
      <c r="D466" s="11" t="s">
        <v>1091</v>
      </c>
      <c r="E466" s="11" t="s">
        <v>10280</v>
      </c>
      <c r="F466" s="6" t="s">
        <v>1093</v>
      </c>
      <c r="G466" s="6" t="s">
        <v>30</v>
      </c>
      <c r="H466" s="126">
        <v>60</v>
      </c>
      <c r="I466" s="6" t="s">
        <v>31</v>
      </c>
      <c r="J466" s="6" t="s">
        <v>32</v>
      </c>
      <c r="K466" s="3" t="s">
        <v>45</v>
      </c>
      <c r="L466" s="6" t="s">
        <v>34</v>
      </c>
      <c r="M466" s="6" t="s">
        <v>35</v>
      </c>
      <c r="N466" s="11" t="s">
        <v>78</v>
      </c>
      <c r="O466" s="6" t="s">
        <v>79</v>
      </c>
      <c r="P466" s="32">
        <v>166</v>
      </c>
      <c r="Q466" s="3" t="s">
        <v>1074</v>
      </c>
      <c r="R466" s="9">
        <v>329.7</v>
      </c>
      <c r="S466" s="9">
        <v>636</v>
      </c>
      <c r="T466" s="9">
        <f t="shared" ref="T466" si="142">S466*R466</f>
        <v>209689.19999999998</v>
      </c>
      <c r="U466" s="9">
        <f t="shared" si="136"/>
        <v>234851.90400000001</v>
      </c>
      <c r="V466" s="6" t="s">
        <v>80</v>
      </c>
      <c r="W466" s="6">
        <v>2016</v>
      </c>
      <c r="X466" s="32"/>
      <c r="Y466" s="198"/>
      <c r="Z466" s="198"/>
      <c r="AA466" s="198"/>
      <c r="AB466" s="198"/>
      <c r="AC466" s="198"/>
      <c r="AD466" s="198"/>
      <c r="AE466" s="198"/>
      <c r="AF466" s="198"/>
      <c r="AG466" s="198"/>
      <c r="AH466" s="198"/>
      <c r="AI466" s="198"/>
      <c r="AJ466" s="198"/>
      <c r="AK466" s="198"/>
    </row>
    <row r="467" spans="1:37" s="236" customFormat="1" ht="153" x14ac:dyDescent="0.25">
      <c r="A467" s="6" t="s">
        <v>1136</v>
      </c>
      <c r="B467" s="6" t="s">
        <v>25</v>
      </c>
      <c r="C467" s="11" t="s">
        <v>1090</v>
      </c>
      <c r="D467" s="11" t="s">
        <v>1091</v>
      </c>
      <c r="E467" s="11" t="s">
        <v>1092</v>
      </c>
      <c r="F467" s="6" t="s">
        <v>1095</v>
      </c>
      <c r="G467" s="6" t="s">
        <v>30</v>
      </c>
      <c r="H467" s="126">
        <v>60</v>
      </c>
      <c r="I467" s="6" t="s">
        <v>31</v>
      </c>
      <c r="J467" s="6" t="s">
        <v>32</v>
      </c>
      <c r="K467" s="3" t="s">
        <v>45</v>
      </c>
      <c r="L467" s="6" t="s">
        <v>34</v>
      </c>
      <c r="M467" s="6" t="s">
        <v>35</v>
      </c>
      <c r="N467" s="11" t="s">
        <v>78</v>
      </c>
      <c r="O467" s="6" t="s">
        <v>79</v>
      </c>
      <c r="P467" s="32">
        <v>166</v>
      </c>
      <c r="Q467" s="3" t="s">
        <v>1074</v>
      </c>
      <c r="R467" s="9">
        <v>10</v>
      </c>
      <c r="S467" s="9">
        <v>636</v>
      </c>
      <c r="T467" s="9">
        <v>0</v>
      </c>
      <c r="U467" s="9">
        <f t="shared" si="136"/>
        <v>0</v>
      </c>
      <c r="V467" s="6" t="s">
        <v>80</v>
      </c>
      <c r="W467" s="6">
        <v>2016</v>
      </c>
      <c r="X467" s="32" t="s">
        <v>6905</v>
      </c>
      <c r="Y467" s="198"/>
      <c r="Z467" s="198"/>
      <c r="AA467" s="198"/>
      <c r="AB467" s="198"/>
      <c r="AC467" s="198"/>
      <c r="AD467" s="198"/>
      <c r="AE467" s="198"/>
      <c r="AF467" s="198"/>
      <c r="AG467" s="198"/>
      <c r="AH467" s="198"/>
      <c r="AI467" s="198"/>
      <c r="AJ467" s="198"/>
      <c r="AK467" s="198"/>
    </row>
    <row r="468" spans="1:37" s="236" customFormat="1" ht="153" x14ac:dyDescent="0.25">
      <c r="A468" s="6" t="s">
        <v>1140</v>
      </c>
      <c r="B468" s="6" t="s">
        <v>25</v>
      </c>
      <c r="C468" s="6" t="s">
        <v>1097</v>
      </c>
      <c r="D468" s="11" t="s">
        <v>1091</v>
      </c>
      <c r="E468" s="11" t="s">
        <v>1098</v>
      </c>
      <c r="F468" s="6" t="s">
        <v>1099</v>
      </c>
      <c r="G468" s="6" t="s">
        <v>30</v>
      </c>
      <c r="H468" s="126">
        <v>60</v>
      </c>
      <c r="I468" s="6" t="s">
        <v>31</v>
      </c>
      <c r="J468" s="6" t="s">
        <v>32</v>
      </c>
      <c r="K468" s="3" t="s">
        <v>45</v>
      </c>
      <c r="L468" s="6" t="s">
        <v>34</v>
      </c>
      <c r="M468" s="6" t="s">
        <v>35</v>
      </c>
      <c r="N468" s="11" t="s">
        <v>78</v>
      </c>
      <c r="O468" s="6" t="s">
        <v>79</v>
      </c>
      <c r="P468" s="32">
        <v>166</v>
      </c>
      <c r="Q468" s="3" t="s">
        <v>1074</v>
      </c>
      <c r="R468" s="9">
        <v>10</v>
      </c>
      <c r="S468" s="9">
        <v>636</v>
      </c>
      <c r="T468" s="9">
        <v>0</v>
      </c>
      <c r="U468" s="9">
        <f t="shared" si="136"/>
        <v>0</v>
      </c>
      <c r="V468" s="6" t="s">
        <v>80</v>
      </c>
      <c r="W468" s="6">
        <v>2016</v>
      </c>
      <c r="X468" s="32" t="s">
        <v>6905</v>
      </c>
      <c r="Y468" s="198"/>
      <c r="Z468" s="198"/>
      <c r="AA468" s="198"/>
      <c r="AB468" s="198"/>
      <c r="AC468" s="198"/>
      <c r="AD468" s="198"/>
      <c r="AE468" s="198"/>
      <c r="AF468" s="198"/>
      <c r="AG468" s="198"/>
      <c r="AH468" s="198"/>
      <c r="AI468" s="198"/>
      <c r="AJ468" s="198"/>
      <c r="AK468" s="198"/>
    </row>
    <row r="469" spans="1:37" s="236" customFormat="1" ht="153" x14ac:dyDescent="0.25">
      <c r="A469" s="6" t="s">
        <v>1144</v>
      </c>
      <c r="B469" s="6" t="s">
        <v>25</v>
      </c>
      <c r="C469" s="11" t="s">
        <v>10492</v>
      </c>
      <c r="D469" s="11" t="s">
        <v>10493</v>
      </c>
      <c r="E469" s="11" t="s">
        <v>10494</v>
      </c>
      <c r="F469" s="6" t="s">
        <v>1102</v>
      </c>
      <c r="G469" s="6" t="s">
        <v>30</v>
      </c>
      <c r="H469" s="126">
        <v>60</v>
      </c>
      <c r="I469" s="6" t="s">
        <v>31</v>
      </c>
      <c r="J469" s="6" t="s">
        <v>32</v>
      </c>
      <c r="K469" s="3" t="s">
        <v>240</v>
      </c>
      <c r="L469" s="6" t="s">
        <v>34</v>
      </c>
      <c r="M469" s="6" t="s">
        <v>35</v>
      </c>
      <c r="N469" s="11" t="s">
        <v>78</v>
      </c>
      <c r="O469" s="6" t="s">
        <v>79</v>
      </c>
      <c r="P469" s="32" t="s">
        <v>1103</v>
      </c>
      <c r="Q469" s="11" t="s">
        <v>1074</v>
      </c>
      <c r="R469" s="9">
        <v>50</v>
      </c>
      <c r="S469" s="9">
        <v>672</v>
      </c>
      <c r="T469" s="9">
        <v>0</v>
      </c>
      <c r="U469" s="9">
        <f t="shared" si="136"/>
        <v>0</v>
      </c>
      <c r="V469" s="6" t="s">
        <v>80</v>
      </c>
      <c r="W469" s="6">
        <v>2016</v>
      </c>
      <c r="X469" s="32" t="s">
        <v>6907</v>
      </c>
      <c r="Y469" s="198"/>
      <c r="Z469" s="198"/>
      <c r="AA469" s="198"/>
      <c r="AB469" s="198"/>
      <c r="AC469" s="198"/>
      <c r="AD469" s="198"/>
      <c r="AE469" s="198"/>
      <c r="AF469" s="198"/>
      <c r="AG469" s="198"/>
      <c r="AH469" s="198"/>
      <c r="AI469" s="198"/>
      <c r="AJ469" s="198"/>
      <c r="AK469" s="198"/>
    </row>
    <row r="470" spans="1:37" s="236" customFormat="1" ht="153" x14ac:dyDescent="0.25">
      <c r="A470" s="6" t="s">
        <v>10282</v>
      </c>
      <c r="B470" s="6" t="s">
        <v>25</v>
      </c>
      <c r="C470" s="11" t="s">
        <v>10492</v>
      </c>
      <c r="D470" s="11" t="s">
        <v>10493</v>
      </c>
      <c r="E470" s="11" t="s">
        <v>10494</v>
      </c>
      <c r="F470" s="6" t="s">
        <v>1102</v>
      </c>
      <c r="G470" s="6" t="s">
        <v>30</v>
      </c>
      <c r="H470" s="126">
        <v>60</v>
      </c>
      <c r="I470" s="6" t="s">
        <v>31</v>
      </c>
      <c r="J470" s="6" t="s">
        <v>32</v>
      </c>
      <c r="K470" s="3" t="s">
        <v>240</v>
      </c>
      <c r="L470" s="6" t="s">
        <v>34</v>
      </c>
      <c r="M470" s="6" t="s">
        <v>35</v>
      </c>
      <c r="N470" s="11" t="s">
        <v>78</v>
      </c>
      <c r="O470" s="6" t="s">
        <v>79</v>
      </c>
      <c r="P470" s="32" t="s">
        <v>1103</v>
      </c>
      <c r="Q470" s="11" t="s">
        <v>1074</v>
      </c>
      <c r="R470" s="9">
        <v>56</v>
      </c>
      <c r="S470" s="9">
        <v>672</v>
      </c>
      <c r="T470" s="9">
        <f t="shared" ref="T470" si="143">S470*R470</f>
        <v>37632</v>
      </c>
      <c r="U470" s="9">
        <f t="shared" si="136"/>
        <v>42147.840000000004</v>
      </c>
      <c r="V470" s="6" t="s">
        <v>80</v>
      </c>
      <c r="W470" s="6">
        <v>2016</v>
      </c>
      <c r="X470" s="32"/>
      <c r="Y470" s="198"/>
      <c r="Z470" s="198"/>
      <c r="AA470" s="198"/>
      <c r="AB470" s="198"/>
      <c r="AC470" s="198"/>
      <c r="AD470" s="198"/>
      <c r="AE470" s="198"/>
      <c r="AF470" s="198"/>
      <c r="AG470" s="198"/>
      <c r="AH470" s="198"/>
      <c r="AI470" s="198"/>
      <c r="AJ470" s="198"/>
      <c r="AK470" s="198"/>
    </row>
    <row r="471" spans="1:37" s="236" customFormat="1" ht="153" x14ac:dyDescent="0.25">
      <c r="A471" s="6" t="s">
        <v>1148</v>
      </c>
      <c r="B471" s="6" t="s">
        <v>25</v>
      </c>
      <c r="C471" s="11" t="s">
        <v>10495</v>
      </c>
      <c r="D471" s="11" t="s">
        <v>10493</v>
      </c>
      <c r="E471" s="11" t="s">
        <v>10496</v>
      </c>
      <c r="F471" s="6" t="s">
        <v>1105</v>
      </c>
      <c r="G471" s="6" t="s">
        <v>30</v>
      </c>
      <c r="H471" s="126">
        <v>60</v>
      </c>
      <c r="I471" s="6" t="s">
        <v>31</v>
      </c>
      <c r="J471" s="6" t="s">
        <v>32</v>
      </c>
      <c r="K471" s="3" t="s">
        <v>240</v>
      </c>
      <c r="L471" s="6" t="s">
        <v>34</v>
      </c>
      <c r="M471" s="6" t="s">
        <v>35</v>
      </c>
      <c r="N471" s="11" t="s">
        <v>78</v>
      </c>
      <c r="O471" s="6" t="s">
        <v>79</v>
      </c>
      <c r="P471" s="32" t="s">
        <v>1103</v>
      </c>
      <c r="Q471" s="11" t="s">
        <v>1074</v>
      </c>
      <c r="R471" s="9">
        <v>1.2</v>
      </c>
      <c r="S471" s="9">
        <v>450</v>
      </c>
      <c r="T471" s="9">
        <v>0</v>
      </c>
      <c r="U471" s="9">
        <f t="shared" si="136"/>
        <v>0</v>
      </c>
      <c r="V471" s="6" t="s">
        <v>80</v>
      </c>
      <c r="W471" s="6">
        <v>2016</v>
      </c>
      <c r="X471" s="32" t="s">
        <v>6905</v>
      </c>
      <c r="Y471" s="198"/>
      <c r="Z471" s="198"/>
      <c r="AA471" s="198"/>
      <c r="AB471" s="198"/>
      <c r="AC471" s="198"/>
      <c r="AD471" s="198"/>
      <c r="AE471" s="198"/>
      <c r="AF471" s="198"/>
      <c r="AG471" s="198"/>
      <c r="AH471" s="198"/>
      <c r="AI471" s="198"/>
      <c r="AJ471" s="198"/>
      <c r="AK471" s="198"/>
    </row>
    <row r="472" spans="1:37" s="236" customFormat="1" ht="153" x14ac:dyDescent="0.25">
      <c r="A472" s="6" t="s">
        <v>1152</v>
      </c>
      <c r="B472" s="6" t="s">
        <v>25</v>
      </c>
      <c r="C472" s="11" t="s">
        <v>10497</v>
      </c>
      <c r="D472" s="11" t="s">
        <v>10493</v>
      </c>
      <c r="E472" s="11" t="s">
        <v>10498</v>
      </c>
      <c r="F472" s="6" t="s">
        <v>1107</v>
      </c>
      <c r="G472" s="6" t="s">
        <v>30</v>
      </c>
      <c r="H472" s="126">
        <v>60</v>
      </c>
      <c r="I472" s="6" t="s">
        <v>31</v>
      </c>
      <c r="J472" s="6" t="s">
        <v>32</v>
      </c>
      <c r="K472" s="3" t="s">
        <v>240</v>
      </c>
      <c r="L472" s="6" t="s">
        <v>34</v>
      </c>
      <c r="M472" s="6" t="s">
        <v>35</v>
      </c>
      <c r="N472" s="11" t="s">
        <v>78</v>
      </c>
      <c r="O472" s="6" t="s">
        <v>79</v>
      </c>
      <c r="P472" s="32" t="s">
        <v>1103</v>
      </c>
      <c r="Q472" s="11" t="s">
        <v>1074</v>
      </c>
      <c r="R472" s="9">
        <v>2.4</v>
      </c>
      <c r="S472" s="9">
        <v>450</v>
      </c>
      <c r="T472" s="9">
        <v>0</v>
      </c>
      <c r="U472" s="9">
        <f t="shared" si="136"/>
        <v>0</v>
      </c>
      <c r="V472" s="6" t="s">
        <v>80</v>
      </c>
      <c r="W472" s="6">
        <v>2016</v>
      </c>
      <c r="X472" s="32" t="s">
        <v>6907</v>
      </c>
      <c r="Y472" s="198"/>
      <c r="Z472" s="198"/>
      <c r="AA472" s="198"/>
      <c r="AB472" s="198"/>
      <c r="AC472" s="198"/>
      <c r="AD472" s="198"/>
      <c r="AE472" s="198"/>
      <c r="AF472" s="198"/>
      <c r="AG472" s="198"/>
      <c r="AH472" s="198"/>
      <c r="AI472" s="198"/>
      <c r="AJ472" s="198"/>
      <c r="AK472" s="198"/>
    </row>
    <row r="473" spans="1:37" s="236" customFormat="1" ht="153" x14ac:dyDescent="0.25">
      <c r="A473" s="6" t="s">
        <v>10283</v>
      </c>
      <c r="B473" s="6" t="s">
        <v>25</v>
      </c>
      <c r="C473" s="11" t="s">
        <v>10497</v>
      </c>
      <c r="D473" s="11" t="s">
        <v>10493</v>
      </c>
      <c r="E473" s="11" t="s">
        <v>10498</v>
      </c>
      <c r="F473" s="6" t="s">
        <v>1107</v>
      </c>
      <c r="G473" s="6" t="s">
        <v>30</v>
      </c>
      <c r="H473" s="126">
        <v>60</v>
      </c>
      <c r="I473" s="6" t="s">
        <v>31</v>
      </c>
      <c r="J473" s="6" t="s">
        <v>32</v>
      </c>
      <c r="K473" s="3" t="s">
        <v>240</v>
      </c>
      <c r="L473" s="6" t="s">
        <v>34</v>
      </c>
      <c r="M473" s="6" t="s">
        <v>35</v>
      </c>
      <c r="N473" s="11" t="s">
        <v>78</v>
      </c>
      <c r="O473" s="6" t="s">
        <v>79</v>
      </c>
      <c r="P473" s="32" t="s">
        <v>1103</v>
      </c>
      <c r="Q473" s="11" t="s">
        <v>1074</v>
      </c>
      <c r="R473" s="9">
        <v>316.08199999999999</v>
      </c>
      <c r="S473" s="9">
        <v>450</v>
      </c>
      <c r="T473" s="9">
        <f t="shared" ref="T473" si="144">S473*R473</f>
        <v>142236.9</v>
      </c>
      <c r="U473" s="9">
        <f t="shared" si="136"/>
        <v>159305.32800000001</v>
      </c>
      <c r="V473" s="6" t="s">
        <v>80</v>
      </c>
      <c r="W473" s="6">
        <v>2016</v>
      </c>
      <c r="X473" s="32"/>
      <c r="Y473" s="198"/>
      <c r="Z473" s="198"/>
      <c r="AA473" s="198"/>
      <c r="AB473" s="198"/>
      <c r="AC473" s="198"/>
      <c r="AD473" s="198"/>
      <c r="AE473" s="198"/>
      <c r="AF473" s="198"/>
      <c r="AG473" s="198"/>
      <c r="AH473" s="198"/>
      <c r="AI473" s="198"/>
      <c r="AJ473" s="198"/>
      <c r="AK473" s="198"/>
    </row>
    <row r="474" spans="1:37" s="236" customFormat="1" ht="153" x14ac:dyDescent="0.25">
      <c r="A474" s="6" t="s">
        <v>1154</v>
      </c>
      <c r="B474" s="6" t="s">
        <v>25</v>
      </c>
      <c r="C474" s="11" t="s">
        <v>10499</v>
      </c>
      <c r="D474" s="11" t="s">
        <v>10493</v>
      </c>
      <c r="E474" s="11" t="s">
        <v>10500</v>
      </c>
      <c r="F474" s="6" t="s">
        <v>1109</v>
      </c>
      <c r="G474" s="6" t="s">
        <v>30</v>
      </c>
      <c r="H474" s="126">
        <v>60</v>
      </c>
      <c r="I474" s="6" t="s">
        <v>31</v>
      </c>
      <c r="J474" s="6" t="s">
        <v>32</v>
      </c>
      <c r="K474" s="3" t="s">
        <v>240</v>
      </c>
      <c r="L474" s="6" t="s">
        <v>34</v>
      </c>
      <c r="M474" s="6" t="s">
        <v>35</v>
      </c>
      <c r="N474" s="11" t="s">
        <v>78</v>
      </c>
      <c r="O474" s="6" t="s">
        <v>79</v>
      </c>
      <c r="P474" s="32" t="s">
        <v>1103</v>
      </c>
      <c r="Q474" s="11" t="s">
        <v>1074</v>
      </c>
      <c r="R474" s="9">
        <v>2</v>
      </c>
      <c r="S474" s="9">
        <v>450</v>
      </c>
      <c r="T474" s="9">
        <v>0</v>
      </c>
      <c r="U474" s="9">
        <f t="shared" si="136"/>
        <v>0</v>
      </c>
      <c r="V474" s="6" t="s">
        <v>80</v>
      </c>
      <c r="W474" s="6">
        <v>2016</v>
      </c>
      <c r="X474" s="32" t="s">
        <v>6905</v>
      </c>
      <c r="Y474" s="198"/>
      <c r="Z474" s="198"/>
      <c r="AA474" s="198"/>
      <c r="AB474" s="198"/>
      <c r="AC474" s="198"/>
      <c r="AD474" s="198"/>
      <c r="AE474" s="198"/>
      <c r="AF474" s="198"/>
      <c r="AG474" s="198"/>
      <c r="AH474" s="198"/>
      <c r="AI474" s="198"/>
      <c r="AJ474" s="198"/>
      <c r="AK474" s="198"/>
    </row>
    <row r="475" spans="1:37" s="236" customFormat="1" ht="153" x14ac:dyDescent="0.25">
      <c r="A475" s="6" t="s">
        <v>1158</v>
      </c>
      <c r="B475" s="6" t="s">
        <v>25</v>
      </c>
      <c r="C475" s="11" t="s">
        <v>1111</v>
      </c>
      <c r="D475" s="11" t="s">
        <v>1112</v>
      </c>
      <c r="E475" s="11" t="s">
        <v>1113</v>
      </c>
      <c r="F475" s="6" t="s">
        <v>1114</v>
      </c>
      <c r="G475" s="6" t="s">
        <v>30</v>
      </c>
      <c r="H475" s="126">
        <v>60</v>
      </c>
      <c r="I475" s="6" t="s">
        <v>31</v>
      </c>
      <c r="J475" s="6" t="s">
        <v>32</v>
      </c>
      <c r="K475" s="3" t="s">
        <v>33</v>
      </c>
      <c r="L475" s="6" t="s">
        <v>34</v>
      </c>
      <c r="M475" s="6" t="s">
        <v>35</v>
      </c>
      <c r="N475" s="11" t="s">
        <v>78</v>
      </c>
      <c r="O475" s="6" t="s">
        <v>79</v>
      </c>
      <c r="P475" s="32" t="s">
        <v>1103</v>
      </c>
      <c r="Q475" s="11" t="s">
        <v>1074</v>
      </c>
      <c r="R475" s="9">
        <v>5000</v>
      </c>
      <c r="S475" s="9">
        <v>943.19999999999993</v>
      </c>
      <c r="T475" s="9">
        <v>0</v>
      </c>
      <c r="U475" s="9">
        <f t="shared" si="136"/>
        <v>0</v>
      </c>
      <c r="V475" s="6" t="s">
        <v>80</v>
      </c>
      <c r="W475" s="6">
        <v>2016</v>
      </c>
      <c r="X475" s="32" t="s">
        <v>7007</v>
      </c>
      <c r="Y475" s="198"/>
      <c r="Z475" s="198"/>
      <c r="AA475" s="198"/>
      <c r="AB475" s="198"/>
      <c r="AC475" s="198"/>
      <c r="AD475" s="198"/>
      <c r="AE475" s="198"/>
      <c r="AF475" s="198"/>
      <c r="AG475" s="198"/>
      <c r="AH475" s="198"/>
      <c r="AI475" s="198"/>
      <c r="AJ475" s="198"/>
      <c r="AK475" s="198"/>
    </row>
    <row r="476" spans="1:37" s="236" customFormat="1" ht="153" x14ac:dyDescent="0.25">
      <c r="A476" s="6" t="s">
        <v>7028</v>
      </c>
      <c r="B476" s="6" t="s">
        <v>25</v>
      </c>
      <c r="C476" s="11" t="s">
        <v>1111</v>
      </c>
      <c r="D476" s="11" t="s">
        <v>1112</v>
      </c>
      <c r="E476" s="11" t="s">
        <v>1113</v>
      </c>
      <c r="F476" s="6" t="s">
        <v>1114</v>
      </c>
      <c r="G476" s="6" t="s">
        <v>30</v>
      </c>
      <c r="H476" s="126">
        <v>0</v>
      </c>
      <c r="I476" s="6" t="s">
        <v>31</v>
      </c>
      <c r="J476" s="6" t="s">
        <v>32</v>
      </c>
      <c r="K476" s="3" t="s">
        <v>45</v>
      </c>
      <c r="L476" s="6" t="s">
        <v>34</v>
      </c>
      <c r="M476" s="6" t="s">
        <v>35</v>
      </c>
      <c r="N476" s="11" t="s">
        <v>36</v>
      </c>
      <c r="O476" s="6" t="s">
        <v>2050</v>
      </c>
      <c r="P476" s="32" t="s">
        <v>1103</v>
      </c>
      <c r="Q476" s="11" t="s">
        <v>1074</v>
      </c>
      <c r="R476" s="9">
        <v>5000</v>
      </c>
      <c r="S476" s="9">
        <v>943.19999999999993</v>
      </c>
      <c r="T476" s="9">
        <v>0</v>
      </c>
      <c r="U476" s="9">
        <f t="shared" si="136"/>
        <v>0</v>
      </c>
      <c r="V476" s="6"/>
      <c r="W476" s="6">
        <v>2016</v>
      </c>
      <c r="X476" s="32" t="s">
        <v>10251</v>
      </c>
      <c r="Y476" s="198"/>
      <c r="Z476" s="198"/>
      <c r="AA476" s="198"/>
      <c r="AB476" s="198"/>
      <c r="AC476" s="198"/>
      <c r="AD476" s="198"/>
      <c r="AE476" s="198"/>
      <c r="AF476" s="198"/>
      <c r="AG476" s="198"/>
      <c r="AH476" s="198"/>
      <c r="AI476" s="198"/>
      <c r="AJ476" s="198"/>
      <c r="AK476" s="198"/>
    </row>
    <row r="477" spans="1:37" s="236" customFormat="1" ht="153" x14ac:dyDescent="0.25">
      <c r="A477" s="6" t="s">
        <v>10284</v>
      </c>
      <c r="B477" s="6" t="s">
        <v>25</v>
      </c>
      <c r="C477" s="11" t="s">
        <v>1111</v>
      </c>
      <c r="D477" s="11" t="s">
        <v>1112</v>
      </c>
      <c r="E477" s="11" t="s">
        <v>1113</v>
      </c>
      <c r="F477" s="6" t="s">
        <v>1114</v>
      </c>
      <c r="G477" s="6" t="s">
        <v>30</v>
      </c>
      <c r="H477" s="126">
        <v>60</v>
      </c>
      <c r="I477" s="6" t="s">
        <v>31</v>
      </c>
      <c r="J477" s="6" t="s">
        <v>32</v>
      </c>
      <c r="K477" s="3" t="s">
        <v>10175</v>
      </c>
      <c r="L477" s="6" t="s">
        <v>34</v>
      </c>
      <c r="M477" s="6" t="s">
        <v>35</v>
      </c>
      <c r="N477" s="11" t="s">
        <v>78</v>
      </c>
      <c r="O477" s="6" t="s">
        <v>79</v>
      </c>
      <c r="P477" s="32" t="s">
        <v>1103</v>
      </c>
      <c r="Q477" s="11" t="s">
        <v>1074</v>
      </c>
      <c r="R477" s="9">
        <v>1470</v>
      </c>
      <c r="S477" s="9">
        <v>943.19999999999993</v>
      </c>
      <c r="T477" s="9">
        <f t="shared" ref="T477" si="145">S477*R477</f>
        <v>1386504</v>
      </c>
      <c r="U477" s="9">
        <f t="shared" si="136"/>
        <v>1552884.4800000002</v>
      </c>
      <c r="V477" s="6" t="s">
        <v>80</v>
      </c>
      <c r="W477" s="6">
        <v>2016</v>
      </c>
      <c r="X477" s="32"/>
      <c r="Y477" s="198"/>
      <c r="Z477" s="198"/>
      <c r="AA477" s="198"/>
      <c r="AB477" s="198"/>
      <c r="AC477" s="198"/>
      <c r="AD477" s="198"/>
      <c r="AE477" s="198"/>
      <c r="AF477" s="198"/>
      <c r="AG477" s="198"/>
      <c r="AH477" s="198"/>
      <c r="AI477" s="198"/>
      <c r="AJ477" s="198"/>
      <c r="AK477" s="198"/>
    </row>
    <row r="478" spans="1:37" s="236" customFormat="1" ht="153" x14ac:dyDescent="0.25">
      <c r="A478" s="6" t="s">
        <v>1162</v>
      </c>
      <c r="B478" s="6" t="s">
        <v>25</v>
      </c>
      <c r="C478" s="11" t="s">
        <v>10503</v>
      </c>
      <c r="D478" s="11" t="s">
        <v>1116</v>
      </c>
      <c r="E478" s="11" t="s">
        <v>10504</v>
      </c>
      <c r="F478" s="6" t="s">
        <v>1117</v>
      </c>
      <c r="G478" s="6" t="s">
        <v>30</v>
      </c>
      <c r="H478" s="126">
        <v>60</v>
      </c>
      <c r="I478" s="6" t="s">
        <v>31</v>
      </c>
      <c r="J478" s="6" t="s">
        <v>32</v>
      </c>
      <c r="K478" s="3" t="s">
        <v>240</v>
      </c>
      <c r="L478" s="6" t="s">
        <v>34</v>
      </c>
      <c r="M478" s="6" t="s">
        <v>35</v>
      </c>
      <c r="N478" s="11" t="s">
        <v>78</v>
      </c>
      <c r="O478" s="6" t="s">
        <v>79</v>
      </c>
      <c r="P478" s="32" t="s">
        <v>1103</v>
      </c>
      <c r="Q478" s="11" t="s">
        <v>1074</v>
      </c>
      <c r="R478" s="9">
        <v>5</v>
      </c>
      <c r="S478" s="9">
        <v>943.19999999999993</v>
      </c>
      <c r="T478" s="9">
        <v>0</v>
      </c>
      <c r="U478" s="9">
        <f t="shared" si="136"/>
        <v>0</v>
      </c>
      <c r="V478" s="6" t="s">
        <v>80</v>
      </c>
      <c r="W478" s="6">
        <v>2016</v>
      </c>
      <c r="X478" s="32" t="s">
        <v>6905</v>
      </c>
      <c r="Y478" s="198"/>
      <c r="Z478" s="198"/>
      <c r="AA478" s="198"/>
      <c r="AB478" s="198"/>
      <c r="AC478" s="198"/>
      <c r="AD478" s="198"/>
      <c r="AE478" s="198"/>
      <c r="AF478" s="198"/>
      <c r="AG478" s="198"/>
      <c r="AH478" s="198"/>
      <c r="AI478" s="198"/>
      <c r="AJ478" s="198"/>
      <c r="AK478" s="198"/>
    </row>
    <row r="479" spans="1:37" s="236" customFormat="1" ht="153" x14ac:dyDescent="0.25">
      <c r="A479" s="6" t="s">
        <v>1167</v>
      </c>
      <c r="B479" s="6" t="s">
        <v>25</v>
      </c>
      <c r="C479" s="11" t="s">
        <v>10505</v>
      </c>
      <c r="D479" s="11" t="s">
        <v>1116</v>
      </c>
      <c r="E479" s="11" t="s">
        <v>10506</v>
      </c>
      <c r="F479" s="6" t="s">
        <v>1119</v>
      </c>
      <c r="G479" s="6" t="s">
        <v>30</v>
      </c>
      <c r="H479" s="126">
        <v>60</v>
      </c>
      <c r="I479" s="6" t="s">
        <v>31</v>
      </c>
      <c r="J479" s="6" t="s">
        <v>32</v>
      </c>
      <c r="K479" s="3" t="s">
        <v>240</v>
      </c>
      <c r="L479" s="6" t="s">
        <v>34</v>
      </c>
      <c r="M479" s="6" t="s">
        <v>35</v>
      </c>
      <c r="N479" s="11" t="s">
        <v>78</v>
      </c>
      <c r="O479" s="6" t="s">
        <v>79</v>
      </c>
      <c r="P479" s="32" t="s">
        <v>1103</v>
      </c>
      <c r="Q479" s="11" t="s">
        <v>1074</v>
      </c>
      <c r="R479" s="9">
        <v>5</v>
      </c>
      <c r="S479" s="9">
        <v>960</v>
      </c>
      <c r="T479" s="9">
        <v>0</v>
      </c>
      <c r="U479" s="9">
        <f t="shared" si="136"/>
        <v>0</v>
      </c>
      <c r="V479" s="6" t="s">
        <v>80</v>
      </c>
      <c r="W479" s="6">
        <v>2016</v>
      </c>
      <c r="X479" s="32" t="s">
        <v>7074</v>
      </c>
      <c r="Y479" s="198"/>
      <c r="Z479" s="198"/>
      <c r="AA479" s="198"/>
      <c r="AB479" s="198"/>
      <c r="AC479" s="198"/>
      <c r="AD479" s="198"/>
      <c r="AE479" s="198"/>
      <c r="AF479" s="198"/>
      <c r="AG479" s="198"/>
      <c r="AH479" s="198"/>
      <c r="AI479" s="198"/>
      <c r="AJ479" s="198"/>
      <c r="AK479" s="198"/>
    </row>
    <row r="480" spans="1:37" s="236" customFormat="1" ht="153" x14ac:dyDescent="0.25">
      <c r="A480" s="6" t="s">
        <v>10285</v>
      </c>
      <c r="B480" s="6" t="s">
        <v>25</v>
      </c>
      <c r="C480" s="11" t="s">
        <v>10505</v>
      </c>
      <c r="D480" s="11" t="s">
        <v>1116</v>
      </c>
      <c r="E480" s="11" t="s">
        <v>10506</v>
      </c>
      <c r="F480" s="6" t="s">
        <v>1119</v>
      </c>
      <c r="G480" s="6" t="s">
        <v>30</v>
      </c>
      <c r="H480" s="126">
        <v>60</v>
      </c>
      <c r="I480" s="6" t="s">
        <v>31</v>
      </c>
      <c r="J480" s="6" t="s">
        <v>32</v>
      </c>
      <c r="K480" s="3" t="s">
        <v>95</v>
      </c>
      <c r="L480" s="6" t="s">
        <v>34</v>
      </c>
      <c r="M480" s="6" t="s">
        <v>35</v>
      </c>
      <c r="N480" s="11" t="s">
        <v>78</v>
      </c>
      <c r="O480" s="6" t="s">
        <v>79</v>
      </c>
      <c r="P480" s="32" t="s">
        <v>1103</v>
      </c>
      <c r="Q480" s="11" t="s">
        <v>1074</v>
      </c>
      <c r="R480" s="9">
        <v>60</v>
      </c>
      <c r="S480" s="9">
        <v>1132.5999999999999</v>
      </c>
      <c r="T480" s="9">
        <f>R480*S480</f>
        <v>67956</v>
      </c>
      <c r="U480" s="9">
        <f t="shared" si="136"/>
        <v>76110.720000000001</v>
      </c>
      <c r="V480" s="6" t="s">
        <v>80</v>
      </c>
      <c r="W480" s="6">
        <v>2016</v>
      </c>
      <c r="X480" s="32"/>
      <c r="Y480" s="198"/>
      <c r="Z480" s="198"/>
      <c r="AA480" s="198"/>
      <c r="AB480" s="198"/>
      <c r="AC480" s="198"/>
      <c r="AD480" s="198"/>
      <c r="AE480" s="198"/>
      <c r="AF480" s="198"/>
      <c r="AG480" s="198"/>
      <c r="AH480" s="198"/>
      <c r="AI480" s="198"/>
      <c r="AJ480" s="198"/>
      <c r="AK480" s="198"/>
    </row>
    <row r="481" spans="1:37" s="236" customFormat="1" ht="153" x14ac:dyDescent="0.25">
      <c r="A481" s="6" t="s">
        <v>1169</v>
      </c>
      <c r="B481" s="6" t="s">
        <v>25</v>
      </c>
      <c r="C481" s="11" t="s">
        <v>10507</v>
      </c>
      <c r="D481" s="11" t="s">
        <v>1116</v>
      </c>
      <c r="E481" s="11" t="s">
        <v>10508</v>
      </c>
      <c r="F481" s="6" t="s">
        <v>1121</v>
      </c>
      <c r="G481" s="6" t="s">
        <v>30</v>
      </c>
      <c r="H481" s="126">
        <v>60</v>
      </c>
      <c r="I481" s="6" t="s">
        <v>31</v>
      </c>
      <c r="J481" s="6" t="s">
        <v>32</v>
      </c>
      <c r="K481" s="3" t="s">
        <v>240</v>
      </c>
      <c r="L481" s="6" t="s">
        <v>34</v>
      </c>
      <c r="M481" s="6" t="s">
        <v>35</v>
      </c>
      <c r="N481" s="11" t="s">
        <v>78</v>
      </c>
      <c r="O481" s="6" t="s">
        <v>79</v>
      </c>
      <c r="P481" s="32">
        <v>796</v>
      </c>
      <c r="Q481" s="2" t="s">
        <v>39</v>
      </c>
      <c r="R481" s="9">
        <v>10000</v>
      </c>
      <c r="S481" s="9">
        <v>8</v>
      </c>
      <c r="T481" s="9">
        <v>0</v>
      </c>
      <c r="U481" s="9">
        <f t="shared" si="136"/>
        <v>0</v>
      </c>
      <c r="V481" s="6" t="s">
        <v>80</v>
      </c>
      <c r="W481" s="6">
        <v>2016</v>
      </c>
      <c r="X481" s="32" t="s">
        <v>6905</v>
      </c>
      <c r="Y481" s="198"/>
      <c r="Z481" s="198"/>
      <c r="AA481" s="198"/>
      <c r="AB481" s="198"/>
      <c r="AC481" s="198"/>
      <c r="AD481" s="198"/>
      <c r="AE481" s="198"/>
      <c r="AF481" s="198"/>
      <c r="AG481" s="198"/>
      <c r="AH481" s="198"/>
      <c r="AI481" s="198"/>
      <c r="AJ481" s="198"/>
      <c r="AK481" s="198"/>
    </row>
    <row r="482" spans="1:37" s="236" customFormat="1" ht="153" x14ac:dyDescent="0.25">
      <c r="A482" s="6" t="s">
        <v>1174</v>
      </c>
      <c r="B482" s="6" t="s">
        <v>25</v>
      </c>
      <c r="C482" s="11" t="s">
        <v>10509</v>
      </c>
      <c r="D482" s="11" t="s">
        <v>1116</v>
      </c>
      <c r="E482" s="11" t="s">
        <v>10510</v>
      </c>
      <c r="F482" s="6" t="s">
        <v>1123</v>
      </c>
      <c r="G482" s="6" t="s">
        <v>30</v>
      </c>
      <c r="H482" s="126">
        <v>60</v>
      </c>
      <c r="I482" s="6" t="s">
        <v>31</v>
      </c>
      <c r="J482" s="6" t="s">
        <v>32</v>
      </c>
      <c r="K482" s="3" t="s">
        <v>240</v>
      </c>
      <c r="L482" s="6" t="s">
        <v>34</v>
      </c>
      <c r="M482" s="6" t="s">
        <v>35</v>
      </c>
      <c r="N482" s="11" t="s">
        <v>78</v>
      </c>
      <c r="O482" s="6" t="s">
        <v>79</v>
      </c>
      <c r="P482" s="32">
        <v>796</v>
      </c>
      <c r="Q482" s="2" t="s">
        <v>39</v>
      </c>
      <c r="R482" s="9">
        <v>3600</v>
      </c>
      <c r="S482" s="9">
        <v>15</v>
      </c>
      <c r="T482" s="9">
        <v>0</v>
      </c>
      <c r="U482" s="9">
        <f t="shared" si="136"/>
        <v>0</v>
      </c>
      <c r="V482" s="6" t="s">
        <v>80</v>
      </c>
      <c r="W482" s="6">
        <v>2016</v>
      </c>
      <c r="X482" s="32" t="s">
        <v>6905</v>
      </c>
      <c r="Y482" s="198"/>
      <c r="Z482" s="198"/>
      <c r="AA482" s="198"/>
      <c r="AB482" s="198"/>
      <c r="AC482" s="198"/>
      <c r="AD482" s="198"/>
      <c r="AE482" s="198"/>
      <c r="AF482" s="198"/>
      <c r="AG482" s="198"/>
      <c r="AH482" s="198"/>
      <c r="AI482" s="198"/>
      <c r="AJ482" s="198"/>
      <c r="AK482" s="198"/>
    </row>
    <row r="483" spans="1:37" s="236" customFormat="1" ht="153" x14ac:dyDescent="0.25">
      <c r="A483" s="6" t="s">
        <v>1179</v>
      </c>
      <c r="B483" s="6" t="s">
        <v>25</v>
      </c>
      <c r="C483" s="11" t="s">
        <v>10511</v>
      </c>
      <c r="D483" s="11" t="s">
        <v>1116</v>
      </c>
      <c r="E483" s="11" t="s">
        <v>10512</v>
      </c>
      <c r="F483" s="6" t="s">
        <v>1127</v>
      </c>
      <c r="G483" s="6" t="s">
        <v>30</v>
      </c>
      <c r="H483" s="126">
        <v>60</v>
      </c>
      <c r="I483" s="6" t="s">
        <v>31</v>
      </c>
      <c r="J483" s="6" t="s">
        <v>32</v>
      </c>
      <c r="K483" s="3" t="s">
        <v>240</v>
      </c>
      <c r="L483" s="6" t="s">
        <v>34</v>
      </c>
      <c r="M483" s="6" t="s">
        <v>35</v>
      </c>
      <c r="N483" s="11" t="s">
        <v>78</v>
      </c>
      <c r="O483" s="6" t="s">
        <v>79</v>
      </c>
      <c r="P483" s="32">
        <v>796</v>
      </c>
      <c r="Q483" s="2" t="s">
        <v>39</v>
      </c>
      <c r="R483" s="9">
        <v>1400</v>
      </c>
      <c r="S483" s="9">
        <v>8</v>
      </c>
      <c r="T483" s="9">
        <v>0</v>
      </c>
      <c r="U483" s="9">
        <f t="shared" si="136"/>
        <v>0</v>
      </c>
      <c r="V483" s="6" t="s">
        <v>80</v>
      </c>
      <c r="W483" s="6">
        <v>2016</v>
      </c>
      <c r="X483" s="32" t="s">
        <v>6905</v>
      </c>
      <c r="Y483" s="198"/>
      <c r="Z483" s="198"/>
      <c r="AA483" s="198"/>
      <c r="AB483" s="198"/>
      <c r="AC483" s="198"/>
      <c r="AD483" s="198"/>
      <c r="AE483" s="198"/>
      <c r="AF483" s="198"/>
      <c r="AG483" s="198"/>
      <c r="AH483" s="198"/>
      <c r="AI483" s="198"/>
      <c r="AJ483" s="198"/>
      <c r="AK483" s="198"/>
    </row>
    <row r="484" spans="1:37" s="236" customFormat="1" ht="153" x14ac:dyDescent="0.25">
      <c r="A484" s="6" t="s">
        <v>1184</v>
      </c>
      <c r="B484" s="6" t="s">
        <v>25</v>
      </c>
      <c r="C484" s="11" t="s">
        <v>10513</v>
      </c>
      <c r="D484" s="11" t="s">
        <v>1129</v>
      </c>
      <c r="E484" s="11" t="s">
        <v>10514</v>
      </c>
      <c r="F484" s="6" t="s">
        <v>1130</v>
      </c>
      <c r="G484" s="6" t="s">
        <v>30</v>
      </c>
      <c r="H484" s="126">
        <v>60</v>
      </c>
      <c r="I484" s="6" t="s">
        <v>31</v>
      </c>
      <c r="J484" s="6" t="s">
        <v>32</v>
      </c>
      <c r="K484" s="3" t="s">
        <v>240</v>
      </c>
      <c r="L484" s="6" t="s">
        <v>34</v>
      </c>
      <c r="M484" s="6" t="s">
        <v>35</v>
      </c>
      <c r="N484" s="11" t="s">
        <v>78</v>
      </c>
      <c r="O484" s="6" t="s">
        <v>79</v>
      </c>
      <c r="P484" s="32">
        <v>796</v>
      </c>
      <c r="Q484" s="2" t="s">
        <v>39</v>
      </c>
      <c r="R484" s="9">
        <v>5</v>
      </c>
      <c r="S484" s="9">
        <v>6</v>
      </c>
      <c r="T484" s="9">
        <v>0</v>
      </c>
      <c r="U484" s="9">
        <f t="shared" si="136"/>
        <v>0</v>
      </c>
      <c r="V484" s="6" t="s">
        <v>80</v>
      </c>
      <c r="W484" s="6">
        <v>2016</v>
      </c>
      <c r="X484" s="32" t="s">
        <v>6905</v>
      </c>
      <c r="Y484" s="198"/>
      <c r="Z484" s="198"/>
      <c r="AA484" s="198"/>
      <c r="AB484" s="198"/>
      <c r="AC484" s="198"/>
      <c r="AD484" s="198"/>
      <c r="AE484" s="198"/>
      <c r="AF484" s="198"/>
      <c r="AG484" s="198"/>
      <c r="AH484" s="198"/>
      <c r="AI484" s="198"/>
      <c r="AJ484" s="198"/>
      <c r="AK484" s="198"/>
    </row>
    <row r="485" spans="1:37" s="236" customFormat="1" ht="153" x14ac:dyDescent="0.25">
      <c r="A485" s="6" t="s">
        <v>1186</v>
      </c>
      <c r="B485" s="6" t="s">
        <v>25</v>
      </c>
      <c r="C485" s="11" t="s">
        <v>1132</v>
      </c>
      <c r="D485" s="11" t="s">
        <v>1133</v>
      </c>
      <c r="E485" s="11" t="s">
        <v>1134</v>
      </c>
      <c r="F485" s="6" t="s">
        <v>1135</v>
      </c>
      <c r="G485" s="6" t="s">
        <v>30</v>
      </c>
      <c r="H485" s="126">
        <v>60</v>
      </c>
      <c r="I485" s="6" t="s">
        <v>31</v>
      </c>
      <c r="J485" s="6" t="s">
        <v>32</v>
      </c>
      <c r="K485" s="3" t="s">
        <v>460</v>
      </c>
      <c r="L485" s="6" t="s">
        <v>34</v>
      </c>
      <c r="M485" s="6" t="s">
        <v>35</v>
      </c>
      <c r="N485" s="11" t="s">
        <v>78</v>
      </c>
      <c r="O485" s="6" t="s">
        <v>79</v>
      </c>
      <c r="P485" s="32" t="s">
        <v>1103</v>
      </c>
      <c r="Q485" s="11" t="s">
        <v>1074</v>
      </c>
      <c r="R485" s="9">
        <v>2</v>
      </c>
      <c r="S485" s="9">
        <v>398.4</v>
      </c>
      <c r="T485" s="9">
        <v>0</v>
      </c>
      <c r="U485" s="9">
        <f t="shared" si="136"/>
        <v>0</v>
      </c>
      <c r="V485" s="6" t="s">
        <v>80</v>
      </c>
      <c r="W485" s="6">
        <v>2016</v>
      </c>
      <c r="X485" s="32" t="s">
        <v>6914</v>
      </c>
      <c r="Y485" s="198"/>
      <c r="Z485" s="198"/>
      <c r="AA485" s="198"/>
      <c r="AB485" s="198"/>
      <c r="AC485" s="198"/>
      <c r="AD485" s="198"/>
      <c r="AE485" s="198"/>
      <c r="AF485" s="198"/>
      <c r="AG485" s="198"/>
      <c r="AH485" s="198"/>
      <c r="AI485" s="198"/>
      <c r="AJ485" s="198"/>
      <c r="AK485" s="198"/>
    </row>
    <row r="486" spans="1:37" s="236" customFormat="1" ht="153" x14ac:dyDescent="0.25">
      <c r="A486" s="6" t="s">
        <v>10286</v>
      </c>
      <c r="B486" s="6" t="s">
        <v>25</v>
      </c>
      <c r="C486" s="11" t="s">
        <v>1132</v>
      </c>
      <c r="D486" s="11" t="s">
        <v>1133</v>
      </c>
      <c r="E486" s="11" t="s">
        <v>1134</v>
      </c>
      <c r="F486" s="6" t="s">
        <v>1135</v>
      </c>
      <c r="G486" s="6" t="s">
        <v>30</v>
      </c>
      <c r="H486" s="126">
        <v>60</v>
      </c>
      <c r="I486" s="6" t="s">
        <v>31</v>
      </c>
      <c r="J486" s="6" t="s">
        <v>32</v>
      </c>
      <c r="K486" s="3" t="s">
        <v>240</v>
      </c>
      <c r="L486" s="6" t="s">
        <v>34</v>
      </c>
      <c r="M486" s="6" t="s">
        <v>35</v>
      </c>
      <c r="N486" s="11" t="s">
        <v>78</v>
      </c>
      <c r="O486" s="6" t="s">
        <v>79</v>
      </c>
      <c r="P486" s="32" t="s">
        <v>1103</v>
      </c>
      <c r="Q486" s="11" t="s">
        <v>1074</v>
      </c>
      <c r="R486" s="9">
        <v>50</v>
      </c>
      <c r="S486" s="9">
        <v>398.4</v>
      </c>
      <c r="T486" s="9">
        <f t="shared" ref="T486" si="146">S486*R486</f>
        <v>19920</v>
      </c>
      <c r="U486" s="9">
        <f t="shared" si="136"/>
        <v>22310.400000000001</v>
      </c>
      <c r="V486" s="6" t="s">
        <v>80</v>
      </c>
      <c r="W486" s="6">
        <v>2016</v>
      </c>
      <c r="X486" s="32"/>
      <c r="Y486" s="198"/>
      <c r="Z486" s="198"/>
      <c r="AA486" s="198"/>
      <c r="AB486" s="198"/>
      <c r="AC486" s="198"/>
      <c r="AD486" s="198"/>
      <c r="AE486" s="198"/>
      <c r="AF486" s="198"/>
      <c r="AG486" s="198"/>
      <c r="AH486" s="198"/>
      <c r="AI486" s="198"/>
      <c r="AJ486" s="198"/>
      <c r="AK486" s="198"/>
    </row>
    <row r="487" spans="1:37" s="236" customFormat="1" ht="153" x14ac:dyDescent="0.25">
      <c r="A487" s="6" t="s">
        <v>1188</v>
      </c>
      <c r="B487" s="6" t="s">
        <v>25</v>
      </c>
      <c r="C487" s="11" t="s">
        <v>1137</v>
      </c>
      <c r="D487" s="11" t="s">
        <v>1133</v>
      </c>
      <c r="E487" s="11" t="s">
        <v>1138</v>
      </c>
      <c r="F487" s="6" t="s">
        <v>1139</v>
      </c>
      <c r="G487" s="6" t="s">
        <v>30</v>
      </c>
      <c r="H487" s="126">
        <v>60</v>
      </c>
      <c r="I487" s="6" t="s">
        <v>31</v>
      </c>
      <c r="J487" s="6" t="s">
        <v>32</v>
      </c>
      <c r="K487" s="3" t="s">
        <v>460</v>
      </c>
      <c r="L487" s="6" t="s">
        <v>34</v>
      </c>
      <c r="M487" s="6" t="s">
        <v>35</v>
      </c>
      <c r="N487" s="11" t="s">
        <v>78</v>
      </c>
      <c r="O487" s="6" t="s">
        <v>79</v>
      </c>
      <c r="P487" s="32" t="s">
        <v>1103</v>
      </c>
      <c r="Q487" s="11" t="s">
        <v>1074</v>
      </c>
      <c r="R487" s="9">
        <v>2</v>
      </c>
      <c r="S487" s="9">
        <v>282</v>
      </c>
      <c r="T487" s="9">
        <v>0</v>
      </c>
      <c r="U487" s="9">
        <f t="shared" si="136"/>
        <v>0</v>
      </c>
      <c r="V487" s="6" t="s">
        <v>80</v>
      </c>
      <c r="W487" s="6">
        <v>2016</v>
      </c>
      <c r="X487" s="32" t="s">
        <v>6914</v>
      </c>
      <c r="Y487" s="198"/>
      <c r="Z487" s="198"/>
      <c r="AA487" s="198"/>
      <c r="AB487" s="198"/>
      <c r="AC487" s="198"/>
      <c r="AD487" s="198"/>
      <c r="AE487" s="198"/>
      <c r="AF487" s="198"/>
      <c r="AG487" s="198"/>
      <c r="AH487" s="198"/>
      <c r="AI487" s="198"/>
      <c r="AJ487" s="198"/>
      <c r="AK487" s="198"/>
    </row>
    <row r="488" spans="1:37" s="236" customFormat="1" ht="153" x14ac:dyDescent="0.25">
      <c r="A488" s="6" t="s">
        <v>10287</v>
      </c>
      <c r="B488" s="6" t="s">
        <v>25</v>
      </c>
      <c r="C488" s="11" t="s">
        <v>1137</v>
      </c>
      <c r="D488" s="11" t="s">
        <v>1133</v>
      </c>
      <c r="E488" s="11" t="s">
        <v>1138</v>
      </c>
      <c r="F488" s="6" t="s">
        <v>1139</v>
      </c>
      <c r="G488" s="6" t="s">
        <v>30</v>
      </c>
      <c r="H488" s="126">
        <v>60</v>
      </c>
      <c r="I488" s="6" t="s">
        <v>31</v>
      </c>
      <c r="J488" s="6" t="s">
        <v>32</v>
      </c>
      <c r="K488" s="3" t="s">
        <v>240</v>
      </c>
      <c r="L488" s="6" t="s">
        <v>34</v>
      </c>
      <c r="M488" s="6" t="s">
        <v>35</v>
      </c>
      <c r="N488" s="11" t="s">
        <v>78</v>
      </c>
      <c r="O488" s="6" t="s">
        <v>79</v>
      </c>
      <c r="P488" s="32" t="s">
        <v>1103</v>
      </c>
      <c r="Q488" s="11" t="s">
        <v>1074</v>
      </c>
      <c r="R488" s="9">
        <v>50</v>
      </c>
      <c r="S488" s="9">
        <v>282</v>
      </c>
      <c r="T488" s="9">
        <f t="shared" ref="T488" si="147">S488*R488</f>
        <v>14100</v>
      </c>
      <c r="U488" s="9">
        <f t="shared" si="136"/>
        <v>15792.000000000002</v>
      </c>
      <c r="V488" s="6" t="s">
        <v>80</v>
      </c>
      <c r="W488" s="6">
        <v>2016</v>
      </c>
      <c r="X488" s="32"/>
      <c r="Y488" s="198"/>
      <c r="Z488" s="198"/>
      <c r="AA488" s="198"/>
      <c r="AB488" s="198"/>
      <c r="AC488" s="198"/>
      <c r="AD488" s="198"/>
      <c r="AE488" s="198"/>
      <c r="AF488" s="198"/>
      <c r="AG488" s="198"/>
      <c r="AH488" s="198"/>
      <c r="AI488" s="198"/>
      <c r="AJ488" s="198"/>
      <c r="AK488" s="198"/>
    </row>
    <row r="489" spans="1:37" s="236" customFormat="1" ht="153" x14ac:dyDescent="0.25">
      <c r="A489" s="6" t="s">
        <v>1190</v>
      </c>
      <c r="B489" s="6" t="s">
        <v>25</v>
      </c>
      <c r="C489" s="6" t="s">
        <v>1141</v>
      </c>
      <c r="D489" s="11" t="s">
        <v>1133</v>
      </c>
      <c r="E489" s="119" t="s">
        <v>1142</v>
      </c>
      <c r="F489" s="3" t="s">
        <v>1143</v>
      </c>
      <c r="G489" s="6" t="s">
        <v>30</v>
      </c>
      <c r="H489" s="126">
        <v>60</v>
      </c>
      <c r="I489" s="6" t="s">
        <v>31</v>
      </c>
      <c r="J489" s="6" t="s">
        <v>32</v>
      </c>
      <c r="K489" s="3" t="s">
        <v>460</v>
      </c>
      <c r="L489" s="6" t="s">
        <v>34</v>
      </c>
      <c r="M489" s="6" t="s">
        <v>35</v>
      </c>
      <c r="N489" s="11" t="s">
        <v>78</v>
      </c>
      <c r="O489" s="6" t="s">
        <v>79</v>
      </c>
      <c r="P489" s="32">
        <v>166</v>
      </c>
      <c r="Q489" s="3" t="s">
        <v>1074</v>
      </c>
      <c r="R489" s="9">
        <v>40</v>
      </c>
      <c r="S489" s="9">
        <v>350</v>
      </c>
      <c r="T489" s="9">
        <v>0</v>
      </c>
      <c r="U489" s="9">
        <f t="shared" si="136"/>
        <v>0</v>
      </c>
      <c r="V489" s="6" t="s">
        <v>80</v>
      </c>
      <c r="W489" s="6">
        <v>2016</v>
      </c>
      <c r="X489" s="32" t="s">
        <v>6914</v>
      </c>
      <c r="Y489" s="198"/>
      <c r="Z489" s="198"/>
      <c r="AA489" s="198"/>
      <c r="AB489" s="198"/>
      <c r="AC489" s="198"/>
      <c r="AD489" s="198"/>
      <c r="AE489" s="198"/>
      <c r="AF489" s="198"/>
      <c r="AG489" s="198"/>
      <c r="AH489" s="198"/>
      <c r="AI489" s="198"/>
      <c r="AJ489" s="198"/>
      <c r="AK489" s="198"/>
    </row>
    <row r="490" spans="1:37" s="236" customFormat="1" ht="153" x14ac:dyDescent="0.25">
      <c r="A490" s="6" t="s">
        <v>10288</v>
      </c>
      <c r="B490" s="6" t="s">
        <v>25</v>
      </c>
      <c r="C490" s="6" t="s">
        <v>1141</v>
      </c>
      <c r="D490" s="11" t="s">
        <v>1133</v>
      </c>
      <c r="E490" s="119" t="s">
        <v>1142</v>
      </c>
      <c r="F490" s="3" t="s">
        <v>1143</v>
      </c>
      <c r="G490" s="6" t="s">
        <v>30</v>
      </c>
      <c r="H490" s="126">
        <v>60</v>
      </c>
      <c r="I490" s="6" t="s">
        <v>31</v>
      </c>
      <c r="J490" s="6" t="s">
        <v>32</v>
      </c>
      <c r="K490" s="3" t="s">
        <v>240</v>
      </c>
      <c r="L490" s="6" t="s">
        <v>34</v>
      </c>
      <c r="M490" s="6" t="s">
        <v>35</v>
      </c>
      <c r="N490" s="11" t="s">
        <v>78</v>
      </c>
      <c r="O490" s="6" t="s">
        <v>79</v>
      </c>
      <c r="P490" s="32">
        <v>166</v>
      </c>
      <c r="Q490" s="3" t="s">
        <v>1074</v>
      </c>
      <c r="R490" s="9">
        <v>150</v>
      </c>
      <c r="S490" s="9">
        <v>350</v>
      </c>
      <c r="T490" s="9">
        <f t="shared" ref="T490" si="148">S490*R490</f>
        <v>52500</v>
      </c>
      <c r="U490" s="9">
        <f t="shared" si="136"/>
        <v>58800.000000000007</v>
      </c>
      <c r="V490" s="6" t="s">
        <v>80</v>
      </c>
      <c r="W490" s="6">
        <v>2016</v>
      </c>
      <c r="X490" s="32"/>
      <c r="Y490" s="198"/>
      <c r="Z490" s="198"/>
      <c r="AA490" s="198"/>
      <c r="AB490" s="198"/>
      <c r="AC490" s="198"/>
      <c r="AD490" s="198"/>
      <c r="AE490" s="198"/>
      <c r="AF490" s="198"/>
      <c r="AG490" s="198"/>
      <c r="AH490" s="198"/>
      <c r="AI490" s="198"/>
      <c r="AJ490" s="198"/>
      <c r="AK490" s="198"/>
    </row>
    <row r="491" spans="1:37" s="236" customFormat="1" ht="153" x14ac:dyDescent="0.25">
      <c r="A491" s="6" t="s">
        <v>1192</v>
      </c>
      <c r="B491" s="6" t="s">
        <v>25</v>
      </c>
      <c r="C491" s="6" t="s">
        <v>1145</v>
      </c>
      <c r="D491" s="11" t="s">
        <v>1133</v>
      </c>
      <c r="E491" s="119" t="s">
        <v>1146</v>
      </c>
      <c r="F491" s="3" t="s">
        <v>1147</v>
      </c>
      <c r="G491" s="6" t="s">
        <v>30</v>
      </c>
      <c r="H491" s="126">
        <v>60</v>
      </c>
      <c r="I491" s="6" t="s">
        <v>31</v>
      </c>
      <c r="J491" s="6" t="s">
        <v>32</v>
      </c>
      <c r="K491" s="3" t="s">
        <v>460</v>
      </c>
      <c r="L491" s="6" t="s">
        <v>34</v>
      </c>
      <c r="M491" s="6" t="s">
        <v>35</v>
      </c>
      <c r="N491" s="11" t="s">
        <v>78</v>
      </c>
      <c r="O491" s="6" t="s">
        <v>79</v>
      </c>
      <c r="P491" s="32">
        <v>166</v>
      </c>
      <c r="Q491" s="3" t="s">
        <v>1074</v>
      </c>
      <c r="R491" s="9">
        <v>700</v>
      </c>
      <c r="S491" s="9">
        <v>154.26</v>
      </c>
      <c r="T491" s="9">
        <v>0</v>
      </c>
      <c r="U491" s="9">
        <f t="shared" si="136"/>
        <v>0</v>
      </c>
      <c r="V491" s="6" t="s">
        <v>80</v>
      </c>
      <c r="W491" s="6">
        <v>2016</v>
      </c>
      <c r="X491" s="32" t="s">
        <v>6914</v>
      </c>
      <c r="Y491" s="198"/>
      <c r="Z491" s="198"/>
      <c r="AA491" s="198"/>
      <c r="AB491" s="198"/>
      <c r="AC491" s="198"/>
      <c r="AD491" s="198"/>
      <c r="AE491" s="198"/>
      <c r="AF491" s="198"/>
      <c r="AG491" s="198"/>
      <c r="AH491" s="198"/>
      <c r="AI491" s="198"/>
      <c r="AJ491" s="198"/>
      <c r="AK491" s="198"/>
    </row>
    <row r="492" spans="1:37" s="236" customFormat="1" ht="153" x14ac:dyDescent="0.25">
      <c r="A492" s="6" t="s">
        <v>10289</v>
      </c>
      <c r="B492" s="6" t="s">
        <v>25</v>
      </c>
      <c r="C492" s="6" t="s">
        <v>1145</v>
      </c>
      <c r="D492" s="11" t="s">
        <v>1133</v>
      </c>
      <c r="E492" s="119" t="s">
        <v>1146</v>
      </c>
      <c r="F492" s="3" t="s">
        <v>1147</v>
      </c>
      <c r="G492" s="6" t="s">
        <v>30</v>
      </c>
      <c r="H492" s="126">
        <v>60</v>
      </c>
      <c r="I492" s="6" t="s">
        <v>31</v>
      </c>
      <c r="J492" s="6" t="s">
        <v>32</v>
      </c>
      <c r="K492" s="3" t="s">
        <v>240</v>
      </c>
      <c r="L492" s="6" t="s">
        <v>34</v>
      </c>
      <c r="M492" s="6" t="s">
        <v>35</v>
      </c>
      <c r="N492" s="11" t="s">
        <v>78</v>
      </c>
      <c r="O492" s="6" t="s">
        <v>79</v>
      </c>
      <c r="P492" s="32">
        <v>166</v>
      </c>
      <c r="Q492" s="3" t="s">
        <v>1074</v>
      </c>
      <c r="R492" s="9">
        <v>83</v>
      </c>
      <c r="S492" s="9">
        <v>154.26</v>
      </c>
      <c r="T492" s="9">
        <f t="shared" ref="T492" si="149">S492*R492</f>
        <v>12803.58</v>
      </c>
      <c r="U492" s="9">
        <f t="shared" si="136"/>
        <v>14340.009600000001</v>
      </c>
      <c r="V492" s="6" t="s">
        <v>80</v>
      </c>
      <c r="W492" s="6">
        <v>2016</v>
      </c>
      <c r="X492" s="32"/>
      <c r="Y492" s="198"/>
      <c r="Z492" s="198"/>
      <c r="AA492" s="198"/>
      <c r="AB492" s="198"/>
      <c r="AC492" s="198"/>
      <c r="AD492" s="198"/>
      <c r="AE492" s="198"/>
      <c r="AF492" s="198"/>
      <c r="AG492" s="198"/>
      <c r="AH492" s="198"/>
      <c r="AI492" s="198"/>
      <c r="AJ492" s="198"/>
      <c r="AK492" s="198"/>
    </row>
    <row r="493" spans="1:37" s="236" customFormat="1" ht="153" x14ac:dyDescent="0.25">
      <c r="A493" s="6" t="s">
        <v>1194</v>
      </c>
      <c r="B493" s="6" t="s">
        <v>25</v>
      </c>
      <c r="C493" s="11" t="s">
        <v>1149</v>
      </c>
      <c r="D493" s="11" t="s">
        <v>1133</v>
      </c>
      <c r="E493" s="11" t="s">
        <v>1150</v>
      </c>
      <c r="F493" s="6" t="s">
        <v>1151</v>
      </c>
      <c r="G493" s="6" t="s">
        <v>30</v>
      </c>
      <c r="H493" s="126">
        <v>60</v>
      </c>
      <c r="I493" s="6" t="s">
        <v>31</v>
      </c>
      <c r="J493" s="6" t="s">
        <v>32</v>
      </c>
      <c r="K493" s="3" t="s">
        <v>33</v>
      </c>
      <c r="L493" s="6" t="s">
        <v>34</v>
      </c>
      <c r="M493" s="6" t="s">
        <v>35</v>
      </c>
      <c r="N493" s="11" t="s">
        <v>78</v>
      </c>
      <c r="O493" s="6" t="s">
        <v>79</v>
      </c>
      <c r="P493" s="32" t="s">
        <v>1103</v>
      </c>
      <c r="Q493" s="11" t="s">
        <v>1074</v>
      </c>
      <c r="R493" s="9">
        <v>1000</v>
      </c>
      <c r="S493" s="9">
        <v>345</v>
      </c>
      <c r="T493" s="9">
        <v>0</v>
      </c>
      <c r="U493" s="9">
        <f t="shared" si="136"/>
        <v>0</v>
      </c>
      <c r="V493" s="6" t="s">
        <v>80</v>
      </c>
      <c r="W493" s="6">
        <v>2016</v>
      </c>
      <c r="X493" s="32" t="s">
        <v>6914</v>
      </c>
      <c r="Y493" s="198"/>
      <c r="Z493" s="198"/>
      <c r="AA493" s="198"/>
      <c r="AB493" s="198"/>
      <c r="AC493" s="198"/>
      <c r="AD493" s="198"/>
      <c r="AE493" s="198"/>
      <c r="AF493" s="198"/>
      <c r="AG493" s="198"/>
      <c r="AH493" s="198"/>
      <c r="AI493" s="198"/>
      <c r="AJ493" s="198"/>
      <c r="AK493" s="198"/>
    </row>
    <row r="494" spans="1:37" s="236" customFormat="1" ht="153" x14ac:dyDescent="0.25">
      <c r="A494" s="6" t="s">
        <v>10290</v>
      </c>
      <c r="B494" s="6" t="s">
        <v>25</v>
      </c>
      <c r="C494" s="11" t="s">
        <v>1149</v>
      </c>
      <c r="D494" s="11" t="s">
        <v>1133</v>
      </c>
      <c r="E494" s="11" t="s">
        <v>1150</v>
      </c>
      <c r="F494" s="6" t="s">
        <v>1151</v>
      </c>
      <c r="G494" s="6" t="s">
        <v>30</v>
      </c>
      <c r="H494" s="126">
        <v>60</v>
      </c>
      <c r="I494" s="6" t="s">
        <v>31</v>
      </c>
      <c r="J494" s="6" t="s">
        <v>32</v>
      </c>
      <c r="K494" s="3" t="s">
        <v>240</v>
      </c>
      <c r="L494" s="6" t="s">
        <v>34</v>
      </c>
      <c r="M494" s="6" t="s">
        <v>35</v>
      </c>
      <c r="N494" s="11" t="s">
        <v>78</v>
      </c>
      <c r="O494" s="6" t="s">
        <v>79</v>
      </c>
      <c r="P494" s="32" t="s">
        <v>1103</v>
      </c>
      <c r="Q494" s="11" t="s">
        <v>1074</v>
      </c>
      <c r="R494" s="9">
        <v>500</v>
      </c>
      <c r="S494" s="9">
        <v>345</v>
      </c>
      <c r="T494" s="9">
        <f t="shared" ref="T494" si="150">S494*R494</f>
        <v>172500</v>
      </c>
      <c r="U494" s="9">
        <f t="shared" si="136"/>
        <v>193200.00000000003</v>
      </c>
      <c r="V494" s="6" t="s">
        <v>80</v>
      </c>
      <c r="W494" s="6">
        <v>2016</v>
      </c>
      <c r="X494" s="32"/>
      <c r="Y494" s="198"/>
      <c r="Z494" s="198"/>
      <c r="AA494" s="198"/>
      <c r="AB494" s="198"/>
      <c r="AC494" s="198"/>
      <c r="AD494" s="198"/>
      <c r="AE494" s="198"/>
      <c r="AF494" s="198"/>
      <c r="AG494" s="198"/>
      <c r="AH494" s="198"/>
      <c r="AI494" s="198"/>
      <c r="AJ494" s="198"/>
      <c r="AK494" s="198"/>
    </row>
    <row r="495" spans="1:37" s="236" customFormat="1" ht="153" x14ac:dyDescent="0.25">
      <c r="A495" s="6" t="s">
        <v>1196</v>
      </c>
      <c r="B495" s="6" t="s">
        <v>25</v>
      </c>
      <c r="C495" s="11" t="s">
        <v>1149</v>
      </c>
      <c r="D495" s="11" t="s">
        <v>1133</v>
      </c>
      <c r="E495" s="11" t="s">
        <v>1150</v>
      </c>
      <c r="F495" s="6" t="s">
        <v>1153</v>
      </c>
      <c r="G495" s="6" t="s">
        <v>30</v>
      </c>
      <c r="H495" s="126">
        <v>60</v>
      </c>
      <c r="I495" s="6" t="s">
        <v>31</v>
      </c>
      <c r="J495" s="6" t="s">
        <v>32</v>
      </c>
      <c r="K495" s="3" t="s">
        <v>33</v>
      </c>
      <c r="L495" s="6" t="s">
        <v>34</v>
      </c>
      <c r="M495" s="6" t="s">
        <v>35</v>
      </c>
      <c r="N495" s="11" t="s">
        <v>78</v>
      </c>
      <c r="O495" s="6" t="s">
        <v>79</v>
      </c>
      <c r="P495" s="32" t="s">
        <v>1103</v>
      </c>
      <c r="Q495" s="11" t="s">
        <v>1074</v>
      </c>
      <c r="R495" s="9">
        <v>1000</v>
      </c>
      <c r="S495" s="9">
        <v>350</v>
      </c>
      <c r="T495" s="9">
        <v>0</v>
      </c>
      <c r="U495" s="9">
        <f t="shared" si="136"/>
        <v>0</v>
      </c>
      <c r="V495" s="6" t="s">
        <v>80</v>
      </c>
      <c r="W495" s="6">
        <v>2016</v>
      </c>
      <c r="X495" s="32" t="s">
        <v>6914</v>
      </c>
      <c r="Y495" s="198"/>
      <c r="Z495" s="198"/>
      <c r="AA495" s="198"/>
      <c r="AB495" s="198"/>
      <c r="AC495" s="198"/>
      <c r="AD495" s="198"/>
      <c r="AE495" s="198"/>
      <c r="AF495" s="198"/>
      <c r="AG495" s="198"/>
      <c r="AH495" s="198"/>
      <c r="AI495" s="198"/>
      <c r="AJ495" s="198"/>
      <c r="AK495" s="198"/>
    </row>
    <row r="496" spans="1:37" s="236" customFormat="1" ht="153" x14ac:dyDescent="0.25">
      <c r="A496" s="6" t="s">
        <v>10291</v>
      </c>
      <c r="B496" s="6" t="s">
        <v>25</v>
      </c>
      <c r="C496" s="11" t="s">
        <v>1149</v>
      </c>
      <c r="D496" s="11" t="s">
        <v>1133</v>
      </c>
      <c r="E496" s="11" t="s">
        <v>1150</v>
      </c>
      <c r="F496" s="6" t="s">
        <v>1153</v>
      </c>
      <c r="G496" s="6" t="s">
        <v>30</v>
      </c>
      <c r="H496" s="126">
        <v>60</v>
      </c>
      <c r="I496" s="6" t="s">
        <v>31</v>
      </c>
      <c r="J496" s="6" t="s">
        <v>32</v>
      </c>
      <c r="K496" s="3" t="s">
        <v>240</v>
      </c>
      <c r="L496" s="6" t="s">
        <v>34</v>
      </c>
      <c r="M496" s="6" t="s">
        <v>35</v>
      </c>
      <c r="N496" s="11" t="s">
        <v>78</v>
      </c>
      <c r="O496" s="6" t="s">
        <v>79</v>
      </c>
      <c r="P496" s="32" t="s">
        <v>1103</v>
      </c>
      <c r="Q496" s="11" t="s">
        <v>1074</v>
      </c>
      <c r="R496" s="9">
        <v>40</v>
      </c>
      <c r="S496" s="9">
        <v>350</v>
      </c>
      <c r="T496" s="9">
        <f t="shared" ref="T496" si="151">S496*R496</f>
        <v>14000</v>
      </c>
      <c r="U496" s="9">
        <f t="shared" si="136"/>
        <v>15680.000000000002</v>
      </c>
      <c r="V496" s="6" t="s">
        <v>80</v>
      </c>
      <c r="W496" s="6">
        <v>2016</v>
      </c>
      <c r="X496" s="32"/>
      <c r="Y496" s="198"/>
      <c r="Z496" s="198"/>
      <c r="AA496" s="198"/>
      <c r="AB496" s="198"/>
      <c r="AC496" s="198"/>
      <c r="AD496" s="198"/>
      <c r="AE496" s="198"/>
      <c r="AF496" s="198"/>
      <c r="AG496" s="198"/>
      <c r="AH496" s="198"/>
      <c r="AI496" s="198"/>
      <c r="AJ496" s="198"/>
      <c r="AK496" s="198"/>
    </row>
    <row r="497" spans="1:37" s="236" customFormat="1" ht="153" x14ac:dyDescent="0.25">
      <c r="A497" s="6" t="s">
        <v>1198</v>
      </c>
      <c r="B497" s="6" t="s">
        <v>25</v>
      </c>
      <c r="C497" s="6" t="s">
        <v>1155</v>
      </c>
      <c r="D497" s="11" t="s">
        <v>1133</v>
      </c>
      <c r="E497" s="119" t="s">
        <v>1156</v>
      </c>
      <c r="F497" s="6" t="s">
        <v>1157</v>
      </c>
      <c r="G497" s="6" t="s">
        <v>30</v>
      </c>
      <c r="H497" s="126">
        <v>60</v>
      </c>
      <c r="I497" s="6" t="s">
        <v>31</v>
      </c>
      <c r="J497" s="6" t="s">
        <v>32</v>
      </c>
      <c r="K497" s="3" t="s">
        <v>460</v>
      </c>
      <c r="L497" s="6" t="s">
        <v>34</v>
      </c>
      <c r="M497" s="6" t="s">
        <v>35</v>
      </c>
      <c r="N497" s="11" t="s">
        <v>78</v>
      </c>
      <c r="O497" s="6" t="s">
        <v>79</v>
      </c>
      <c r="P497" s="32">
        <v>166</v>
      </c>
      <c r="Q497" s="3" t="s">
        <v>1074</v>
      </c>
      <c r="R497" s="9">
        <v>500</v>
      </c>
      <c r="S497" s="9">
        <v>154.26</v>
      </c>
      <c r="T497" s="9">
        <v>0</v>
      </c>
      <c r="U497" s="9">
        <f t="shared" si="136"/>
        <v>0</v>
      </c>
      <c r="V497" s="6" t="s">
        <v>80</v>
      </c>
      <c r="W497" s="6">
        <v>2016</v>
      </c>
      <c r="X497" s="32" t="s">
        <v>6914</v>
      </c>
      <c r="Y497" s="198"/>
      <c r="Z497" s="198"/>
      <c r="AA497" s="198"/>
      <c r="AB497" s="198"/>
      <c r="AC497" s="198"/>
      <c r="AD497" s="198"/>
      <c r="AE497" s="198"/>
      <c r="AF497" s="198"/>
      <c r="AG497" s="198"/>
      <c r="AH497" s="198"/>
      <c r="AI497" s="198"/>
      <c r="AJ497" s="198"/>
      <c r="AK497" s="198"/>
    </row>
    <row r="498" spans="1:37" s="236" customFormat="1" ht="153" x14ac:dyDescent="0.25">
      <c r="A498" s="6" t="s">
        <v>10292</v>
      </c>
      <c r="B498" s="6" t="s">
        <v>25</v>
      </c>
      <c r="C498" s="6" t="s">
        <v>1155</v>
      </c>
      <c r="D498" s="11" t="s">
        <v>1133</v>
      </c>
      <c r="E498" s="119" t="s">
        <v>1156</v>
      </c>
      <c r="F498" s="6" t="s">
        <v>1157</v>
      </c>
      <c r="G498" s="6" t="s">
        <v>30</v>
      </c>
      <c r="H498" s="126">
        <v>60</v>
      </c>
      <c r="I498" s="6" t="s">
        <v>31</v>
      </c>
      <c r="J498" s="6" t="s">
        <v>32</v>
      </c>
      <c r="K498" s="3" t="s">
        <v>240</v>
      </c>
      <c r="L498" s="6" t="s">
        <v>34</v>
      </c>
      <c r="M498" s="6" t="s">
        <v>35</v>
      </c>
      <c r="N498" s="11" t="s">
        <v>78</v>
      </c>
      <c r="O498" s="6" t="s">
        <v>79</v>
      </c>
      <c r="P498" s="32">
        <v>166</v>
      </c>
      <c r="Q498" s="3" t="s">
        <v>1074</v>
      </c>
      <c r="R498" s="9">
        <v>161</v>
      </c>
      <c r="S498" s="9">
        <v>154.26</v>
      </c>
      <c r="T498" s="9">
        <f t="shared" ref="T498" si="152">S498*R498</f>
        <v>24835.859999999997</v>
      </c>
      <c r="U498" s="9">
        <f t="shared" si="136"/>
        <v>27816.163199999999</v>
      </c>
      <c r="V498" s="6" t="s">
        <v>80</v>
      </c>
      <c r="W498" s="6">
        <v>2016</v>
      </c>
      <c r="X498" s="32"/>
      <c r="Y498" s="198"/>
      <c r="Z498" s="198"/>
      <c r="AA498" s="198"/>
      <c r="AB498" s="198"/>
      <c r="AC498" s="198"/>
      <c r="AD498" s="198"/>
      <c r="AE498" s="198"/>
      <c r="AF498" s="198"/>
      <c r="AG498" s="198"/>
      <c r="AH498" s="198"/>
      <c r="AI498" s="198"/>
      <c r="AJ498" s="198"/>
      <c r="AK498" s="198"/>
    </row>
    <row r="499" spans="1:37" s="236" customFormat="1" ht="153" x14ac:dyDescent="0.25">
      <c r="A499" s="6" t="s">
        <v>1202</v>
      </c>
      <c r="B499" s="6" t="s">
        <v>25</v>
      </c>
      <c r="C499" s="11" t="s">
        <v>1159</v>
      </c>
      <c r="D499" s="11" t="s">
        <v>1133</v>
      </c>
      <c r="E499" s="11" t="s">
        <v>1160</v>
      </c>
      <c r="F499" s="6" t="s">
        <v>1161</v>
      </c>
      <c r="G499" s="6" t="s">
        <v>30</v>
      </c>
      <c r="H499" s="126">
        <v>60</v>
      </c>
      <c r="I499" s="6" t="s">
        <v>31</v>
      </c>
      <c r="J499" s="6" t="s">
        <v>32</v>
      </c>
      <c r="K499" s="3" t="s">
        <v>267</v>
      </c>
      <c r="L499" s="6" t="s">
        <v>34</v>
      </c>
      <c r="M499" s="6" t="s">
        <v>35</v>
      </c>
      <c r="N499" s="11" t="s">
        <v>78</v>
      </c>
      <c r="O499" s="6" t="s">
        <v>79</v>
      </c>
      <c r="P499" s="32" t="s">
        <v>1103</v>
      </c>
      <c r="Q499" s="11" t="s">
        <v>1074</v>
      </c>
      <c r="R499" s="9">
        <v>25</v>
      </c>
      <c r="S499" s="9">
        <v>350</v>
      </c>
      <c r="T499" s="9">
        <v>0</v>
      </c>
      <c r="U499" s="9">
        <f t="shared" si="136"/>
        <v>0</v>
      </c>
      <c r="V499" s="6" t="s">
        <v>80</v>
      </c>
      <c r="W499" s="6">
        <v>2016</v>
      </c>
      <c r="X499" s="32" t="s">
        <v>6914</v>
      </c>
      <c r="Y499" s="198"/>
      <c r="Z499" s="198"/>
      <c r="AA499" s="198"/>
      <c r="AB499" s="198"/>
      <c r="AC499" s="198"/>
      <c r="AD499" s="198"/>
      <c r="AE499" s="198"/>
      <c r="AF499" s="198"/>
      <c r="AG499" s="198"/>
      <c r="AH499" s="198"/>
      <c r="AI499" s="198"/>
      <c r="AJ499" s="198"/>
      <c r="AK499" s="198"/>
    </row>
    <row r="500" spans="1:37" s="236" customFormat="1" ht="153" x14ac:dyDescent="0.25">
      <c r="A500" s="6" t="s">
        <v>10293</v>
      </c>
      <c r="B500" s="6" t="s">
        <v>25</v>
      </c>
      <c r="C500" s="11" t="s">
        <v>1159</v>
      </c>
      <c r="D500" s="11" t="s">
        <v>1133</v>
      </c>
      <c r="E500" s="11" t="s">
        <v>1160</v>
      </c>
      <c r="F500" s="6" t="s">
        <v>1161</v>
      </c>
      <c r="G500" s="6" t="s">
        <v>30</v>
      </c>
      <c r="H500" s="126">
        <v>60</v>
      </c>
      <c r="I500" s="6" t="s">
        <v>31</v>
      </c>
      <c r="J500" s="6" t="s">
        <v>32</v>
      </c>
      <c r="K500" s="3" t="s">
        <v>95</v>
      </c>
      <c r="L500" s="6" t="s">
        <v>34</v>
      </c>
      <c r="M500" s="6" t="s">
        <v>35</v>
      </c>
      <c r="N500" s="11" t="s">
        <v>78</v>
      </c>
      <c r="O500" s="6" t="s">
        <v>79</v>
      </c>
      <c r="P500" s="32" t="s">
        <v>1103</v>
      </c>
      <c r="Q500" s="11" t="s">
        <v>1074</v>
      </c>
      <c r="R500" s="9">
        <v>10</v>
      </c>
      <c r="S500" s="9">
        <v>350</v>
      </c>
      <c r="T500" s="9">
        <f t="shared" ref="T500" si="153">S500*R500</f>
        <v>3500</v>
      </c>
      <c r="U500" s="9">
        <f t="shared" si="136"/>
        <v>3920.0000000000005</v>
      </c>
      <c r="V500" s="6" t="s">
        <v>80</v>
      </c>
      <c r="W500" s="6">
        <v>2016</v>
      </c>
      <c r="X500" s="32"/>
      <c r="Y500" s="198"/>
      <c r="Z500" s="198"/>
      <c r="AA500" s="198"/>
      <c r="AB500" s="198"/>
      <c r="AC500" s="198"/>
      <c r="AD500" s="198"/>
      <c r="AE500" s="198"/>
      <c r="AF500" s="198"/>
      <c r="AG500" s="198"/>
      <c r="AH500" s="198"/>
      <c r="AI500" s="198"/>
      <c r="AJ500" s="198"/>
      <c r="AK500" s="198"/>
    </row>
    <row r="501" spans="1:37" s="236" customFormat="1" ht="102" x14ac:dyDescent="0.25">
      <c r="A501" s="6" t="s">
        <v>1206</v>
      </c>
      <c r="B501" s="6" t="s">
        <v>25</v>
      </c>
      <c r="C501" s="11" t="s">
        <v>1163</v>
      </c>
      <c r="D501" s="11" t="s">
        <v>1164</v>
      </c>
      <c r="E501" s="11" t="s">
        <v>1165</v>
      </c>
      <c r="F501" s="6" t="s">
        <v>1166</v>
      </c>
      <c r="G501" s="6" t="s">
        <v>30</v>
      </c>
      <c r="H501" s="126">
        <v>0</v>
      </c>
      <c r="I501" s="6" t="s">
        <v>31</v>
      </c>
      <c r="J501" s="6" t="s">
        <v>32</v>
      </c>
      <c r="K501" s="3" t="s">
        <v>460</v>
      </c>
      <c r="L501" s="6" t="s">
        <v>34</v>
      </c>
      <c r="M501" s="6" t="s">
        <v>35</v>
      </c>
      <c r="N501" s="6" t="s">
        <v>10770</v>
      </c>
      <c r="O501" s="6" t="s">
        <v>37</v>
      </c>
      <c r="P501" s="32" t="s">
        <v>38</v>
      </c>
      <c r="Q501" s="3" t="s">
        <v>39</v>
      </c>
      <c r="R501" s="9">
        <v>200</v>
      </c>
      <c r="S501" s="9">
        <v>300</v>
      </c>
      <c r="T501" s="9">
        <v>0</v>
      </c>
      <c r="U501" s="9">
        <f t="shared" si="136"/>
        <v>0</v>
      </c>
      <c r="V501" s="6"/>
      <c r="W501" s="6">
        <v>2016</v>
      </c>
      <c r="X501" s="32" t="s">
        <v>6905</v>
      </c>
      <c r="Y501" s="198"/>
      <c r="Z501" s="198"/>
      <c r="AA501" s="198"/>
      <c r="AB501" s="198"/>
      <c r="AC501" s="198"/>
      <c r="AD501" s="198"/>
      <c r="AE501" s="198"/>
      <c r="AF501" s="198"/>
      <c r="AG501" s="198"/>
      <c r="AH501" s="198"/>
      <c r="AI501" s="198"/>
      <c r="AJ501" s="198"/>
      <c r="AK501" s="198"/>
    </row>
    <row r="502" spans="1:37" s="236" customFormat="1" ht="102" x14ac:dyDescent="0.25">
      <c r="A502" s="6" t="s">
        <v>1211</v>
      </c>
      <c r="B502" s="6" t="s">
        <v>25</v>
      </c>
      <c r="C502" s="11" t="s">
        <v>1163</v>
      </c>
      <c r="D502" s="11" t="s">
        <v>1164</v>
      </c>
      <c r="E502" s="11" t="s">
        <v>1165</v>
      </c>
      <c r="F502" s="6" t="s">
        <v>1168</v>
      </c>
      <c r="G502" s="6" t="s">
        <v>30</v>
      </c>
      <c r="H502" s="126">
        <v>0</v>
      </c>
      <c r="I502" s="6" t="s">
        <v>31</v>
      </c>
      <c r="J502" s="6" t="s">
        <v>32</v>
      </c>
      <c r="K502" s="3" t="s">
        <v>460</v>
      </c>
      <c r="L502" s="6" t="s">
        <v>34</v>
      </c>
      <c r="M502" s="6" t="s">
        <v>35</v>
      </c>
      <c r="N502" s="6" t="s">
        <v>10770</v>
      </c>
      <c r="O502" s="6" t="s">
        <v>37</v>
      </c>
      <c r="P502" s="32" t="s">
        <v>38</v>
      </c>
      <c r="Q502" s="3" t="s">
        <v>39</v>
      </c>
      <c r="R502" s="9">
        <v>200</v>
      </c>
      <c r="S502" s="9">
        <v>480</v>
      </c>
      <c r="T502" s="9">
        <v>0</v>
      </c>
      <c r="U502" s="9">
        <f t="shared" si="136"/>
        <v>0</v>
      </c>
      <c r="V502" s="6"/>
      <c r="W502" s="6">
        <v>2016</v>
      </c>
      <c r="X502" s="32" t="s">
        <v>6905</v>
      </c>
      <c r="Y502" s="198"/>
      <c r="Z502" s="198"/>
      <c r="AA502" s="198"/>
      <c r="AB502" s="198"/>
      <c r="AC502" s="198"/>
      <c r="AD502" s="198"/>
      <c r="AE502" s="198"/>
      <c r="AF502" s="198"/>
      <c r="AG502" s="198"/>
      <c r="AH502" s="198"/>
      <c r="AI502" s="198"/>
      <c r="AJ502" s="198"/>
      <c r="AK502" s="198"/>
    </row>
    <row r="503" spans="1:37" s="236" customFormat="1" ht="102" x14ac:dyDescent="0.25">
      <c r="A503" s="6" t="s">
        <v>1216</v>
      </c>
      <c r="B503" s="6" t="s">
        <v>25</v>
      </c>
      <c r="C503" s="11" t="s">
        <v>1170</v>
      </c>
      <c r="D503" s="11" t="s">
        <v>1171</v>
      </c>
      <c r="E503" s="11" t="s">
        <v>1172</v>
      </c>
      <c r="F503" s="6" t="s">
        <v>1173</v>
      </c>
      <c r="G503" s="6" t="s">
        <v>30</v>
      </c>
      <c r="H503" s="126">
        <v>0</v>
      </c>
      <c r="I503" s="6" t="s">
        <v>31</v>
      </c>
      <c r="J503" s="6" t="s">
        <v>32</v>
      </c>
      <c r="K503" s="3" t="s">
        <v>33</v>
      </c>
      <c r="L503" s="6" t="s">
        <v>34</v>
      </c>
      <c r="M503" s="6" t="s">
        <v>35</v>
      </c>
      <c r="N503" s="6" t="s">
        <v>10770</v>
      </c>
      <c r="O503" s="6" t="s">
        <v>37</v>
      </c>
      <c r="P503" s="32" t="s">
        <v>1103</v>
      </c>
      <c r="Q503" s="11" t="s">
        <v>1074</v>
      </c>
      <c r="R503" s="9">
        <v>250</v>
      </c>
      <c r="S503" s="9">
        <v>2953.2</v>
      </c>
      <c r="T503" s="9">
        <v>0</v>
      </c>
      <c r="U503" s="9">
        <f t="shared" si="136"/>
        <v>0</v>
      </c>
      <c r="V503" s="6"/>
      <c r="W503" s="6">
        <v>2016</v>
      </c>
      <c r="X503" s="32" t="s">
        <v>6914</v>
      </c>
      <c r="Y503" s="198"/>
      <c r="Z503" s="198"/>
      <c r="AA503" s="198"/>
      <c r="AB503" s="198"/>
      <c r="AC503" s="198"/>
      <c r="AD503" s="198"/>
      <c r="AE503" s="198"/>
      <c r="AF503" s="198"/>
      <c r="AG503" s="198"/>
      <c r="AH503" s="198"/>
      <c r="AI503" s="198"/>
      <c r="AJ503" s="198"/>
      <c r="AK503" s="198"/>
    </row>
    <row r="504" spans="1:37" s="236" customFormat="1" ht="102" x14ac:dyDescent="0.25">
      <c r="A504" s="6" t="s">
        <v>10294</v>
      </c>
      <c r="B504" s="6" t="s">
        <v>25</v>
      </c>
      <c r="C504" s="11" t="s">
        <v>1170</v>
      </c>
      <c r="D504" s="11" t="s">
        <v>1171</v>
      </c>
      <c r="E504" s="11" t="s">
        <v>1172</v>
      </c>
      <c r="F504" s="6" t="s">
        <v>1173</v>
      </c>
      <c r="G504" s="6" t="s">
        <v>30</v>
      </c>
      <c r="H504" s="126">
        <v>0</v>
      </c>
      <c r="I504" s="6" t="s">
        <v>31</v>
      </c>
      <c r="J504" s="6" t="s">
        <v>32</v>
      </c>
      <c r="K504" s="3" t="s">
        <v>7108</v>
      </c>
      <c r="L504" s="6" t="s">
        <v>34</v>
      </c>
      <c r="M504" s="6" t="s">
        <v>35</v>
      </c>
      <c r="N504" s="6" t="s">
        <v>10770</v>
      </c>
      <c r="O504" s="6" t="s">
        <v>37</v>
      </c>
      <c r="P504" s="32" t="s">
        <v>1103</v>
      </c>
      <c r="Q504" s="11" t="s">
        <v>1074</v>
      </c>
      <c r="R504" s="9">
        <v>326.2</v>
      </c>
      <c r="S504" s="9">
        <v>2953.2</v>
      </c>
      <c r="T504" s="9">
        <f t="shared" ref="T504" si="154">S504*R504</f>
        <v>963333.83999999985</v>
      </c>
      <c r="U504" s="9">
        <f t="shared" si="136"/>
        <v>1078933.9007999999</v>
      </c>
      <c r="V504" s="6"/>
      <c r="W504" s="6">
        <v>2016</v>
      </c>
      <c r="X504" s="32"/>
      <c r="Y504" s="198"/>
      <c r="Z504" s="198"/>
      <c r="AA504" s="198"/>
      <c r="AB504" s="198"/>
      <c r="AC504" s="198"/>
      <c r="AD504" s="198"/>
      <c r="AE504" s="198"/>
      <c r="AF504" s="198"/>
      <c r="AG504" s="198"/>
      <c r="AH504" s="198"/>
      <c r="AI504" s="198"/>
      <c r="AJ504" s="198"/>
      <c r="AK504" s="198"/>
    </row>
    <row r="505" spans="1:37" s="236" customFormat="1" ht="102" x14ac:dyDescent="0.25">
      <c r="A505" s="6" t="s">
        <v>1220</v>
      </c>
      <c r="B505" s="6" t="s">
        <v>25</v>
      </c>
      <c r="C505" s="11" t="s">
        <v>1175</v>
      </c>
      <c r="D505" s="11" t="s">
        <v>1176</v>
      </c>
      <c r="E505" s="11" t="s">
        <v>1177</v>
      </c>
      <c r="F505" s="6" t="s">
        <v>1178</v>
      </c>
      <c r="G505" s="6" t="s">
        <v>30</v>
      </c>
      <c r="H505" s="126">
        <v>0</v>
      </c>
      <c r="I505" s="6" t="s">
        <v>31</v>
      </c>
      <c r="J505" s="6" t="s">
        <v>32</v>
      </c>
      <c r="K505" s="3" t="s">
        <v>460</v>
      </c>
      <c r="L505" s="6" t="s">
        <v>34</v>
      </c>
      <c r="M505" s="6" t="s">
        <v>35</v>
      </c>
      <c r="N505" s="6" t="s">
        <v>10770</v>
      </c>
      <c r="O505" s="6" t="s">
        <v>37</v>
      </c>
      <c r="P505" s="32" t="s">
        <v>1103</v>
      </c>
      <c r="Q505" s="11" t="s">
        <v>1074</v>
      </c>
      <c r="R505" s="9">
        <v>800</v>
      </c>
      <c r="S505" s="9">
        <v>4579.2</v>
      </c>
      <c r="T505" s="9">
        <v>0</v>
      </c>
      <c r="U505" s="9">
        <f t="shared" si="136"/>
        <v>0</v>
      </c>
      <c r="V505" s="6"/>
      <c r="W505" s="6">
        <v>2016</v>
      </c>
      <c r="X505" s="32" t="s">
        <v>6905</v>
      </c>
      <c r="Y505" s="198"/>
      <c r="Z505" s="198"/>
      <c r="AA505" s="198"/>
      <c r="AB505" s="198"/>
      <c r="AC505" s="198"/>
      <c r="AD505" s="198"/>
      <c r="AE505" s="198"/>
      <c r="AF505" s="198"/>
      <c r="AG505" s="198"/>
      <c r="AH505" s="198"/>
      <c r="AI505" s="198"/>
      <c r="AJ505" s="198"/>
      <c r="AK505" s="198"/>
    </row>
    <row r="506" spans="1:37" s="236" customFormat="1" ht="153" x14ac:dyDescent="0.25">
      <c r="A506" s="6" t="s">
        <v>1224</v>
      </c>
      <c r="B506" s="6" t="s">
        <v>25</v>
      </c>
      <c r="C506" s="6" t="s">
        <v>1180</v>
      </c>
      <c r="D506" s="11" t="s">
        <v>1181</v>
      </c>
      <c r="E506" s="11" t="s">
        <v>1182</v>
      </c>
      <c r="F506" s="6" t="s">
        <v>1183</v>
      </c>
      <c r="G506" s="6" t="s">
        <v>30</v>
      </c>
      <c r="H506" s="126">
        <v>60</v>
      </c>
      <c r="I506" s="6" t="s">
        <v>31</v>
      </c>
      <c r="J506" s="6" t="s">
        <v>32</v>
      </c>
      <c r="K506" s="3" t="s">
        <v>45</v>
      </c>
      <c r="L506" s="6" t="s">
        <v>34</v>
      </c>
      <c r="M506" s="6" t="s">
        <v>35</v>
      </c>
      <c r="N506" s="11" t="s">
        <v>78</v>
      </c>
      <c r="O506" s="6" t="s">
        <v>79</v>
      </c>
      <c r="P506" s="32" t="s">
        <v>1103</v>
      </c>
      <c r="Q506" s="11" t="s">
        <v>1074</v>
      </c>
      <c r="R506" s="166">
        <v>479</v>
      </c>
      <c r="S506" s="166">
        <v>420</v>
      </c>
      <c r="T506" s="9">
        <v>0</v>
      </c>
      <c r="U506" s="9">
        <f t="shared" si="136"/>
        <v>0</v>
      </c>
      <c r="V506" s="6" t="s">
        <v>80</v>
      </c>
      <c r="W506" s="6">
        <v>2016</v>
      </c>
      <c r="X506" s="32" t="s">
        <v>6914</v>
      </c>
      <c r="Y506" s="198"/>
      <c r="Z506" s="198"/>
      <c r="AA506" s="198"/>
      <c r="AB506" s="198"/>
      <c r="AC506" s="198"/>
      <c r="AD506" s="198"/>
      <c r="AE506" s="198"/>
      <c r="AF506" s="198"/>
      <c r="AG506" s="198"/>
      <c r="AH506" s="198"/>
      <c r="AI506" s="198"/>
      <c r="AJ506" s="198"/>
      <c r="AK506" s="198"/>
    </row>
    <row r="507" spans="1:37" s="236" customFormat="1" ht="153" x14ac:dyDescent="0.25">
      <c r="A507" s="6" t="s">
        <v>10295</v>
      </c>
      <c r="B507" s="6" t="s">
        <v>25</v>
      </c>
      <c r="C507" s="6" t="s">
        <v>1180</v>
      </c>
      <c r="D507" s="11" t="s">
        <v>1181</v>
      </c>
      <c r="E507" s="11" t="s">
        <v>1182</v>
      </c>
      <c r="F507" s="6" t="s">
        <v>1183</v>
      </c>
      <c r="G507" s="6" t="s">
        <v>30</v>
      </c>
      <c r="H507" s="126">
        <v>60</v>
      </c>
      <c r="I507" s="6" t="s">
        <v>31</v>
      </c>
      <c r="J507" s="6" t="s">
        <v>32</v>
      </c>
      <c r="K507" s="3" t="s">
        <v>10255</v>
      </c>
      <c r="L507" s="6" t="s">
        <v>34</v>
      </c>
      <c r="M507" s="6" t="s">
        <v>35</v>
      </c>
      <c r="N507" s="11" t="s">
        <v>78</v>
      </c>
      <c r="O507" s="6" t="s">
        <v>79</v>
      </c>
      <c r="P507" s="32" t="s">
        <v>1103</v>
      </c>
      <c r="Q507" s="11" t="s">
        <v>1074</v>
      </c>
      <c r="R507" s="166">
        <v>3924</v>
      </c>
      <c r="S507" s="166">
        <v>420</v>
      </c>
      <c r="T507" s="9">
        <f t="shared" ref="T507" si="155">R507*S507</f>
        <v>1648080</v>
      </c>
      <c r="U507" s="9">
        <f t="shared" si="136"/>
        <v>1845849.6</v>
      </c>
      <c r="V507" s="6" t="s">
        <v>80</v>
      </c>
      <c r="W507" s="6">
        <v>2016</v>
      </c>
      <c r="X507" s="32"/>
      <c r="Y507" s="198"/>
      <c r="Z507" s="198"/>
      <c r="AA507" s="198"/>
      <c r="AB507" s="198"/>
      <c r="AC507" s="198"/>
      <c r="AD507" s="198"/>
      <c r="AE507" s="198"/>
      <c r="AF507" s="198"/>
      <c r="AG507" s="198"/>
      <c r="AH507" s="198"/>
      <c r="AI507" s="198"/>
      <c r="AJ507" s="198"/>
      <c r="AK507" s="198"/>
    </row>
    <row r="508" spans="1:37" s="236" customFormat="1" ht="153" x14ac:dyDescent="0.25">
      <c r="A508" s="6" t="s">
        <v>1229</v>
      </c>
      <c r="B508" s="6" t="s">
        <v>25</v>
      </c>
      <c r="C508" s="6" t="s">
        <v>1180</v>
      </c>
      <c r="D508" s="11" t="s">
        <v>1181</v>
      </c>
      <c r="E508" s="11" t="s">
        <v>1182</v>
      </c>
      <c r="F508" s="6" t="s">
        <v>1185</v>
      </c>
      <c r="G508" s="6" t="s">
        <v>337</v>
      </c>
      <c r="H508" s="126">
        <v>60</v>
      </c>
      <c r="I508" s="6" t="s">
        <v>31</v>
      </c>
      <c r="J508" s="6" t="s">
        <v>32</v>
      </c>
      <c r="K508" s="3" t="s">
        <v>33</v>
      </c>
      <c r="L508" s="6" t="s">
        <v>34</v>
      </c>
      <c r="M508" s="6" t="s">
        <v>35</v>
      </c>
      <c r="N508" s="11" t="s">
        <v>78</v>
      </c>
      <c r="O508" s="6" t="s">
        <v>79</v>
      </c>
      <c r="P508" s="32" t="s">
        <v>1103</v>
      </c>
      <c r="Q508" s="11" t="s">
        <v>1074</v>
      </c>
      <c r="R508" s="166">
        <f>11486+19144.285</f>
        <v>30630.285</v>
      </c>
      <c r="S508" s="166">
        <v>420</v>
      </c>
      <c r="T508" s="9">
        <v>0</v>
      </c>
      <c r="U508" s="9">
        <f t="shared" si="136"/>
        <v>0</v>
      </c>
      <c r="V508" s="6" t="s">
        <v>80</v>
      </c>
      <c r="W508" s="6">
        <v>2016</v>
      </c>
      <c r="X508" s="32" t="s">
        <v>7023</v>
      </c>
      <c r="Y508" s="198"/>
      <c r="Z508" s="198"/>
      <c r="AA508" s="198"/>
      <c r="AB508" s="198"/>
      <c r="AC508" s="198"/>
      <c r="AD508" s="198"/>
      <c r="AE508" s="198"/>
      <c r="AF508" s="198"/>
      <c r="AG508" s="198"/>
      <c r="AH508" s="198"/>
      <c r="AI508" s="198"/>
      <c r="AJ508" s="198"/>
      <c r="AK508" s="198"/>
    </row>
    <row r="509" spans="1:37" s="236" customFormat="1" ht="153" x14ac:dyDescent="0.25">
      <c r="A509" s="6" t="s">
        <v>7022</v>
      </c>
      <c r="B509" s="6" t="s">
        <v>25</v>
      </c>
      <c r="C509" s="6" t="s">
        <v>1180</v>
      </c>
      <c r="D509" s="11" t="s">
        <v>1181</v>
      </c>
      <c r="E509" s="11" t="s">
        <v>1182</v>
      </c>
      <c r="F509" s="6" t="s">
        <v>1185</v>
      </c>
      <c r="G509" s="6" t="s">
        <v>30</v>
      </c>
      <c r="H509" s="126">
        <v>60</v>
      </c>
      <c r="I509" s="6" t="s">
        <v>31</v>
      </c>
      <c r="J509" s="6" t="s">
        <v>32</v>
      </c>
      <c r="K509" s="3" t="s">
        <v>45</v>
      </c>
      <c r="L509" s="6" t="s">
        <v>34</v>
      </c>
      <c r="M509" s="6" t="s">
        <v>35</v>
      </c>
      <c r="N509" s="11" t="s">
        <v>78</v>
      </c>
      <c r="O509" s="6" t="s">
        <v>79</v>
      </c>
      <c r="P509" s="32" t="s">
        <v>1103</v>
      </c>
      <c r="Q509" s="11" t="s">
        <v>1074</v>
      </c>
      <c r="R509" s="166">
        <v>180</v>
      </c>
      <c r="S509" s="166">
        <v>420</v>
      </c>
      <c r="T509" s="9">
        <f t="shared" ref="T509" si="156">R509*S509</f>
        <v>75600</v>
      </c>
      <c r="U509" s="9">
        <f t="shared" si="136"/>
        <v>84672.000000000015</v>
      </c>
      <c r="V509" s="6" t="s">
        <v>80</v>
      </c>
      <c r="W509" s="6">
        <v>2016</v>
      </c>
      <c r="X509" s="32"/>
      <c r="Y509" s="198"/>
      <c r="Z509" s="198"/>
      <c r="AA509" s="198"/>
      <c r="AB509" s="198"/>
      <c r="AC509" s="198"/>
      <c r="AD509" s="198"/>
      <c r="AE509" s="198"/>
      <c r="AF509" s="198"/>
      <c r="AG509" s="198"/>
      <c r="AH509" s="198"/>
      <c r="AI509" s="198"/>
      <c r="AJ509" s="198"/>
      <c r="AK509" s="198"/>
    </row>
    <row r="510" spans="1:37" s="236" customFormat="1" ht="153" x14ac:dyDescent="0.25">
      <c r="A510" s="6" t="s">
        <v>1234</v>
      </c>
      <c r="B510" s="6" t="s">
        <v>25</v>
      </c>
      <c r="C510" s="6" t="s">
        <v>1180</v>
      </c>
      <c r="D510" s="11" t="s">
        <v>1181</v>
      </c>
      <c r="E510" s="11" t="s">
        <v>1182</v>
      </c>
      <c r="F510" s="6" t="s">
        <v>1187</v>
      </c>
      <c r="G510" s="6" t="s">
        <v>30</v>
      </c>
      <c r="H510" s="126">
        <v>60</v>
      </c>
      <c r="I510" s="6" t="s">
        <v>31</v>
      </c>
      <c r="J510" s="6" t="s">
        <v>32</v>
      </c>
      <c r="K510" s="3" t="s">
        <v>33</v>
      </c>
      <c r="L510" s="6" t="s">
        <v>34</v>
      </c>
      <c r="M510" s="6" t="s">
        <v>35</v>
      </c>
      <c r="N510" s="11" t="s">
        <v>78</v>
      </c>
      <c r="O510" s="6" t="s">
        <v>79</v>
      </c>
      <c r="P510" s="32" t="s">
        <v>1103</v>
      </c>
      <c r="Q510" s="11" t="s">
        <v>1074</v>
      </c>
      <c r="R510" s="166">
        <v>3828</v>
      </c>
      <c r="S510" s="166">
        <v>420</v>
      </c>
      <c r="T510" s="166">
        <v>0</v>
      </c>
      <c r="U510" s="9">
        <f t="shared" si="136"/>
        <v>0</v>
      </c>
      <c r="V510" s="6" t="s">
        <v>80</v>
      </c>
      <c r="W510" s="6">
        <v>2016</v>
      </c>
      <c r="X510" s="32" t="s">
        <v>7025</v>
      </c>
      <c r="Y510" s="198"/>
      <c r="Z510" s="198"/>
      <c r="AA510" s="198"/>
      <c r="AB510" s="198"/>
      <c r="AC510" s="198"/>
      <c r="AD510" s="198"/>
      <c r="AE510" s="198"/>
      <c r="AF510" s="198"/>
      <c r="AG510" s="198"/>
      <c r="AH510" s="198"/>
      <c r="AI510" s="198"/>
      <c r="AJ510" s="198"/>
      <c r="AK510" s="198"/>
    </row>
    <row r="511" spans="1:37" s="236" customFormat="1" ht="153" x14ac:dyDescent="0.25">
      <c r="A511" s="6" t="s">
        <v>7024</v>
      </c>
      <c r="B511" s="6" t="s">
        <v>25</v>
      </c>
      <c r="C511" s="6" t="s">
        <v>1180</v>
      </c>
      <c r="D511" s="11" t="s">
        <v>1181</v>
      </c>
      <c r="E511" s="11" t="s">
        <v>1182</v>
      </c>
      <c r="F511" s="6" t="s">
        <v>1187</v>
      </c>
      <c r="G511" s="6" t="s">
        <v>30</v>
      </c>
      <c r="H511" s="126">
        <v>60</v>
      </c>
      <c r="I511" s="6" t="s">
        <v>31</v>
      </c>
      <c r="J511" s="6" t="s">
        <v>32</v>
      </c>
      <c r="K511" s="3" t="s">
        <v>45</v>
      </c>
      <c r="L511" s="6" t="s">
        <v>34</v>
      </c>
      <c r="M511" s="6" t="s">
        <v>35</v>
      </c>
      <c r="N511" s="11" t="s">
        <v>78</v>
      </c>
      <c r="O511" s="6" t="s">
        <v>79</v>
      </c>
      <c r="P511" s="32" t="s">
        <v>1103</v>
      </c>
      <c r="Q511" s="11" t="s">
        <v>1074</v>
      </c>
      <c r="R511" s="166">
        <v>3828</v>
      </c>
      <c r="S511" s="166">
        <v>420</v>
      </c>
      <c r="T511" s="9">
        <v>0</v>
      </c>
      <c r="U511" s="9">
        <f t="shared" si="136"/>
        <v>0</v>
      </c>
      <c r="V511" s="6" t="s">
        <v>80</v>
      </c>
      <c r="W511" s="6">
        <v>2016</v>
      </c>
      <c r="X511" s="32" t="s">
        <v>6914</v>
      </c>
      <c r="Y511" s="198"/>
      <c r="Z511" s="198"/>
      <c r="AA511" s="198"/>
      <c r="AB511" s="198"/>
      <c r="AC511" s="198"/>
      <c r="AD511" s="198"/>
      <c r="AE511" s="198"/>
      <c r="AF511" s="198"/>
      <c r="AG511" s="198"/>
      <c r="AH511" s="198"/>
      <c r="AI511" s="198"/>
      <c r="AJ511" s="198"/>
      <c r="AK511" s="198"/>
    </row>
    <row r="512" spans="1:37" s="236" customFormat="1" ht="153" x14ac:dyDescent="0.25">
      <c r="A512" s="6" t="s">
        <v>10296</v>
      </c>
      <c r="B512" s="6" t="s">
        <v>25</v>
      </c>
      <c r="C512" s="6" t="s">
        <v>1180</v>
      </c>
      <c r="D512" s="11" t="s">
        <v>1181</v>
      </c>
      <c r="E512" s="11" t="s">
        <v>1182</v>
      </c>
      <c r="F512" s="6" t="s">
        <v>1187</v>
      </c>
      <c r="G512" s="6" t="s">
        <v>30</v>
      </c>
      <c r="H512" s="126">
        <v>60</v>
      </c>
      <c r="I512" s="6" t="s">
        <v>31</v>
      </c>
      <c r="J512" s="6" t="s">
        <v>32</v>
      </c>
      <c r="K512" s="3" t="s">
        <v>10255</v>
      </c>
      <c r="L512" s="6" t="s">
        <v>34</v>
      </c>
      <c r="M512" s="6" t="s">
        <v>35</v>
      </c>
      <c r="N512" s="11" t="s">
        <v>78</v>
      </c>
      <c r="O512" s="6" t="s">
        <v>79</v>
      </c>
      <c r="P512" s="32" t="s">
        <v>1103</v>
      </c>
      <c r="Q512" s="11" t="s">
        <v>1074</v>
      </c>
      <c r="R512" s="166">
        <v>2905</v>
      </c>
      <c r="S512" s="166">
        <v>420</v>
      </c>
      <c r="T512" s="9">
        <v>0</v>
      </c>
      <c r="U512" s="9">
        <f t="shared" si="136"/>
        <v>0</v>
      </c>
      <c r="V512" s="6" t="s">
        <v>80</v>
      </c>
      <c r="W512" s="6">
        <v>2016</v>
      </c>
      <c r="X512" s="32" t="s">
        <v>6907</v>
      </c>
      <c r="Y512" s="198"/>
      <c r="Z512" s="198"/>
      <c r="AA512" s="198"/>
      <c r="AB512" s="198"/>
      <c r="AC512" s="198"/>
      <c r="AD512" s="198"/>
      <c r="AE512" s="198"/>
      <c r="AF512" s="198"/>
      <c r="AG512" s="198"/>
      <c r="AH512" s="198"/>
      <c r="AI512" s="198"/>
      <c r="AJ512" s="198"/>
      <c r="AK512" s="198"/>
    </row>
    <row r="513" spans="1:37" s="236" customFormat="1" ht="153" x14ac:dyDescent="0.25">
      <c r="A513" s="6" t="s">
        <v>11095</v>
      </c>
      <c r="B513" s="6" t="s">
        <v>25</v>
      </c>
      <c r="C513" s="6" t="s">
        <v>1180</v>
      </c>
      <c r="D513" s="11" t="s">
        <v>1181</v>
      </c>
      <c r="E513" s="11" t="s">
        <v>1182</v>
      </c>
      <c r="F513" s="6" t="s">
        <v>1187</v>
      </c>
      <c r="G513" s="6" t="s">
        <v>30</v>
      </c>
      <c r="H513" s="126">
        <v>60</v>
      </c>
      <c r="I513" s="6" t="s">
        <v>31</v>
      </c>
      <c r="J513" s="6" t="s">
        <v>32</v>
      </c>
      <c r="K513" s="3" t="s">
        <v>10255</v>
      </c>
      <c r="L513" s="6" t="s">
        <v>34</v>
      </c>
      <c r="M513" s="6" t="s">
        <v>35</v>
      </c>
      <c r="N513" s="11" t="s">
        <v>78</v>
      </c>
      <c r="O513" s="6" t="s">
        <v>79</v>
      </c>
      <c r="P513" s="32" t="s">
        <v>1103</v>
      </c>
      <c r="Q513" s="11" t="s">
        <v>1074</v>
      </c>
      <c r="R513" s="166">
        <v>3366</v>
      </c>
      <c r="S513" s="166">
        <v>420</v>
      </c>
      <c r="T513" s="9">
        <f t="shared" ref="T513" si="157">R513*S513</f>
        <v>1413720</v>
      </c>
      <c r="U513" s="9">
        <f t="shared" ref="U513" si="158">T513*1.12</f>
        <v>1583366.4000000001</v>
      </c>
      <c r="V513" s="6" t="s">
        <v>80</v>
      </c>
      <c r="W513" s="6">
        <v>2016</v>
      </c>
      <c r="X513" s="32"/>
      <c r="Y513" s="198"/>
      <c r="Z513" s="198"/>
      <c r="AA513" s="198"/>
      <c r="AB513" s="198"/>
      <c r="AC513" s="198"/>
      <c r="AD513" s="198"/>
      <c r="AE513" s="198"/>
      <c r="AF513" s="198"/>
      <c r="AG513" s="198"/>
      <c r="AH513" s="198"/>
      <c r="AI513" s="198"/>
      <c r="AJ513" s="198"/>
      <c r="AK513" s="198"/>
    </row>
    <row r="514" spans="1:37" s="236" customFormat="1" ht="153" x14ac:dyDescent="0.25">
      <c r="A514" s="6" t="s">
        <v>1239</v>
      </c>
      <c r="B514" s="6" t="s">
        <v>25</v>
      </c>
      <c r="C514" s="6" t="s">
        <v>1180</v>
      </c>
      <c r="D514" s="11" t="s">
        <v>1181</v>
      </c>
      <c r="E514" s="11" t="s">
        <v>1182</v>
      </c>
      <c r="F514" s="6" t="s">
        <v>1189</v>
      </c>
      <c r="G514" s="6" t="s">
        <v>30</v>
      </c>
      <c r="H514" s="126">
        <v>60</v>
      </c>
      <c r="I514" s="6" t="s">
        <v>31</v>
      </c>
      <c r="J514" s="6" t="s">
        <v>32</v>
      </c>
      <c r="K514" s="3" t="s">
        <v>33</v>
      </c>
      <c r="L514" s="6" t="s">
        <v>34</v>
      </c>
      <c r="M514" s="6" t="s">
        <v>35</v>
      </c>
      <c r="N514" s="11" t="s">
        <v>78</v>
      </c>
      <c r="O514" s="6" t="s">
        <v>79</v>
      </c>
      <c r="P514" s="32" t="s">
        <v>1103</v>
      </c>
      <c r="Q514" s="11" t="s">
        <v>1074</v>
      </c>
      <c r="R514" s="23">
        <v>6700</v>
      </c>
      <c r="S514" s="166">
        <v>420</v>
      </c>
      <c r="T514" s="9">
        <v>0</v>
      </c>
      <c r="U514" s="9">
        <f t="shared" si="136"/>
        <v>0</v>
      </c>
      <c r="V514" s="6" t="s">
        <v>80</v>
      </c>
      <c r="W514" s="6">
        <v>2016</v>
      </c>
      <c r="X514" s="32" t="s">
        <v>7025</v>
      </c>
      <c r="Y514" s="198"/>
      <c r="Z514" s="198"/>
      <c r="AA514" s="198"/>
      <c r="AB514" s="198"/>
      <c r="AC514" s="198"/>
      <c r="AD514" s="198"/>
      <c r="AE514" s="198"/>
      <c r="AF514" s="198"/>
      <c r="AG514" s="198"/>
      <c r="AH514" s="198"/>
      <c r="AI514" s="198"/>
      <c r="AJ514" s="198"/>
      <c r="AK514" s="198"/>
    </row>
    <row r="515" spans="1:37" s="236" customFormat="1" ht="153" x14ac:dyDescent="0.25">
      <c r="A515" s="6" t="s">
        <v>7026</v>
      </c>
      <c r="B515" s="6" t="s">
        <v>25</v>
      </c>
      <c r="C515" s="6" t="s">
        <v>1180</v>
      </c>
      <c r="D515" s="11" t="s">
        <v>1181</v>
      </c>
      <c r="E515" s="11" t="s">
        <v>1182</v>
      </c>
      <c r="F515" s="6" t="s">
        <v>1189</v>
      </c>
      <c r="G515" s="6" t="s">
        <v>30</v>
      </c>
      <c r="H515" s="126">
        <v>60</v>
      </c>
      <c r="I515" s="6" t="s">
        <v>31</v>
      </c>
      <c r="J515" s="6" t="s">
        <v>32</v>
      </c>
      <c r="K515" s="3" t="s">
        <v>45</v>
      </c>
      <c r="L515" s="6" t="s">
        <v>34</v>
      </c>
      <c r="M515" s="6" t="s">
        <v>35</v>
      </c>
      <c r="N515" s="11" t="s">
        <v>78</v>
      </c>
      <c r="O515" s="6" t="s">
        <v>79</v>
      </c>
      <c r="P515" s="32" t="s">
        <v>1103</v>
      </c>
      <c r="Q515" s="11" t="s">
        <v>1074</v>
      </c>
      <c r="R515" s="23">
        <v>6700</v>
      </c>
      <c r="S515" s="166">
        <v>420</v>
      </c>
      <c r="T515" s="9">
        <v>0</v>
      </c>
      <c r="U515" s="9">
        <f t="shared" si="136"/>
        <v>0</v>
      </c>
      <c r="V515" s="6" t="s">
        <v>80</v>
      </c>
      <c r="W515" s="6">
        <v>2016</v>
      </c>
      <c r="X515" s="32" t="s">
        <v>6914</v>
      </c>
      <c r="Y515" s="198"/>
      <c r="Z515" s="198"/>
      <c r="AA515" s="198"/>
      <c r="AB515" s="198"/>
      <c r="AC515" s="198"/>
      <c r="AD515" s="198"/>
      <c r="AE515" s="198"/>
      <c r="AF515" s="198"/>
      <c r="AG515" s="198"/>
      <c r="AH515" s="198"/>
      <c r="AI515" s="198"/>
      <c r="AJ515" s="198"/>
      <c r="AK515" s="198"/>
    </row>
    <row r="516" spans="1:37" s="236" customFormat="1" ht="153" x14ac:dyDescent="0.25">
      <c r="A516" s="6" t="s">
        <v>10297</v>
      </c>
      <c r="B516" s="6" t="s">
        <v>25</v>
      </c>
      <c r="C516" s="6" t="s">
        <v>1180</v>
      </c>
      <c r="D516" s="11" t="s">
        <v>1181</v>
      </c>
      <c r="E516" s="11" t="s">
        <v>1182</v>
      </c>
      <c r="F516" s="6" t="s">
        <v>1189</v>
      </c>
      <c r="G516" s="6" t="s">
        <v>30</v>
      </c>
      <c r="H516" s="126">
        <v>60</v>
      </c>
      <c r="I516" s="6" t="s">
        <v>31</v>
      </c>
      <c r="J516" s="6" t="s">
        <v>32</v>
      </c>
      <c r="K516" s="3" t="s">
        <v>10255</v>
      </c>
      <c r="L516" s="6" t="s">
        <v>34</v>
      </c>
      <c r="M516" s="6" t="s">
        <v>35</v>
      </c>
      <c r="N516" s="11" t="s">
        <v>78</v>
      </c>
      <c r="O516" s="6" t="s">
        <v>79</v>
      </c>
      <c r="P516" s="32" t="s">
        <v>1103</v>
      </c>
      <c r="Q516" s="11" t="s">
        <v>1074</v>
      </c>
      <c r="R516" s="23">
        <v>1501</v>
      </c>
      <c r="S516" s="166">
        <v>420</v>
      </c>
      <c r="T516" s="9">
        <f t="shared" ref="T516" si="159">R516*S516</f>
        <v>630420</v>
      </c>
      <c r="U516" s="9">
        <f t="shared" si="136"/>
        <v>706070.4</v>
      </c>
      <c r="V516" s="6" t="s">
        <v>80</v>
      </c>
      <c r="W516" s="6">
        <v>2016</v>
      </c>
      <c r="X516" s="32"/>
      <c r="Y516" s="198"/>
      <c r="Z516" s="198"/>
      <c r="AA516" s="198"/>
      <c r="AB516" s="198"/>
      <c r="AC516" s="198"/>
      <c r="AD516" s="198"/>
      <c r="AE516" s="198"/>
      <c r="AF516" s="198"/>
      <c r="AG516" s="198"/>
      <c r="AH516" s="198"/>
      <c r="AI516" s="198"/>
      <c r="AJ516" s="198"/>
      <c r="AK516" s="198"/>
    </row>
    <row r="517" spans="1:37" s="236" customFormat="1" ht="153" x14ac:dyDescent="0.25">
      <c r="A517" s="6" t="s">
        <v>1246</v>
      </c>
      <c r="B517" s="6" t="s">
        <v>25</v>
      </c>
      <c r="C517" s="6" t="s">
        <v>1180</v>
      </c>
      <c r="D517" s="11" t="s">
        <v>1181</v>
      </c>
      <c r="E517" s="11" t="s">
        <v>1182</v>
      </c>
      <c r="F517" s="6" t="s">
        <v>1191</v>
      </c>
      <c r="G517" s="6" t="s">
        <v>30</v>
      </c>
      <c r="H517" s="126">
        <v>60</v>
      </c>
      <c r="I517" s="6" t="s">
        <v>31</v>
      </c>
      <c r="J517" s="6" t="s">
        <v>32</v>
      </c>
      <c r="K517" s="3" t="s">
        <v>45</v>
      </c>
      <c r="L517" s="6" t="s">
        <v>34</v>
      </c>
      <c r="M517" s="6" t="s">
        <v>35</v>
      </c>
      <c r="N517" s="11" t="s">
        <v>78</v>
      </c>
      <c r="O517" s="6" t="s">
        <v>79</v>
      </c>
      <c r="P517" s="32" t="s">
        <v>1103</v>
      </c>
      <c r="Q517" s="11" t="s">
        <v>1074</v>
      </c>
      <c r="R517" s="23">
        <v>670</v>
      </c>
      <c r="S517" s="166">
        <v>420</v>
      </c>
      <c r="T517" s="9">
        <v>0</v>
      </c>
      <c r="U517" s="9">
        <f t="shared" si="136"/>
        <v>0</v>
      </c>
      <c r="V517" s="6" t="s">
        <v>80</v>
      </c>
      <c r="W517" s="6">
        <v>2016</v>
      </c>
      <c r="X517" s="32" t="s">
        <v>6914</v>
      </c>
      <c r="Y517" s="198"/>
      <c r="Z517" s="198"/>
      <c r="AA517" s="198"/>
      <c r="AB517" s="198"/>
      <c r="AC517" s="198"/>
      <c r="AD517" s="198"/>
      <c r="AE517" s="198"/>
      <c r="AF517" s="198"/>
      <c r="AG517" s="198"/>
      <c r="AH517" s="198"/>
      <c r="AI517" s="198"/>
      <c r="AJ517" s="198"/>
      <c r="AK517" s="198"/>
    </row>
    <row r="518" spans="1:37" s="236" customFormat="1" ht="153" x14ac:dyDescent="0.25">
      <c r="A518" s="6" t="s">
        <v>10298</v>
      </c>
      <c r="B518" s="6" t="s">
        <v>25</v>
      </c>
      <c r="C518" s="6" t="s">
        <v>1180</v>
      </c>
      <c r="D518" s="11" t="s">
        <v>1181</v>
      </c>
      <c r="E518" s="11" t="s">
        <v>1182</v>
      </c>
      <c r="F518" s="6" t="s">
        <v>1191</v>
      </c>
      <c r="G518" s="6" t="s">
        <v>30</v>
      </c>
      <c r="H518" s="126">
        <v>60</v>
      </c>
      <c r="I518" s="6" t="s">
        <v>31</v>
      </c>
      <c r="J518" s="6" t="s">
        <v>32</v>
      </c>
      <c r="K518" s="3" t="s">
        <v>95</v>
      </c>
      <c r="L518" s="6" t="s">
        <v>34</v>
      </c>
      <c r="M518" s="6" t="s">
        <v>35</v>
      </c>
      <c r="N518" s="11" t="s">
        <v>78</v>
      </c>
      <c r="O518" s="6" t="s">
        <v>79</v>
      </c>
      <c r="P518" s="32" t="s">
        <v>1103</v>
      </c>
      <c r="Q518" s="11" t="s">
        <v>1074</v>
      </c>
      <c r="R518" s="23">
        <v>54</v>
      </c>
      <c r="S518" s="166">
        <v>420</v>
      </c>
      <c r="T518" s="9">
        <f t="shared" ref="T518" si="160">R518*S518</f>
        <v>22680</v>
      </c>
      <c r="U518" s="9">
        <f t="shared" si="136"/>
        <v>25401.600000000002</v>
      </c>
      <c r="V518" s="6" t="s">
        <v>80</v>
      </c>
      <c r="W518" s="6">
        <v>2016</v>
      </c>
      <c r="X518" s="32"/>
      <c r="Y518" s="198"/>
      <c r="Z518" s="198"/>
      <c r="AA518" s="198"/>
      <c r="AB518" s="198"/>
      <c r="AC518" s="198"/>
      <c r="AD518" s="198"/>
      <c r="AE518" s="198"/>
      <c r="AF518" s="198"/>
      <c r="AG518" s="198"/>
      <c r="AH518" s="198"/>
      <c r="AI518" s="198"/>
      <c r="AJ518" s="198"/>
      <c r="AK518" s="198"/>
    </row>
    <row r="519" spans="1:37" s="236" customFormat="1" ht="153" x14ac:dyDescent="0.25">
      <c r="A519" s="6" t="s">
        <v>1248</v>
      </c>
      <c r="B519" s="6" t="s">
        <v>25</v>
      </c>
      <c r="C519" s="6" t="s">
        <v>1180</v>
      </c>
      <c r="D519" s="11" t="s">
        <v>1181</v>
      </c>
      <c r="E519" s="11" t="s">
        <v>1182</v>
      </c>
      <c r="F519" s="6" t="s">
        <v>1193</v>
      </c>
      <c r="G519" s="6" t="s">
        <v>30</v>
      </c>
      <c r="H519" s="126">
        <v>60</v>
      </c>
      <c r="I519" s="6" t="s">
        <v>31</v>
      </c>
      <c r="J519" s="6" t="s">
        <v>32</v>
      </c>
      <c r="K519" s="3" t="s">
        <v>45</v>
      </c>
      <c r="L519" s="6" t="s">
        <v>34</v>
      </c>
      <c r="M519" s="6" t="s">
        <v>35</v>
      </c>
      <c r="N519" s="11" t="s">
        <v>78</v>
      </c>
      <c r="O519" s="6" t="s">
        <v>79</v>
      </c>
      <c r="P519" s="32" t="s">
        <v>1103</v>
      </c>
      <c r="Q519" s="11" t="s">
        <v>1074</v>
      </c>
      <c r="R519" s="23">
        <v>957</v>
      </c>
      <c r="S519" s="166">
        <v>420</v>
      </c>
      <c r="T519" s="9">
        <v>0</v>
      </c>
      <c r="U519" s="9">
        <f t="shared" si="136"/>
        <v>0</v>
      </c>
      <c r="V519" s="6" t="s">
        <v>80</v>
      </c>
      <c r="W519" s="6">
        <v>2016</v>
      </c>
      <c r="X519" s="32" t="s">
        <v>6914</v>
      </c>
      <c r="Y519" s="198"/>
      <c r="Z519" s="198"/>
      <c r="AA519" s="198"/>
      <c r="AB519" s="198"/>
      <c r="AC519" s="198"/>
      <c r="AD519" s="198"/>
      <c r="AE519" s="198"/>
      <c r="AF519" s="198"/>
      <c r="AG519" s="198"/>
      <c r="AH519" s="198"/>
      <c r="AI519" s="198"/>
      <c r="AJ519" s="198"/>
      <c r="AK519" s="198"/>
    </row>
    <row r="520" spans="1:37" s="236" customFormat="1" ht="153" x14ac:dyDescent="0.25">
      <c r="A520" s="6" t="s">
        <v>10299</v>
      </c>
      <c r="B520" s="6" t="s">
        <v>25</v>
      </c>
      <c r="C520" s="6" t="s">
        <v>1180</v>
      </c>
      <c r="D520" s="11" t="s">
        <v>1181</v>
      </c>
      <c r="E520" s="11" t="s">
        <v>1182</v>
      </c>
      <c r="F520" s="6" t="s">
        <v>1193</v>
      </c>
      <c r="G520" s="6" t="s">
        <v>30</v>
      </c>
      <c r="H520" s="126">
        <v>60</v>
      </c>
      <c r="I520" s="6" t="s">
        <v>31</v>
      </c>
      <c r="J520" s="6" t="s">
        <v>32</v>
      </c>
      <c r="K520" s="3" t="s">
        <v>95</v>
      </c>
      <c r="L520" s="6" t="s">
        <v>34</v>
      </c>
      <c r="M520" s="6" t="s">
        <v>35</v>
      </c>
      <c r="N520" s="11" t="s">
        <v>78</v>
      </c>
      <c r="O520" s="6" t="s">
        <v>79</v>
      </c>
      <c r="P520" s="32" t="s">
        <v>1103</v>
      </c>
      <c r="Q520" s="11" t="s">
        <v>1074</v>
      </c>
      <c r="R520" s="23">
        <v>18.600000000000001</v>
      </c>
      <c r="S520" s="166">
        <v>420</v>
      </c>
      <c r="T520" s="9">
        <f t="shared" ref="T520" si="161">R520*S520</f>
        <v>7812.0000000000009</v>
      </c>
      <c r="U520" s="9">
        <f t="shared" si="136"/>
        <v>8749.4400000000023</v>
      </c>
      <c r="V520" s="6" t="s">
        <v>80</v>
      </c>
      <c r="W520" s="6">
        <v>2016</v>
      </c>
      <c r="X520" s="32"/>
      <c r="Y520" s="198"/>
      <c r="Z520" s="198"/>
      <c r="AA520" s="198"/>
      <c r="AB520" s="198"/>
      <c r="AC520" s="198"/>
      <c r="AD520" s="198"/>
      <c r="AE520" s="198"/>
      <c r="AF520" s="198"/>
      <c r="AG520" s="198"/>
      <c r="AH520" s="198"/>
      <c r="AI520" s="198"/>
      <c r="AJ520" s="198"/>
      <c r="AK520" s="198"/>
    </row>
    <row r="521" spans="1:37" s="236" customFormat="1" ht="153" x14ac:dyDescent="0.25">
      <c r="A521" s="6" t="s">
        <v>1250</v>
      </c>
      <c r="B521" s="6" t="s">
        <v>25</v>
      </c>
      <c r="C521" s="6" t="s">
        <v>1180</v>
      </c>
      <c r="D521" s="11" t="s">
        <v>1181</v>
      </c>
      <c r="E521" s="11" t="s">
        <v>1182</v>
      </c>
      <c r="F521" s="6" t="s">
        <v>1195</v>
      </c>
      <c r="G521" s="6" t="s">
        <v>30</v>
      </c>
      <c r="H521" s="126">
        <v>60</v>
      </c>
      <c r="I521" s="6" t="s">
        <v>31</v>
      </c>
      <c r="J521" s="6" t="s">
        <v>32</v>
      </c>
      <c r="K521" s="3" t="s">
        <v>33</v>
      </c>
      <c r="L521" s="6" t="s">
        <v>34</v>
      </c>
      <c r="M521" s="6" t="s">
        <v>35</v>
      </c>
      <c r="N521" s="11" t="s">
        <v>78</v>
      </c>
      <c r="O521" s="6" t="s">
        <v>79</v>
      </c>
      <c r="P521" s="32" t="s">
        <v>1103</v>
      </c>
      <c r="Q521" s="11" t="s">
        <v>1074</v>
      </c>
      <c r="R521" s="23">
        <v>765</v>
      </c>
      <c r="S521" s="166">
        <v>420</v>
      </c>
      <c r="T521" s="9">
        <v>0</v>
      </c>
      <c r="U521" s="9">
        <f t="shared" si="136"/>
        <v>0</v>
      </c>
      <c r="V521" s="6" t="s">
        <v>80</v>
      </c>
      <c r="W521" s="6">
        <v>2016</v>
      </c>
      <c r="X521" s="6">
        <v>11</v>
      </c>
      <c r="Y521" s="198"/>
      <c r="Z521" s="198"/>
      <c r="AA521" s="198"/>
      <c r="AB521" s="198"/>
      <c r="AC521" s="198"/>
      <c r="AD521" s="198"/>
      <c r="AE521" s="198"/>
      <c r="AF521" s="198"/>
      <c r="AG521" s="198"/>
      <c r="AH521" s="198"/>
      <c r="AI521" s="198"/>
      <c r="AJ521" s="198"/>
      <c r="AK521" s="198"/>
    </row>
    <row r="522" spans="1:37" s="236" customFormat="1" ht="153" x14ac:dyDescent="0.25">
      <c r="A522" s="6" t="s">
        <v>7027</v>
      </c>
      <c r="B522" s="6" t="s">
        <v>25</v>
      </c>
      <c r="C522" s="6" t="s">
        <v>1180</v>
      </c>
      <c r="D522" s="11" t="s">
        <v>1181</v>
      </c>
      <c r="E522" s="11" t="s">
        <v>1182</v>
      </c>
      <c r="F522" s="6" t="s">
        <v>1195</v>
      </c>
      <c r="G522" s="6" t="s">
        <v>30</v>
      </c>
      <c r="H522" s="126">
        <v>60</v>
      </c>
      <c r="I522" s="6" t="s">
        <v>31</v>
      </c>
      <c r="J522" s="6" t="s">
        <v>32</v>
      </c>
      <c r="K522" s="3" t="s">
        <v>45</v>
      </c>
      <c r="L522" s="6" t="s">
        <v>34</v>
      </c>
      <c r="M522" s="6" t="s">
        <v>35</v>
      </c>
      <c r="N522" s="11" t="s">
        <v>78</v>
      </c>
      <c r="O522" s="6" t="s">
        <v>79</v>
      </c>
      <c r="P522" s="32" t="s">
        <v>1103</v>
      </c>
      <c r="Q522" s="11" t="s">
        <v>1074</v>
      </c>
      <c r="R522" s="23">
        <v>765</v>
      </c>
      <c r="S522" s="166">
        <v>420</v>
      </c>
      <c r="T522" s="9">
        <v>0</v>
      </c>
      <c r="U522" s="9">
        <f t="shared" si="136"/>
        <v>0</v>
      </c>
      <c r="V522" s="6" t="s">
        <v>80</v>
      </c>
      <c r="W522" s="6">
        <v>2016</v>
      </c>
      <c r="X522" s="6" t="s">
        <v>6914</v>
      </c>
      <c r="Y522" s="198"/>
      <c r="Z522" s="198"/>
      <c r="AA522" s="198"/>
      <c r="AB522" s="198"/>
      <c r="AC522" s="198"/>
      <c r="AD522" s="198"/>
      <c r="AE522" s="198"/>
      <c r="AF522" s="198"/>
      <c r="AG522" s="198"/>
      <c r="AH522" s="198"/>
      <c r="AI522" s="198"/>
      <c r="AJ522" s="198"/>
      <c r="AK522" s="198"/>
    </row>
    <row r="523" spans="1:37" s="236" customFormat="1" ht="153" x14ac:dyDescent="0.25">
      <c r="A523" s="6" t="s">
        <v>10300</v>
      </c>
      <c r="B523" s="6" t="s">
        <v>25</v>
      </c>
      <c r="C523" s="6" t="s">
        <v>1180</v>
      </c>
      <c r="D523" s="11" t="s">
        <v>1181</v>
      </c>
      <c r="E523" s="11" t="s">
        <v>1182</v>
      </c>
      <c r="F523" s="6" t="s">
        <v>1195</v>
      </c>
      <c r="G523" s="6" t="s">
        <v>30</v>
      </c>
      <c r="H523" s="126">
        <v>60</v>
      </c>
      <c r="I523" s="6" t="s">
        <v>31</v>
      </c>
      <c r="J523" s="6" t="s">
        <v>32</v>
      </c>
      <c r="K523" s="3" t="s">
        <v>10255</v>
      </c>
      <c r="L523" s="6" t="s">
        <v>34</v>
      </c>
      <c r="M523" s="6" t="s">
        <v>35</v>
      </c>
      <c r="N523" s="11" t="s">
        <v>78</v>
      </c>
      <c r="O523" s="6" t="s">
        <v>79</v>
      </c>
      <c r="P523" s="32" t="s">
        <v>1103</v>
      </c>
      <c r="Q523" s="11" t="s">
        <v>1074</v>
      </c>
      <c r="R523" s="23">
        <v>509</v>
      </c>
      <c r="S523" s="166">
        <v>420</v>
      </c>
      <c r="T523" s="9">
        <f t="shared" ref="T523" si="162">R523*S523</f>
        <v>213780</v>
      </c>
      <c r="U523" s="9">
        <f t="shared" si="136"/>
        <v>239433.60000000003</v>
      </c>
      <c r="V523" s="6" t="s">
        <v>80</v>
      </c>
      <c r="W523" s="6">
        <v>2016</v>
      </c>
      <c r="X523" s="6"/>
      <c r="Y523" s="198"/>
      <c r="Z523" s="198"/>
      <c r="AA523" s="198"/>
      <c r="AB523" s="198"/>
      <c r="AC523" s="198"/>
      <c r="AD523" s="198"/>
      <c r="AE523" s="198"/>
      <c r="AF523" s="198"/>
      <c r="AG523" s="198"/>
      <c r="AH523" s="198"/>
      <c r="AI523" s="198"/>
      <c r="AJ523" s="198"/>
      <c r="AK523" s="198"/>
    </row>
    <row r="524" spans="1:37" s="236" customFormat="1" ht="153" x14ac:dyDescent="0.25">
      <c r="A524" s="6" t="s">
        <v>1252</v>
      </c>
      <c r="B524" s="6" t="s">
        <v>25</v>
      </c>
      <c r="C524" s="6" t="s">
        <v>1180</v>
      </c>
      <c r="D524" s="11" t="s">
        <v>1181</v>
      </c>
      <c r="E524" s="11" t="s">
        <v>1182</v>
      </c>
      <c r="F524" s="6" t="s">
        <v>1197</v>
      </c>
      <c r="G524" s="6" t="s">
        <v>30</v>
      </c>
      <c r="H524" s="126">
        <v>60</v>
      </c>
      <c r="I524" s="6" t="s">
        <v>31</v>
      </c>
      <c r="J524" s="6" t="s">
        <v>32</v>
      </c>
      <c r="K524" s="3" t="s">
        <v>45</v>
      </c>
      <c r="L524" s="6" t="s">
        <v>34</v>
      </c>
      <c r="M524" s="6" t="s">
        <v>35</v>
      </c>
      <c r="N524" s="11" t="s">
        <v>78</v>
      </c>
      <c r="O524" s="6" t="s">
        <v>79</v>
      </c>
      <c r="P524" s="32" t="s">
        <v>1103</v>
      </c>
      <c r="Q524" s="11" t="s">
        <v>1074</v>
      </c>
      <c r="R524" s="23">
        <v>765</v>
      </c>
      <c r="S524" s="166">
        <v>420</v>
      </c>
      <c r="T524" s="9">
        <v>0</v>
      </c>
      <c r="U524" s="9">
        <f t="shared" si="136"/>
        <v>0</v>
      </c>
      <c r="V524" s="6" t="s">
        <v>80</v>
      </c>
      <c r="W524" s="6">
        <v>2016</v>
      </c>
      <c r="X524" s="32" t="s">
        <v>6905</v>
      </c>
      <c r="Y524" s="198"/>
      <c r="Z524" s="198"/>
      <c r="AA524" s="198"/>
      <c r="AB524" s="198"/>
      <c r="AC524" s="198"/>
      <c r="AD524" s="198"/>
      <c r="AE524" s="198"/>
      <c r="AF524" s="198"/>
      <c r="AG524" s="198"/>
      <c r="AH524" s="198"/>
      <c r="AI524" s="198"/>
      <c r="AJ524" s="198"/>
      <c r="AK524" s="198"/>
    </row>
    <row r="525" spans="1:37" s="236" customFormat="1" ht="102" x14ac:dyDescent="0.25">
      <c r="A525" s="6" t="s">
        <v>1254</v>
      </c>
      <c r="B525" s="6" t="s">
        <v>25</v>
      </c>
      <c r="C525" s="6" t="s">
        <v>1203</v>
      </c>
      <c r="D525" s="11" t="s">
        <v>1181</v>
      </c>
      <c r="E525" s="11" t="s">
        <v>1204</v>
      </c>
      <c r="F525" s="6" t="s">
        <v>10545</v>
      </c>
      <c r="G525" s="6" t="s">
        <v>30</v>
      </c>
      <c r="H525" s="126">
        <v>0</v>
      </c>
      <c r="I525" s="6" t="s">
        <v>31</v>
      </c>
      <c r="J525" s="6" t="s">
        <v>32</v>
      </c>
      <c r="K525" s="3" t="s">
        <v>33</v>
      </c>
      <c r="L525" s="6" t="s">
        <v>34</v>
      </c>
      <c r="M525" s="6" t="s">
        <v>35</v>
      </c>
      <c r="N525" s="6" t="s">
        <v>10770</v>
      </c>
      <c r="O525" s="6" t="s">
        <v>37</v>
      </c>
      <c r="P525" s="32" t="s">
        <v>1103</v>
      </c>
      <c r="Q525" s="11" t="s">
        <v>1074</v>
      </c>
      <c r="R525" s="23">
        <v>1000</v>
      </c>
      <c r="S525" s="9">
        <v>1986</v>
      </c>
      <c r="T525" s="9">
        <v>0</v>
      </c>
      <c r="U525" s="9">
        <f t="shared" si="136"/>
        <v>0</v>
      </c>
      <c r="V525" s="6"/>
      <c r="W525" s="6">
        <v>2016</v>
      </c>
      <c r="X525" s="32" t="s">
        <v>10215</v>
      </c>
      <c r="Y525" s="198"/>
      <c r="Z525" s="198"/>
      <c r="AA525" s="198"/>
      <c r="AB525" s="198"/>
      <c r="AC525" s="198"/>
      <c r="AD525" s="198"/>
      <c r="AE525" s="198"/>
      <c r="AF525" s="198"/>
      <c r="AG525" s="198"/>
      <c r="AH525" s="198"/>
      <c r="AI525" s="198"/>
      <c r="AJ525" s="198"/>
      <c r="AK525" s="198"/>
    </row>
    <row r="526" spans="1:37" s="236" customFormat="1" ht="102" x14ac:dyDescent="0.25">
      <c r="A526" s="6" t="s">
        <v>10301</v>
      </c>
      <c r="B526" s="6" t="s">
        <v>25</v>
      </c>
      <c r="C526" s="6" t="s">
        <v>1203</v>
      </c>
      <c r="D526" s="11" t="s">
        <v>1181</v>
      </c>
      <c r="E526" s="11" t="s">
        <v>1204</v>
      </c>
      <c r="F526" s="6" t="s">
        <v>10589</v>
      </c>
      <c r="G526" s="6" t="s">
        <v>337</v>
      </c>
      <c r="H526" s="126">
        <v>0</v>
      </c>
      <c r="I526" s="6" t="s">
        <v>31</v>
      </c>
      <c r="J526" s="6" t="s">
        <v>32</v>
      </c>
      <c r="K526" s="3" t="s">
        <v>10546</v>
      </c>
      <c r="L526" s="6" t="s">
        <v>34</v>
      </c>
      <c r="M526" s="6" t="s">
        <v>35</v>
      </c>
      <c r="N526" s="6" t="s">
        <v>10770</v>
      </c>
      <c r="O526" s="6" t="s">
        <v>37</v>
      </c>
      <c r="P526" s="32" t="s">
        <v>1103</v>
      </c>
      <c r="Q526" s="11" t="s">
        <v>1074</v>
      </c>
      <c r="R526" s="23">
        <v>6926.6</v>
      </c>
      <c r="S526" s="9">
        <v>4200</v>
      </c>
      <c r="T526" s="9">
        <f t="shared" ref="T526" si="163">S526*R526</f>
        <v>29091720</v>
      </c>
      <c r="U526" s="9">
        <f t="shared" si="136"/>
        <v>32582726.400000002</v>
      </c>
      <c r="V526" s="6"/>
      <c r="W526" s="6">
        <v>2016</v>
      </c>
      <c r="X526" s="32"/>
      <c r="Y526" s="198"/>
      <c r="Z526" s="198"/>
      <c r="AA526" s="198"/>
      <c r="AB526" s="198"/>
      <c r="AC526" s="198"/>
      <c r="AD526" s="198"/>
      <c r="AE526" s="198"/>
      <c r="AF526" s="198"/>
      <c r="AG526" s="198"/>
      <c r="AH526" s="198"/>
      <c r="AI526" s="198"/>
      <c r="AJ526" s="198"/>
      <c r="AK526" s="198"/>
    </row>
    <row r="527" spans="1:37" s="236" customFormat="1" ht="102" x14ac:dyDescent="0.25">
      <c r="A527" s="6" t="s">
        <v>1256</v>
      </c>
      <c r="B527" s="6" t="s">
        <v>25</v>
      </c>
      <c r="C527" s="6" t="s">
        <v>1203</v>
      </c>
      <c r="D527" s="11" t="s">
        <v>1181</v>
      </c>
      <c r="E527" s="11" t="s">
        <v>1204</v>
      </c>
      <c r="F527" s="3" t="s">
        <v>1205</v>
      </c>
      <c r="G527" s="6" t="s">
        <v>30</v>
      </c>
      <c r="H527" s="126">
        <v>0</v>
      </c>
      <c r="I527" s="6" t="s">
        <v>31</v>
      </c>
      <c r="J527" s="6" t="s">
        <v>32</v>
      </c>
      <c r="K527" s="3" t="s">
        <v>33</v>
      </c>
      <c r="L527" s="6" t="s">
        <v>34</v>
      </c>
      <c r="M527" s="6" t="s">
        <v>35</v>
      </c>
      <c r="N527" s="6" t="s">
        <v>10770</v>
      </c>
      <c r="O527" s="6" t="s">
        <v>37</v>
      </c>
      <c r="P527" s="32" t="s">
        <v>1103</v>
      </c>
      <c r="Q527" s="11" t="s">
        <v>1074</v>
      </c>
      <c r="R527" s="23">
        <v>800</v>
      </c>
      <c r="S527" s="9">
        <v>2333.3000000000002</v>
      </c>
      <c r="T527" s="9">
        <v>0</v>
      </c>
      <c r="U527" s="9">
        <f t="shared" si="136"/>
        <v>0</v>
      </c>
      <c r="V527" s="6"/>
      <c r="W527" s="6">
        <v>2016</v>
      </c>
      <c r="X527" s="32" t="s">
        <v>6905</v>
      </c>
      <c r="Y527" s="198"/>
      <c r="Z527" s="198"/>
      <c r="AA527" s="198"/>
      <c r="AB527" s="198"/>
      <c r="AC527" s="198"/>
      <c r="AD527" s="198"/>
      <c r="AE527" s="198"/>
      <c r="AF527" s="198"/>
      <c r="AG527" s="198"/>
      <c r="AH527" s="198"/>
      <c r="AI527" s="198"/>
      <c r="AJ527" s="198"/>
      <c r="AK527" s="198"/>
    </row>
    <row r="528" spans="1:37" s="236" customFormat="1" ht="153" x14ac:dyDescent="0.25">
      <c r="A528" s="6" t="s">
        <v>1258</v>
      </c>
      <c r="B528" s="6" t="s">
        <v>25</v>
      </c>
      <c r="C528" s="6" t="s">
        <v>1207</v>
      </c>
      <c r="D528" s="11" t="s">
        <v>1208</v>
      </c>
      <c r="E528" s="11" t="s">
        <v>1209</v>
      </c>
      <c r="F528" s="6" t="s">
        <v>1210</v>
      </c>
      <c r="G528" s="6" t="s">
        <v>30</v>
      </c>
      <c r="H528" s="126">
        <v>60</v>
      </c>
      <c r="I528" s="6" t="s">
        <v>31</v>
      </c>
      <c r="J528" s="6" t="s">
        <v>32</v>
      </c>
      <c r="K528" s="3" t="s">
        <v>95</v>
      </c>
      <c r="L528" s="6" t="s">
        <v>34</v>
      </c>
      <c r="M528" s="6" t="s">
        <v>35</v>
      </c>
      <c r="N528" s="11" t="s">
        <v>78</v>
      </c>
      <c r="O528" s="6" t="s">
        <v>79</v>
      </c>
      <c r="P528" s="32" t="s">
        <v>1103</v>
      </c>
      <c r="Q528" s="11" t="s">
        <v>1074</v>
      </c>
      <c r="R528" s="23">
        <v>500</v>
      </c>
      <c r="S528" s="9">
        <v>560.4</v>
      </c>
      <c r="T528" s="9">
        <v>0</v>
      </c>
      <c r="U528" s="9">
        <f t="shared" si="136"/>
        <v>0</v>
      </c>
      <c r="V528" s="6" t="s">
        <v>80</v>
      </c>
      <c r="W528" s="6">
        <v>2016</v>
      </c>
      <c r="X528" s="32" t="s">
        <v>6907</v>
      </c>
      <c r="Y528" s="198"/>
      <c r="Z528" s="198"/>
      <c r="AA528" s="198"/>
      <c r="AB528" s="198"/>
      <c r="AC528" s="198"/>
      <c r="AD528" s="198"/>
      <c r="AE528" s="198"/>
      <c r="AF528" s="198"/>
      <c r="AG528" s="198"/>
      <c r="AH528" s="198"/>
      <c r="AI528" s="198"/>
      <c r="AJ528" s="198"/>
      <c r="AK528" s="198"/>
    </row>
    <row r="529" spans="1:37" s="236" customFormat="1" ht="153" x14ac:dyDescent="0.25">
      <c r="A529" s="6" t="s">
        <v>10302</v>
      </c>
      <c r="B529" s="6" t="s">
        <v>25</v>
      </c>
      <c r="C529" s="6" t="s">
        <v>1207</v>
      </c>
      <c r="D529" s="11" t="s">
        <v>1208</v>
      </c>
      <c r="E529" s="11" t="s">
        <v>1209</v>
      </c>
      <c r="F529" s="6" t="s">
        <v>1210</v>
      </c>
      <c r="G529" s="6" t="s">
        <v>30</v>
      </c>
      <c r="H529" s="126">
        <v>60</v>
      </c>
      <c r="I529" s="6" t="s">
        <v>31</v>
      </c>
      <c r="J529" s="6" t="s">
        <v>32</v>
      </c>
      <c r="K529" s="3" t="s">
        <v>95</v>
      </c>
      <c r="L529" s="6" t="s">
        <v>34</v>
      </c>
      <c r="M529" s="6" t="s">
        <v>35</v>
      </c>
      <c r="N529" s="11" t="s">
        <v>78</v>
      </c>
      <c r="O529" s="6" t="s">
        <v>79</v>
      </c>
      <c r="P529" s="32" t="s">
        <v>1103</v>
      </c>
      <c r="Q529" s="11" t="s">
        <v>1074</v>
      </c>
      <c r="R529" s="23">
        <v>188</v>
      </c>
      <c r="S529" s="9">
        <v>560.4</v>
      </c>
      <c r="T529" s="9">
        <f>R529*S529</f>
        <v>105355.2</v>
      </c>
      <c r="U529" s="9">
        <f t="shared" si="136"/>
        <v>117997.82400000001</v>
      </c>
      <c r="V529" s="6" t="s">
        <v>80</v>
      </c>
      <c r="W529" s="6">
        <v>2016</v>
      </c>
      <c r="X529" s="32"/>
      <c r="Y529" s="198"/>
      <c r="Z529" s="198"/>
      <c r="AA529" s="198"/>
      <c r="AB529" s="198"/>
      <c r="AC529" s="198"/>
      <c r="AD529" s="198"/>
      <c r="AE529" s="198"/>
      <c r="AF529" s="198"/>
      <c r="AG529" s="198"/>
      <c r="AH529" s="198"/>
      <c r="AI529" s="198"/>
      <c r="AJ529" s="198"/>
      <c r="AK529" s="198"/>
    </row>
    <row r="530" spans="1:37" s="236" customFormat="1" ht="153" x14ac:dyDescent="0.25">
      <c r="A530" s="6" t="s">
        <v>1262</v>
      </c>
      <c r="B530" s="6" t="s">
        <v>25</v>
      </c>
      <c r="C530" s="11" t="s">
        <v>1212</v>
      </c>
      <c r="D530" s="11" t="s">
        <v>1213</v>
      </c>
      <c r="E530" s="11" t="s">
        <v>1214</v>
      </c>
      <c r="F530" s="6" t="s">
        <v>1215</v>
      </c>
      <c r="G530" s="6" t="s">
        <v>30</v>
      </c>
      <c r="H530" s="126">
        <v>60</v>
      </c>
      <c r="I530" s="6" t="s">
        <v>31</v>
      </c>
      <c r="J530" s="6" t="s">
        <v>32</v>
      </c>
      <c r="K530" s="3" t="s">
        <v>95</v>
      </c>
      <c r="L530" s="6" t="s">
        <v>34</v>
      </c>
      <c r="M530" s="6" t="s">
        <v>35</v>
      </c>
      <c r="N530" s="11" t="s">
        <v>78</v>
      </c>
      <c r="O530" s="6" t="s">
        <v>79</v>
      </c>
      <c r="P530" s="32" t="s">
        <v>1103</v>
      </c>
      <c r="Q530" s="11" t="s">
        <v>1074</v>
      </c>
      <c r="R530" s="23">
        <v>500</v>
      </c>
      <c r="S530" s="9">
        <v>344.4</v>
      </c>
      <c r="T530" s="9">
        <v>0</v>
      </c>
      <c r="U530" s="9">
        <f t="shared" si="136"/>
        <v>0</v>
      </c>
      <c r="V530" s="6" t="s">
        <v>80</v>
      </c>
      <c r="W530" s="6">
        <v>2016</v>
      </c>
      <c r="X530" s="32" t="s">
        <v>6907</v>
      </c>
      <c r="Y530" s="198"/>
      <c r="Z530" s="198"/>
      <c r="AA530" s="198"/>
      <c r="AB530" s="198"/>
      <c r="AC530" s="198"/>
      <c r="AD530" s="198"/>
      <c r="AE530" s="198"/>
      <c r="AF530" s="198"/>
      <c r="AG530" s="198"/>
      <c r="AH530" s="198"/>
      <c r="AI530" s="198"/>
      <c r="AJ530" s="198"/>
      <c r="AK530" s="198"/>
    </row>
    <row r="531" spans="1:37" s="236" customFormat="1" ht="153" x14ac:dyDescent="0.25">
      <c r="A531" s="6" t="s">
        <v>10303</v>
      </c>
      <c r="B531" s="6" t="s">
        <v>25</v>
      </c>
      <c r="C531" s="11" t="s">
        <v>1212</v>
      </c>
      <c r="D531" s="11" t="s">
        <v>1213</v>
      </c>
      <c r="E531" s="11" t="s">
        <v>1214</v>
      </c>
      <c r="F531" s="6" t="s">
        <v>1215</v>
      </c>
      <c r="G531" s="6" t="s">
        <v>30</v>
      </c>
      <c r="H531" s="126">
        <v>60</v>
      </c>
      <c r="I531" s="6" t="s">
        <v>31</v>
      </c>
      <c r="J531" s="6" t="s">
        <v>32</v>
      </c>
      <c r="K531" s="3" t="s">
        <v>95</v>
      </c>
      <c r="L531" s="6" t="s">
        <v>34</v>
      </c>
      <c r="M531" s="6" t="s">
        <v>35</v>
      </c>
      <c r="N531" s="11" t="s">
        <v>78</v>
      </c>
      <c r="O531" s="6" t="s">
        <v>79</v>
      </c>
      <c r="P531" s="32" t="s">
        <v>1103</v>
      </c>
      <c r="Q531" s="11" t="s">
        <v>1074</v>
      </c>
      <c r="R531" s="23">
        <v>209</v>
      </c>
      <c r="S531" s="9">
        <v>344.4</v>
      </c>
      <c r="T531" s="9">
        <f t="shared" ref="T531" si="164">S531*R531</f>
        <v>71979.599999999991</v>
      </c>
      <c r="U531" s="9">
        <f t="shared" si="136"/>
        <v>80617.152000000002</v>
      </c>
      <c r="V531" s="6" t="s">
        <v>80</v>
      </c>
      <c r="W531" s="6">
        <v>2016</v>
      </c>
      <c r="X531" s="32"/>
      <c r="Y531" s="198"/>
      <c r="Z531" s="198"/>
      <c r="AA531" s="198"/>
      <c r="AB531" s="198"/>
      <c r="AC531" s="198"/>
      <c r="AD531" s="198"/>
      <c r="AE531" s="198"/>
      <c r="AF531" s="198"/>
      <c r="AG531" s="198"/>
      <c r="AH531" s="198"/>
      <c r="AI531" s="198"/>
      <c r="AJ531" s="198"/>
      <c r="AK531" s="198"/>
    </row>
    <row r="532" spans="1:37" s="236" customFormat="1" ht="153" x14ac:dyDescent="0.25">
      <c r="A532" s="6" t="s">
        <v>1264</v>
      </c>
      <c r="B532" s="6" t="s">
        <v>25</v>
      </c>
      <c r="C532" s="6" t="s">
        <v>1217</v>
      </c>
      <c r="D532" s="11" t="s">
        <v>1200</v>
      </c>
      <c r="E532" s="119" t="s">
        <v>1218</v>
      </c>
      <c r="F532" s="6" t="s">
        <v>1219</v>
      </c>
      <c r="G532" s="6" t="s">
        <v>337</v>
      </c>
      <c r="H532" s="126">
        <v>60</v>
      </c>
      <c r="I532" s="6" t="s">
        <v>31</v>
      </c>
      <c r="J532" s="6" t="s">
        <v>32</v>
      </c>
      <c r="K532" s="3" t="s">
        <v>45</v>
      </c>
      <c r="L532" s="6" t="s">
        <v>34</v>
      </c>
      <c r="M532" s="6" t="s">
        <v>35</v>
      </c>
      <c r="N532" s="11" t="s">
        <v>78</v>
      </c>
      <c r="O532" s="6" t="s">
        <v>79</v>
      </c>
      <c r="P532" s="32" t="s">
        <v>1103</v>
      </c>
      <c r="Q532" s="11" t="s">
        <v>1074</v>
      </c>
      <c r="R532" s="23">
        <f>25000+22000</f>
        <v>47000</v>
      </c>
      <c r="S532" s="9">
        <v>385.2</v>
      </c>
      <c r="T532" s="9">
        <v>0</v>
      </c>
      <c r="U532" s="9">
        <f t="shared" si="136"/>
        <v>0</v>
      </c>
      <c r="V532" s="6" t="s">
        <v>80</v>
      </c>
      <c r="W532" s="6">
        <v>2016</v>
      </c>
      <c r="X532" s="32" t="s">
        <v>7023</v>
      </c>
      <c r="Y532" s="198"/>
      <c r="Z532" s="198"/>
      <c r="AA532" s="198"/>
      <c r="AB532" s="198"/>
      <c r="AC532" s="198"/>
      <c r="AD532" s="198"/>
      <c r="AE532" s="198"/>
      <c r="AF532" s="198"/>
      <c r="AG532" s="198"/>
      <c r="AH532" s="198"/>
      <c r="AI532" s="198"/>
      <c r="AJ532" s="198"/>
      <c r="AK532" s="198"/>
    </row>
    <row r="533" spans="1:37" s="236" customFormat="1" ht="153" x14ac:dyDescent="0.25">
      <c r="A533" s="6" t="s">
        <v>10304</v>
      </c>
      <c r="B533" s="6" t="s">
        <v>25</v>
      </c>
      <c r="C533" s="6" t="s">
        <v>1217</v>
      </c>
      <c r="D533" s="11" t="s">
        <v>1200</v>
      </c>
      <c r="E533" s="119" t="s">
        <v>1218</v>
      </c>
      <c r="F533" s="6" t="s">
        <v>1219</v>
      </c>
      <c r="G533" s="6" t="s">
        <v>30</v>
      </c>
      <c r="H533" s="126">
        <v>60</v>
      </c>
      <c r="I533" s="6" t="s">
        <v>31</v>
      </c>
      <c r="J533" s="6" t="s">
        <v>32</v>
      </c>
      <c r="K533" s="3" t="s">
        <v>240</v>
      </c>
      <c r="L533" s="6" t="s">
        <v>34</v>
      </c>
      <c r="M533" s="6" t="s">
        <v>35</v>
      </c>
      <c r="N533" s="11" t="s">
        <v>78</v>
      </c>
      <c r="O533" s="6" t="s">
        <v>79</v>
      </c>
      <c r="P533" s="32" t="s">
        <v>1103</v>
      </c>
      <c r="Q533" s="11" t="s">
        <v>1074</v>
      </c>
      <c r="R533" s="23">
        <v>4981.8999999999996</v>
      </c>
      <c r="S533" s="9">
        <v>385.2</v>
      </c>
      <c r="T533" s="9">
        <v>0</v>
      </c>
      <c r="U533" s="9">
        <f t="shared" si="136"/>
        <v>0</v>
      </c>
      <c r="V533" s="6" t="s">
        <v>80</v>
      </c>
      <c r="W533" s="6">
        <v>2016</v>
      </c>
      <c r="X533" s="32" t="s">
        <v>6914</v>
      </c>
      <c r="Y533" s="198"/>
      <c r="Z533" s="198"/>
      <c r="AA533" s="198"/>
      <c r="AB533" s="198"/>
      <c r="AC533" s="198"/>
      <c r="AD533" s="198"/>
      <c r="AE533" s="198"/>
      <c r="AF533" s="198"/>
      <c r="AG533" s="198"/>
      <c r="AH533" s="198"/>
      <c r="AI533" s="198"/>
      <c r="AJ533" s="198"/>
      <c r="AK533" s="198"/>
    </row>
    <row r="534" spans="1:37" s="236" customFormat="1" ht="153" x14ac:dyDescent="0.25">
      <c r="A534" s="6" t="s">
        <v>11096</v>
      </c>
      <c r="B534" s="6" t="s">
        <v>25</v>
      </c>
      <c r="C534" s="6" t="s">
        <v>1217</v>
      </c>
      <c r="D534" s="11" t="s">
        <v>1200</v>
      </c>
      <c r="E534" s="119" t="s">
        <v>1218</v>
      </c>
      <c r="F534" s="6" t="s">
        <v>1219</v>
      </c>
      <c r="G534" s="6" t="s">
        <v>30</v>
      </c>
      <c r="H534" s="126">
        <v>60</v>
      </c>
      <c r="I534" s="6" t="s">
        <v>31</v>
      </c>
      <c r="J534" s="6" t="s">
        <v>32</v>
      </c>
      <c r="K534" s="3" t="s">
        <v>95</v>
      </c>
      <c r="L534" s="6" t="s">
        <v>34</v>
      </c>
      <c r="M534" s="6" t="s">
        <v>35</v>
      </c>
      <c r="N534" s="11" t="s">
        <v>78</v>
      </c>
      <c r="O534" s="6" t="s">
        <v>79</v>
      </c>
      <c r="P534" s="32" t="s">
        <v>1103</v>
      </c>
      <c r="Q534" s="11" t="s">
        <v>1074</v>
      </c>
      <c r="R534" s="23">
        <v>5276.9</v>
      </c>
      <c r="S534" s="9">
        <v>385.2</v>
      </c>
      <c r="T534" s="9">
        <f t="shared" ref="T534" si="165">S534*R534</f>
        <v>2032661.88</v>
      </c>
      <c r="U534" s="9">
        <f t="shared" ref="U534" si="166">T534*1.12</f>
        <v>2276581.3056000001</v>
      </c>
      <c r="V534" s="6" t="s">
        <v>80</v>
      </c>
      <c r="W534" s="6">
        <v>2016</v>
      </c>
      <c r="X534" s="32"/>
      <c r="Y534" s="198"/>
      <c r="Z534" s="198"/>
      <c r="AA534" s="198"/>
      <c r="AB534" s="198"/>
      <c r="AC534" s="198"/>
      <c r="AD534" s="198"/>
      <c r="AE534" s="198"/>
      <c r="AF534" s="198"/>
      <c r="AG534" s="198"/>
      <c r="AH534" s="198"/>
      <c r="AI534" s="198"/>
      <c r="AJ534" s="198"/>
      <c r="AK534" s="198"/>
    </row>
    <row r="535" spans="1:37" s="236" customFormat="1" ht="153" x14ac:dyDescent="0.25">
      <c r="A535" s="6" t="s">
        <v>1269</v>
      </c>
      <c r="B535" s="6" t="s">
        <v>25</v>
      </c>
      <c r="C535" s="6" t="s">
        <v>1221</v>
      </c>
      <c r="D535" s="11" t="s">
        <v>1181</v>
      </c>
      <c r="E535" s="11" t="s">
        <v>1222</v>
      </c>
      <c r="F535" s="6" t="s">
        <v>1223</v>
      </c>
      <c r="G535" s="6" t="s">
        <v>30</v>
      </c>
      <c r="H535" s="126">
        <v>60</v>
      </c>
      <c r="I535" s="6" t="s">
        <v>31</v>
      </c>
      <c r="J535" s="6" t="s">
        <v>32</v>
      </c>
      <c r="K535" s="3" t="s">
        <v>628</v>
      </c>
      <c r="L535" s="6" t="s">
        <v>34</v>
      </c>
      <c r="M535" s="6" t="s">
        <v>35</v>
      </c>
      <c r="N535" s="11" t="s">
        <v>78</v>
      </c>
      <c r="O535" s="6" t="s">
        <v>79</v>
      </c>
      <c r="P535" s="32" t="s">
        <v>1103</v>
      </c>
      <c r="Q535" s="11" t="s">
        <v>1074</v>
      </c>
      <c r="R535" s="23">
        <v>200</v>
      </c>
      <c r="S535" s="9">
        <v>385.2</v>
      </c>
      <c r="T535" s="9">
        <v>0</v>
      </c>
      <c r="U535" s="9">
        <f t="shared" si="136"/>
        <v>0</v>
      </c>
      <c r="V535" s="6" t="s">
        <v>80</v>
      </c>
      <c r="W535" s="6">
        <v>2016</v>
      </c>
      <c r="X535" s="32" t="s">
        <v>6905</v>
      </c>
      <c r="Y535" s="198"/>
      <c r="Z535" s="198"/>
      <c r="AA535" s="198"/>
      <c r="AB535" s="198"/>
      <c r="AC535" s="198"/>
      <c r="AD535" s="198"/>
      <c r="AE535" s="198"/>
      <c r="AF535" s="198"/>
      <c r="AG535" s="198"/>
      <c r="AH535" s="198"/>
      <c r="AI535" s="198"/>
      <c r="AJ535" s="198"/>
      <c r="AK535" s="198"/>
    </row>
    <row r="536" spans="1:37" s="236" customFormat="1" ht="153" x14ac:dyDescent="0.25">
      <c r="A536" s="6" t="s">
        <v>1274</v>
      </c>
      <c r="B536" s="6" t="s">
        <v>25</v>
      </c>
      <c r="C536" s="11" t="s">
        <v>1225</v>
      </c>
      <c r="D536" s="11" t="s">
        <v>1226</v>
      </c>
      <c r="E536" s="11" t="s">
        <v>1227</v>
      </c>
      <c r="F536" s="6" t="s">
        <v>1228</v>
      </c>
      <c r="G536" s="6" t="s">
        <v>337</v>
      </c>
      <c r="H536" s="126">
        <v>60</v>
      </c>
      <c r="I536" s="6" t="s">
        <v>31</v>
      </c>
      <c r="J536" s="6" t="s">
        <v>32</v>
      </c>
      <c r="K536" s="3" t="s">
        <v>45</v>
      </c>
      <c r="L536" s="6" t="s">
        <v>34</v>
      </c>
      <c r="M536" s="6" t="s">
        <v>35</v>
      </c>
      <c r="N536" s="11" t="s">
        <v>78</v>
      </c>
      <c r="O536" s="6" t="s">
        <v>79</v>
      </c>
      <c r="P536" s="32" t="s">
        <v>1103</v>
      </c>
      <c r="Q536" s="11" t="s">
        <v>1074</v>
      </c>
      <c r="R536" s="23">
        <f>22000+5000</f>
        <v>27000</v>
      </c>
      <c r="S536" s="9">
        <v>342</v>
      </c>
      <c r="T536" s="9">
        <v>0</v>
      </c>
      <c r="U536" s="9">
        <f t="shared" ref="U536:U645" si="167">T536*1.12</f>
        <v>0</v>
      </c>
      <c r="V536" s="6" t="s">
        <v>80</v>
      </c>
      <c r="W536" s="6">
        <v>2016</v>
      </c>
      <c r="X536" s="32" t="s">
        <v>7023</v>
      </c>
      <c r="Y536" s="198"/>
      <c r="Z536" s="198"/>
      <c r="AA536" s="198"/>
      <c r="AB536" s="198"/>
      <c r="AC536" s="198"/>
      <c r="AD536" s="198"/>
      <c r="AE536" s="198"/>
      <c r="AF536" s="198"/>
      <c r="AG536" s="198"/>
      <c r="AH536" s="198"/>
      <c r="AI536" s="198"/>
      <c r="AJ536" s="198"/>
      <c r="AK536" s="198"/>
    </row>
    <row r="537" spans="1:37" s="236" customFormat="1" ht="153" x14ac:dyDescent="0.25">
      <c r="A537" s="6" t="s">
        <v>10305</v>
      </c>
      <c r="B537" s="6" t="s">
        <v>25</v>
      </c>
      <c r="C537" s="11" t="s">
        <v>1225</v>
      </c>
      <c r="D537" s="11" t="s">
        <v>1226</v>
      </c>
      <c r="E537" s="11" t="s">
        <v>1227</v>
      </c>
      <c r="F537" s="6" t="s">
        <v>1228</v>
      </c>
      <c r="G537" s="6" t="s">
        <v>30</v>
      </c>
      <c r="H537" s="126">
        <v>60</v>
      </c>
      <c r="I537" s="6" t="s">
        <v>31</v>
      </c>
      <c r="J537" s="6" t="s">
        <v>32</v>
      </c>
      <c r="K537" s="3" t="s">
        <v>628</v>
      </c>
      <c r="L537" s="6" t="s">
        <v>34</v>
      </c>
      <c r="M537" s="6" t="s">
        <v>35</v>
      </c>
      <c r="N537" s="11" t="s">
        <v>78</v>
      </c>
      <c r="O537" s="6" t="s">
        <v>79</v>
      </c>
      <c r="P537" s="32" t="s">
        <v>1103</v>
      </c>
      <c r="Q537" s="11" t="s">
        <v>1074</v>
      </c>
      <c r="R537" s="23">
        <v>5217</v>
      </c>
      <c r="S537" s="9">
        <v>342</v>
      </c>
      <c r="T537" s="9">
        <f t="shared" ref="T537" si="168">S537*R537</f>
        <v>1784214</v>
      </c>
      <c r="U537" s="9">
        <f t="shared" si="167"/>
        <v>1998319.6800000002</v>
      </c>
      <c r="V537" s="6" t="s">
        <v>80</v>
      </c>
      <c r="W537" s="6">
        <v>2016</v>
      </c>
      <c r="X537" s="32"/>
      <c r="Y537" s="198"/>
      <c r="Z537" s="198"/>
      <c r="AA537" s="198"/>
      <c r="AB537" s="198"/>
      <c r="AC537" s="198"/>
      <c r="AD537" s="198"/>
      <c r="AE537" s="198"/>
      <c r="AF537" s="198"/>
      <c r="AG537" s="198"/>
      <c r="AH537" s="198"/>
      <c r="AI537" s="198"/>
      <c r="AJ537" s="198"/>
      <c r="AK537" s="198"/>
    </row>
    <row r="538" spans="1:37" s="236" customFormat="1" ht="153" x14ac:dyDescent="0.25">
      <c r="A538" s="6" t="s">
        <v>1276</v>
      </c>
      <c r="B538" s="6" t="s">
        <v>25</v>
      </c>
      <c r="C538" s="11" t="s">
        <v>1230</v>
      </c>
      <c r="D538" s="11" t="s">
        <v>1231</v>
      </c>
      <c r="E538" s="11" t="s">
        <v>1232</v>
      </c>
      <c r="F538" s="6" t="s">
        <v>1233</v>
      </c>
      <c r="G538" s="6" t="s">
        <v>30</v>
      </c>
      <c r="H538" s="126">
        <v>60</v>
      </c>
      <c r="I538" s="6" t="s">
        <v>31</v>
      </c>
      <c r="J538" s="6" t="s">
        <v>32</v>
      </c>
      <c r="K538" s="3" t="s">
        <v>45</v>
      </c>
      <c r="L538" s="6" t="s">
        <v>34</v>
      </c>
      <c r="M538" s="6" t="s">
        <v>35</v>
      </c>
      <c r="N538" s="11" t="s">
        <v>78</v>
      </c>
      <c r="O538" s="6" t="s">
        <v>79</v>
      </c>
      <c r="P538" s="32" t="s">
        <v>1103</v>
      </c>
      <c r="Q538" s="11" t="s">
        <v>1074</v>
      </c>
      <c r="R538" s="23">
        <v>700</v>
      </c>
      <c r="S538" s="9">
        <v>398.4</v>
      </c>
      <c r="T538" s="9">
        <v>0</v>
      </c>
      <c r="U538" s="9">
        <f t="shared" si="167"/>
        <v>0</v>
      </c>
      <c r="V538" s="6" t="s">
        <v>80</v>
      </c>
      <c r="W538" s="6">
        <v>2016</v>
      </c>
      <c r="X538" s="32" t="s">
        <v>6914</v>
      </c>
      <c r="Y538" s="198"/>
      <c r="Z538" s="198"/>
      <c r="AA538" s="198"/>
      <c r="AB538" s="198"/>
      <c r="AC538" s="198"/>
      <c r="AD538" s="198"/>
      <c r="AE538" s="198"/>
      <c r="AF538" s="198"/>
      <c r="AG538" s="198"/>
      <c r="AH538" s="198"/>
      <c r="AI538" s="198"/>
      <c r="AJ538" s="198"/>
      <c r="AK538" s="198"/>
    </row>
    <row r="539" spans="1:37" s="236" customFormat="1" ht="153" x14ac:dyDescent="0.25">
      <c r="A539" s="6" t="s">
        <v>10306</v>
      </c>
      <c r="B539" s="6" t="s">
        <v>25</v>
      </c>
      <c r="C539" s="11" t="s">
        <v>1230</v>
      </c>
      <c r="D539" s="11" t="s">
        <v>1231</v>
      </c>
      <c r="E539" s="11" t="s">
        <v>1232</v>
      </c>
      <c r="F539" s="6" t="s">
        <v>1233</v>
      </c>
      <c r="G539" s="6" t="s">
        <v>30</v>
      </c>
      <c r="H539" s="126">
        <v>60</v>
      </c>
      <c r="I539" s="6" t="s">
        <v>31</v>
      </c>
      <c r="J539" s="6" t="s">
        <v>32</v>
      </c>
      <c r="K539" s="3" t="s">
        <v>95</v>
      </c>
      <c r="L539" s="6" t="s">
        <v>34</v>
      </c>
      <c r="M539" s="6" t="s">
        <v>35</v>
      </c>
      <c r="N539" s="11" t="s">
        <v>78</v>
      </c>
      <c r="O539" s="6" t="s">
        <v>79</v>
      </c>
      <c r="P539" s="32" t="s">
        <v>1103</v>
      </c>
      <c r="Q539" s="11" t="s">
        <v>1074</v>
      </c>
      <c r="R539" s="23">
        <v>553.62800000000004</v>
      </c>
      <c r="S539" s="9">
        <v>398.4</v>
      </c>
      <c r="T539" s="9">
        <f t="shared" ref="T539" si="169">S539*R539</f>
        <v>220565.3952</v>
      </c>
      <c r="U539" s="9">
        <f t="shared" si="167"/>
        <v>247033.24262400003</v>
      </c>
      <c r="V539" s="6" t="s">
        <v>80</v>
      </c>
      <c r="W539" s="6">
        <v>2016</v>
      </c>
      <c r="X539" s="32"/>
      <c r="Y539" s="198"/>
      <c r="Z539" s="198"/>
      <c r="AA539" s="198"/>
      <c r="AB539" s="198"/>
      <c r="AC539" s="198"/>
      <c r="AD539" s="198"/>
      <c r="AE539" s="198"/>
      <c r="AF539" s="198"/>
      <c r="AG539" s="198"/>
      <c r="AH539" s="198"/>
      <c r="AI539" s="198"/>
      <c r="AJ539" s="198"/>
      <c r="AK539" s="198"/>
    </row>
    <row r="540" spans="1:37" s="236" customFormat="1" ht="102" x14ac:dyDescent="0.25">
      <c r="A540" s="6" t="s">
        <v>1281</v>
      </c>
      <c r="B540" s="6" t="s">
        <v>25</v>
      </c>
      <c r="C540" s="11" t="s">
        <v>1235</v>
      </c>
      <c r="D540" s="11" t="s">
        <v>1236</v>
      </c>
      <c r="E540" s="11" t="s">
        <v>1237</v>
      </c>
      <c r="F540" s="6" t="s">
        <v>1238</v>
      </c>
      <c r="G540" s="6" t="s">
        <v>30</v>
      </c>
      <c r="H540" s="126">
        <v>0</v>
      </c>
      <c r="I540" s="6" t="s">
        <v>31</v>
      </c>
      <c r="J540" s="6" t="s">
        <v>32</v>
      </c>
      <c r="K540" s="3" t="s">
        <v>45</v>
      </c>
      <c r="L540" s="6" t="s">
        <v>34</v>
      </c>
      <c r="M540" s="6" t="s">
        <v>35</v>
      </c>
      <c r="N540" s="6" t="s">
        <v>10770</v>
      </c>
      <c r="O540" s="6" t="s">
        <v>37</v>
      </c>
      <c r="P540" s="32" t="s">
        <v>1103</v>
      </c>
      <c r="Q540" s="11" t="s">
        <v>1074</v>
      </c>
      <c r="R540" s="23">
        <v>100</v>
      </c>
      <c r="S540" s="9">
        <v>1142.3999999999999</v>
      </c>
      <c r="T540" s="9">
        <v>0</v>
      </c>
      <c r="U540" s="9">
        <f t="shared" si="167"/>
        <v>0</v>
      </c>
      <c r="V540" s="6"/>
      <c r="W540" s="6">
        <v>2016</v>
      </c>
      <c r="X540" s="32" t="s">
        <v>6905</v>
      </c>
      <c r="Y540" s="198"/>
      <c r="Z540" s="198"/>
      <c r="AA540" s="198"/>
      <c r="AB540" s="198"/>
      <c r="AC540" s="198"/>
      <c r="AD540" s="198"/>
      <c r="AE540" s="198"/>
      <c r="AF540" s="198"/>
      <c r="AG540" s="198"/>
      <c r="AH540" s="198"/>
      <c r="AI540" s="198"/>
      <c r="AJ540" s="198"/>
      <c r="AK540" s="198"/>
    </row>
    <row r="541" spans="1:37" s="236" customFormat="1" ht="153" x14ac:dyDescent="0.25">
      <c r="A541" s="6" t="s">
        <v>1283</v>
      </c>
      <c r="B541" s="6" t="s">
        <v>25</v>
      </c>
      <c r="C541" s="11" t="s">
        <v>1240</v>
      </c>
      <c r="D541" s="11" t="s">
        <v>1241</v>
      </c>
      <c r="E541" s="11" t="s">
        <v>1242</v>
      </c>
      <c r="F541" s="6" t="s">
        <v>1243</v>
      </c>
      <c r="G541" s="6" t="s">
        <v>30</v>
      </c>
      <c r="H541" s="126">
        <v>60</v>
      </c>
      <c r="I541" s="6" t="s">
        <v>31</v>
      </c>
      <c r="J541" s="6" t="s">
        <v>32</v>
      </c>
      <c r="K541" s="3" t="s">
        <v>45</v>
      </c>
      <c r="L541" s="6" t="s">
        <v>34</v>
      </c>
      <c r="M541" s="6" t="s">
        <v>35</v>
      </c>
      <c r="N541" s="11" t="s">
        <v>78</v>
      </c>
      <c r="O541" s="6" t="s">
        <v>79</v>
      </c>
      <c r="P541" s="32" t="s">
        <v>1244</v>
      </c>
      <c r="Q541" s="11" t="s">
        <v>1245</v>
      </c>
      <c r="R541" s="23">
        <v>200</v>
      </c>
      <c r="S541" s="9">
        <v>300</v>
      </c>
      <c r="T541" s="9">
        <v>0</v>
      </c>
      <c r="U541" s="9">
        <f t="shared" si="167"/>
        <v>0</v>
      </c>
      <c r="V541" s="6" t="s">
        <v>80</v>
      </c>
      <c r="W541" s="6">
        <v>2016</v>
      </c>
      <c r="X541" s="32" t="s">
        <v>6905</v>
      </c>
      <c r="Y541" s="198"/>
      <c r="Z541" s="198"/>
      <c r="AA541" s="198"/>
      <c r="AB541" s="198"/>
      <c r="AC541" s="198"/>
      <c r="AD541" s="198"/>
      <c r="AE541" s="198"/>
      <c r="AF541" s="198"/>
      <c r="AG541" s="198"/>
      <c r="AH541" s="198"/>
      <c r="AI541" s="198"/>
      <c r="AJ541" s="198"/>
      <c r="AK541" s="198"/>
    </row>
    <row r="542" spans="1:37" s="236" customFormat="1" ht="153" x14ac:dyDescent="0.25">
      <c r="A542" s="6" t="s">
        <v>1288</v>
      </c>
      <c r="B542" s="6" t="s">
        <v>25</v>
      </c>
      <c r="C542" s="11" t="s">
        <v>1240</v>
      </c>
      <c r="D542" s="11" t="s">
        <v>1241</v>
      </c>
      <c r="E542" s="11" t="s">
        <v>1242</v>
      </c>
      <c r="F542" s="6" t="s">
        <v>1247</v>
      </c>
      <c r="G542" s="6" t="s">
        <v>30</v>
      </c>
      <c r="H542" s="126">
        <v>60</v>
      </c>
      <c r="I542" s="6" t="s">
        <v>31</v>
      </c>
      <c r="J542" s="6" t="s">
        <v>32</v>
      </c>
      <c r="K542" s="3" t="s">
        <v>45</v>
      </c>
      <c r="L542" s="6" t="s">
        <v>34</v>
      </c>
      <c r="M542" s="6" t="s">
        <v>35</v>
      </c>
      <c r="N542" s="11" t="s">
        <v>78</v>
      </c>
      <c r="O542" s="6" t="s">
        <v>79</v>
      </c>
      <c r="P542" s="32" t="s">
        <v>1244</v>
      </c>
      <c r="Q542" s="11" t="s">
        <v>1245</v>
      </c>
      <c r="R542" s="23">
        <v>200</v>
      </c>
      <c r="S542" s="9">
        <v>300</v>
      </c>
      <c r="T542" s="9">
        <v>0</v>
      </c>
      <c r="U542" s="9">
        <f t="shared" si="167"/>
        <v>0</v>
      </c>
      <c r="V542" s="6" t="s">
        <v>80</v>
      </c>
      <c r="W542" s="6">
        <v>2016</v>
      </c>
      <c r="X542" s="32" t="s">
        <v>6905</v>
      </c>
      <c r="Y542" s="198"/>
      <c r="Z542" s="198"/>
      <c r="AA542" s="198"/>
      <c r="AB542" s="198"/>
      <c r="AC542" s="198"/>
      <c r="AD542" s="198"/>
      <c r="AE542" s="198"/>
      <c r="AF542" s="198"/>
      <c r="AG542" s="198"/>
      <c r="AH542" s="198"/>
      <c r="AI542" s="198"/>
      <c r="AJ542" s="198"/>
      <c r="AK542" s="198"/>
    </row>
    <row r="543" spans="1:37" s="236" customFormat="1" ht="153" x14ac:dyDescent="0.25">
      <c r="A543" s="6" t="s">
        <v>1293</v>
      </c>
      <c r="B543" s="6" t="s">
        <v>25</v>
      </c>
      <c r="C543" s="11" t="s">
        <v>1240</v>
      </c>
      <c r="D543" s="11" t="s">
        <v>1241</v>
      </c>
      <c r="E543" s="11" t="s">
        <v>1242</v>
      </c>
      <c r="F543" s="6" t="s">
        <v>1249</v>
      </c>
      <c r="G543" s="6" t="s">
        <v>30</v>
      </c>
      <c r="H543" s="126">
        <v>60</v>
      </c>
      <c r="I543" s="6" t="s">
        <v>31</v>
      </c>
      <c r="J543" s="6" t="s">
        <v>32</v>
      </c>
      <c r="K543" s="3" t="s">
        <v>45</v>
      </c>
      <c r="L543" s="6" t="s">
        <v>34</v>
      </c>
      <c r="M543" s="6" t="s">
        <v>35</v>
      </c>
      <c r="N543" s="11" t="s">
        <v>78</v>
      </c>
      <c r="O543" s="6" t="s">
        <v>79</v>
      </c>
      <c r="P543" s="32" t="s">
        <v>1244</v>
      </c>
      <c r="Q543" s="11" t="s">
        <v>1245</v>
      </c>
      <c r="R543" s="23">
        <v>200</v>
      </c>
      <c r="S543" s="9">
        <v>300</v>
      </c>
      <c r="T543" s="9">
        <v>0</v>
      </c>
      <c r="U543" s="9">
        <f t="shared" si="167"/>
        <v>0</v>
      </c>
      <c r="V543" s="6" t="s">
        <v>80</v>
      </c>
      <c r="W543" s="6">
        <v>2016</v>
      </c>
      <c r="X543" s="32" t="s">
        <v>6905</v>
      </c>
      <c r="Y543" s="198"/>
      <c r="Z543" s="198"/>
      <c r="AA543" s="198"/>
      <c r="AB543" s="198"/>
      <c r="AC543" s="198"/>
      <c r="AD543" s="198"/>
      <c r="AE543" s="198"/>
      <c r="AF543" s="198"/>
      <c r="AG543" s="198"/>
      <c r="AH543" s="198"/>
      <c r="AI543" s="198"/>
      <c r="AJ543" s="198"/>
      <c r="AK543" s="198"/>
    </row>
    <row r="544" spans="1:37" s="236" customFormat="1" ht="153" x14ac:dyDescent="0.25">
      <c r="A544" s="6" t="s">
        <v>1298</v>
      </c>
      <c r="B544" s="6" t="s">
        <v>25</v>
      </c>
      <c r="C544" s="11" t="s">
        <v>1240</v>
      </c>
      <c r="D544" s="11" t="s">
        <v>1241</v>
      </c>
      <c r="E544" s="11" t="s">
        <v>1242</v>
      </c>
      <c r="F544" s="6" t="s">
        <v>1251</v>
      </c>
      <c r="G544" s="6" t="s">
        <v>30</v>
      </c>
      <c r="H544" s="126">
        <v>60</v>
      </c>
      <c r="I544" s="6" t="s">
        <v>31</v>
      </c>
      <c r="J544" s="6" t="s">
        <v>32</v>
      </c>
      <c r="K544" s="3" t="s">
        <v>45</v>
      </c>
      <c r="L544" s="6" t="s">
        <v>34</v>
      </c>
      <c r="M544" s="6" t="s">
        <v>35</v>
      </c>
      <c r="N544" s="11" t="s">
        <v>78</v>
      </c>
      <c r="O544" s="6" t="s">
        <v>79</v>
      </c>
      <c r="P544" s="32" t="s">
        <v>1244</v>
      </c>
      <c r="Q544" s="11" t="s">
        <v>1245</v>
      </c>
      <c r="R544" s="23">
        <v>198</v>
      </c>
      <c r="S544" s="9">
        <v>300</v>
      </c>
      <c r="T544" s="9">
        <v>0</v>
      </c>
      <c r="U544" s="9">
        <f t="shared" si="167"/>
        <v>0</v>
      </c>
      <c r="V544" s="6" t="s">
        <v>80</v>
      </c>
      <c r="W544" s="6">
        <v>2016</v>
      </c>
      <c r="X544" s="32" t="s">
        <v>6905</v>
      </c>
      <c r="Y544" s="198"/>
      <c r="Z544" s="198"/>
      <c r="AA544" s="198"/>
      <c r="AB544" s="198"/>
      <c r="AC544" s="198"/>
      <c r="AD544" s="198"/>
      <c r="AE544" s="198"/>
      <c r="AF544" s="198"/>
      <c r="AG544" s="198"/>
      <c r="AH544" s="198"/>
      <c r="AI544" s="198"/>
      <c r="AJ544" s="198"/>
      <c r="AK544" s="198"/>
    </row>
    <row r="545" spans="1:37" s="236" customFormat="1" ht="153" x14ac:dyDescent="0.25">
      <c r="A545" s="6" t="s">
        <v>1305</v>
      </c>
      <c r="B545" s="6" t="s">
        <v>25</v>
      </c>
      <c r="C545" s="11" t="s">
        <v>1240</v>
      </c>
      <c r="D545" s="11" t="s">
        <v>1241</v>
      </c>
      <c r="E545" s="11" t="s">
        <v>1242</v>
      </c>
      <c r="F545" s="6" t="s">
        <v>1253</v>
      </c>
      <c r="G545" s="6" t="s">
        <v>30</v>
      </c>
      <c r="H545" s="126">
        <v>60</v>
      </c>
      <c r="I545" s="6" t="s">
        <v>31</v>
      </c>
      <c r="J545" s="6" t="s">
        <v>32</v>
      </c>
      <c r="K545" s="3" t="s">
        <v>45</v>
      </c>
      <c r="L545" s="6" t="s">
        <v>34</v>
      </c>
      <c r="M545" s="6" t="s">
        <v>35</v>
      </c>
      <c r="N545" s="11" t="s">
        <v>78</v>
      </c>
      <c r="O545" s="6" t="s">
        <v>79</v>
      </c>
      <c r="P545" s="32" t="s">
        <v>1244</v>
      </c>
      <c r="Q545" s="11" t="s">
        <v>1245</v>
      </c>
      <c r="R545" s="23">
        <v>200</v>
      </c>
      <c r="S545" s="9">
        <v>300</v>
      </c>
      <c r="T545" s="9">
        <v>0</v>
      </c>
      <c r="U545" s="9">
        <f t="shared" si="167"/>
        <v>0</v>
      </c>
      <c r="V545" s="6" t="s">
        <v>80</v>
      </c>
      <c r="W545" s="6">
        <v>2016</v>
      </c>
      <c r="X545" s="32" t="s">
        <v>6905</v>
      </c>
      <c r="Y545" s="198"/>
      <c r="Z545" s="198"/>
      <c r="AA545" s="198"/>
      <c r="AB545" s="198"/>
      <c r="AC545" s="198"/>
      <c r="AD545" s="198"/>
      <c r="AE545" s="198"/>
      <c r="AF545" s="198"/>
      <c r="AG545" s="198"/>
      <c r="AH545" s="198"/>
      <c r="AI545" s="198"/>
      <c r="AJ545" s="198"/>
      <c r="AK545" s="198"/>
    </row>
    <row r="546" spans="1:37" s="236" customFormat="1" ht="153" x14ac:dyDescent="0.25">
      <c r="A546" s="6" t="s">
        <v>1309</v>
      </c>
      <c r="B546" s="6" t="s">
        <v>25</v>
      </c>
      <c r="C546" s="11" t="s">
        <v>1240</v>
      </c>
      <c r="D546" s="11" t="s">
        <v>1241</v>
      </c>
      <c r="E546" s="11" t="s">
        <v>1242</v>
      </c>
      <c r="F546" s="6" t="s">
        <v>1255</v>
      </c>
      <c r="G546" s="6" t="s">
        <v>30</v>
      </c>
      <c r="H546" s="126">
        <v>60</v>
      </c>
      <c r="I546" s="6" t="s">
        <v>31</v>
      </c>
      <c r="J546" s="6" t="s">
        <v>32</v>
      </c>
      <c r="K546" s="3" t="s">
        <v>45</v>
      </c>
      <c r="L546" s="6" t="s">
        <v>34</v>
      </c>
      <c r="M546" s="6" t="s">
        <v>35</v>
      </c>
      <c r="N546" s="11" t="s">
        <v>78</v>
      </c>
      <c r="O546" s="6" t="s">
        <v>79</v>
      </c>
      <c r="P546" s="32" t="s">
        <v>1244</v>
      </c>
      <c r="Q546" s="11" t="s">
        <v>1245</v>
      </c>
      <c r="R546" s="23">
        <v>200</v>
      </c>
      <c r="S546" s="9">
        <v>300</v>
      </c>
      <c r="T546" s="9">
        <v>0</v>
      </c>
      <c r="U546" s="9">
        <f t="shared" si="167"/>
        <v>0</v>
      </c>
      <c r="V546" s="6" t="s">
        <v>80</v>
      </c>
      <c r="W546" s="6">
        <v>2016</v>
      </c>
      <c r="X546" s="32" t="s">
        <v>6905</v>
      </c>
      <c r="Y546" s="198"/>
      <c r="Z546" s="198"/>
      <c r="AA546" s="198"/>
      <c r="AB546" s="198"/>
      <c r="AC546" s="198"/>
      <c r="AD546" s="198"/>
      <c r="AE546" s="198"/>
      <c r="AF546" s="198"/>
      <c r="AG546" s="198"/>
      <c r="AH546" s="198"/>
      <c r="AI546" s="198"/>
      <c r="AJ546" s="198"/>
      <c r="AK546" s="198"/>
    </row>
    <row r="547" spans="1:37" s="236" customFormat="1" ht="153" x14ac:dyDescent="0.25">
      <c r="A547" s="6" t="s">
        <v>1314</v>
      </c>
      <c r="B547" s="6" t="s">
        <v>25</v>
      </c>
      <c r="C547" s="11" t="s">
        <v>1240</v>
      </c>
      <c r="D547" s="11" t="s">
        <v>1241</v>
      </c>
      <c r="E547" s="11" t="s">
        <v>1242</v>
      </c>
      <c r="F547" s="6" t="s">
        <v>1257</v>
      </c>
      <c r="G547" s="6" t="s">
        <v>30</v>
      </c>
      <c r="H547" s="126">
        <v>60</v>
      </c>
      <c r="I547" s="6" t="s">
        <v>31</v>
      </c>
      <c r="J547" s="6" t="s">
        <v>32</v>
      </c>
      <c r="K547" s="3" t="s">
        <v>45</v>
      </c>
      <c r="L547" s="6" t="s">
        <v>34</v>
      </c>
      <c r="M547" s="6" t="s">
        <v>35</v>
      </c>
      <c r="N547" s="11" t="s">
        <v>78</v>
      </c>
      <c r="O547" s="6" t="s">
        <v>79</v>
      </c>
      <c r="P547" s="32" t="s">
        <v>1244</v>
      </c>
      <c r="Q547" s="11" t="s">
        <v>1245</v>
      </c>
      <c r="R547" s="23">
        <v>200</v>
      </c>
      <c r="S547" s="9">
        <v>300</v>
      </c>
      <c r="T547" s="9">
        <v>0</v>
      </c>
      <c r="U547" s="9">
        <f t="shared" si="167"/>
        <v>0</v>
      </c>
      <c r="V547" s="6" t="s">
        <v>80</v>
      </c>
      <c r="W547" s="6">
        <v>2016</v>
      </c>
      <c r="X547" s="32" t="s">
        <v>6905</v>
      </c>
      <c r="Y547" s="198"/>
      <c r="Z547" s="198"/>
      <c r="AA547" s="198"/>
      <c r="AB547" s="198"/>
      <c r="AC547" s="198"/>
      <c r="AD547" s="198"/>
      <c r="AE547" s="198"/>
      <c r="AF547" s="198"/>
      <c r="AG547" s="198"/>
      <c r="AH547" s="198"/>
      <c r="AI547" s="198"/>
      <c r="AJ547" s="198"/>
      <c r="AK547" s="198"/>
    </row>
    <row r="548" spans="1:37" s="236" customFormat="1" ht="114.75" x14ac:dyDescent="0.25">
      <c r="A548" s="6" t="s">
        <v>1318</v>
      </c>
      <c r="B548" s="6" t="s">
        <v>25</v>
      </c>
      <c r="C548" s="11" t="s">
        <v>1259</v>
      </c>
      <c r="D548" s="11" t="s">
        <v>1208</v>
      </c>
      <c r="E548" s="11" t="s">
        <v>1260</v>
      </c>
      <c r="F548" s="6" t="s">
        <v>1261</v>
      </c>
      <c r="G548" s="6" t="s">
        <v>30</v>
      </c>
      <c r="H548" s="126">
        <v>60</v>
      </c>
      <c r="I548" s="6" t="s">
        <v>31</v>
      </c>
      <c r="J548" s="6" t="s">
        <v>32</v>
      </c>
      <c r="K548" s="3" t="s">
        <v>45</v>
      </c>
      <c r="L548" s="6" t="s">
        <v>34</v>
      </c>
      <c r="M548" s="6" t="s">
        <v>35</v>
      </c>
      <c r="N548" s="11" t="s">
        <v>78</v>
      </c>
      <c r="O548" s="6" t="s">
        <v>37</v>
      </c>
      <c r="P548" s="32" t="s">
        <v>1103</v>
      </c>
      <c r="Q548" s="11" t="s">
        <v>1074</v>
      </c>
      <c r="R548" s="23">
        <v>14000</v>
      </c>
      <c r="S548" s="9">
        <v>180</v>
      </c>
      <c r="T548" s="9">
        <v>0</v>
      </c>
      <c r="U548" s="9">
        <f t="shared" si="167"/>
        <v>0</v>
      </c>
      <c r="V548" s="6"/>
      <c r="W548" s="6">
        <v>2016</v>
      </c>
      <c r="X548" s="32" t="s">
        <v>10591</v>
      </c>
      <c r="Y548" s="198"/>
      <c r="Z548" s="198"/>
      <c r="AA548" s="198"/>
      <c r="AB548" s="198"/>
      <c r="AC548" s="198"/>
      <c r="AD548" s="198"/>
      <c r="AE548" s="198"/>
      <c r="AF548" s="198"/>
      <c r="AG548" s="198"/>
      <c r="AH548" s="198"/>
      <c r="AI548" s="198"/>
      <c r="AJ548" s="198"/>
      <c r="AK548" s="198"/>
    </row>
    <row r="549" spans="1:37" s="236" customFormat="1" ht="153" x14ac:dyDescent="0.25">
      <c r="A549" s="6" t="s">
        <v>10307</v>
      </c>
      <c r="B549" s="6" t="s">
        <v>25</v>
      </c>
      <c r="C549" s="11" t="s">
        <v>1259</v>
      </c>
      <c r="D549" s="11" t="s">
        <v>1208</v>
      </c>
      <c r="E549" s="11" t="s">
        <v>1260</v>
      </c>
      <c r="F549" s="6" t="s">
        <v>1261</v>
      </c>
      <c r="G549" s="6" t="s">
        <v>30</v>
      </c>
      <c r="H549" s="126">
        <v>60</v>
      </c>
      <c r="I549" s="6" t="s">
        <v>31</v>
      </c>
      <c r="J549" s="6" t="s">
        <v>32</v>
      </c>
      <c r="K549" s="3" t="s">
        <v>240</v>
      </c>
      <c r="L549" s="6" t="s">
        <v>34</v>
      </c>
      <c r="M549" s="6" t="s">
        <v>35</v>
      </c>
      <c r="N549" s="11" t="s">
        <v>78</v>
      </c>
      <c r="O549" s="6" t="s">
        <v>79</v>
      </c>
      <c r="P549" s="32" t="s">
        <v>1103</v>
      </c>
      <c r="Q549" s="11" t="s">
        <v>1074</v>
      </c>
      <c r="R549" s="23">
        <v>792</v>
      </c>
      <c r="S549" s="9">
        <v>180</v>
      </c>
      <c r="T549" s="9">
        <f t="shared" ref="T549" si="170">S549*R549</f>
        <v>142560</v>
      </c>
      <c r="U549" s="9">
        <f t="shared" si="167"/>
        <v>159667.20000000001</v>
      </c>
      <c r="V549" s="344" t="s">
        <v>80</v>
      </c>
      <c r="W549" s="6">
        <v>2016</v>
      </c>
      <c r="X549" s="32"/>
      <c r="Y549" s="198"/>
      <c r="Z549" s="198"/>
      <c r="AA549" s="198"/>
      <c r="AB549" s="198"/>
      <c r="AC549" s="198"/>
      <c r="AD549" s="198"/>
      <c r="AE549" s="198"/>
      <c r="AF549" s="198"/>
      <c r="AG549" s="198"/>
      <c r="AH549" s="198"/>
      <c r="AI549" s="198"/>
      <c r="AJ549" s="198"/>
      <c r="AK549" s="198"/>
    </row>
    <row r="550" spans="1:37" s="236" customFormat="1" ht="153" x14ac:dyDescent="0.25">
      <c r="A550" s="6" t="s">
        <v>1322</v>
      </c>
      <c r="B550" s="6" t="s">
        <v>25</v>
      </c>
      <c r="C550" s="11" t="s">
        <v>1259</v>
      </c>
      <c r="D550" s="11" t="s">
        <v>1208</v>
      </c>
      <c r="E550" s="11" t="s">
        <v>1260</v>
      </c>
      <c r="F550" s="6" t="s">
        <v>1263</v>
      </c>
      <c r="G550" s="6" t="s">
        <v>30</v>
      </c>
      <c r="H550" s="126">
        <v>60</v>
      </c>
      <c r="I550" s="6" t="s">
        <v>31</v>
      </c>
      <c r="J550" s="6" t="s">
        <v>32</v>
      </c>
      <c r="K550" s="3" t="s">
        <v>45</v>
      </c>
      <c r="L550" s="6" t="s">
        <v>34</v>
      </c>
      <c r="M550" s="6" t="s">
        <v>35</v>
      </c>
      <c r="N550" s="11" t="s">
        <v>78</v>
      </c>
      <c r="O550" s="6" t="s">
        <v>79</v>
      </c>
      <c r="P550" s="32" t="s">
        <v>1103</v>
      </c>
      <c r="Q550" s="11" t="s">
        <v>1074</v>
      </c>
      <c r="R550" s="23">
        <v>12000</v>
      </c>
      <c r="S550" s="9">
        <v>180</v>
      </c>
      <c r="T550" s="9">
        <v>0</v>
      </c>
      <c r="U550" s="9">
        <f t="shared" si="167"/>
        <v>0</v>
      </c>
      <c r="V550" s="6" t="s">
        <v>80</v>
      </c>
      <c r="W550" s="6">
        <v>2016</v>
      </c>
      <c r="X550" s="32" t="s">
        <v>6905</v>
      </c>
      <c r="Y550" s="198"/>
      <c r="Z550" s="198"/>
      <c r="AA550" s="198"/>
      <c r="AB550" s="198"/>
      <c r="AC550" s="198"/>
      <c r="AD550" s="198"/>
      <c r="AE550" s="198"/>
      <c r="AF550" s="198"/>
      <c r="AG550" s="198"/>
      <c r="AH550" s="198"/>
      <c r="AI550" s="198"/>
      <c r="AJ550" s="198"/>
      <c r="AK550" s="198"/>
    </row>
    <row r="551" spans="1:37" s="236" customFormat="1" ht="153" x14ac:dyDescent="0.25">
      <c r="A551" s="6" t="s">
        <v>1327</v>
      </c>
      <c r="B551" s="6" t="s">
        <v>25</v>
      </c>
      <c r="C551" s="11" t="s">
        <v>1265</v>
      </c>
      <c r="D551" s="11" t="s">
        <v>1266</v>
      </c>
      <c r="E551" s="11" t="s">
        <v>1267</v>
      </c>
      <c r="F551" s="6" t="s">
        <v>1268</v>
      </c>
      <c r="G551" s="6" t="s">
        <v>30</v>
      </c>
      <c r="H551" s="126">
        <v>60</v>
      </c>
      <c r="I551" s="6" t="s">
        <v>31</v>
      </c>
      <c r="J551" s="6" t="s">
        <v>32</v>
      </c>
      <c r="K551" s="3" t="s">
        <v>267</v>
      </c>
      <c r="L551" s="6" t="s">
        <v>34</v>
      </c>
      <c r="M551" s="6" t="s">
        <v>35</v>
      </c>
      <c r="N551" s="11" t="s">
        <v>78</v>
      </c>
      <c r="O551" s="6" t="s">
        <v>79</v>
      </c>
      <c r="P551" s="32" t="s">
        <v>1103</v>
      </c>
      <c r="Q551" s="11" t="s">
        <v>1074</v>
      </c>
      <c r="R551" s="23">
        <v>1810</v>
      </c>
      <c r="S551" s="9">
        <v>84</v>
      </c>
      <c r="T551" s="9">
        <v>0</v>
      </c>
      <c r="U551" s="9">
        <f t="shared" si="167"/>
        <v>0</v>
      </c>
      <c r="V551" s="6" t="s">
        <v>80</v>
      </c>
      <c r="W551" s="6">
        <v>2016</v>
      </c>
      <c r="X551" s="32" t="s">
        <v>6905</v>
      </c>
      <c r="Y551" s="198"/>
      <c r="Z551" s="198"/>
      <c r="AA551" s="198"/>
      <c r="AB551" s="198"/>
      <c r="AC551" s="198"/>
      <c r="AD551" s="198"/>
      <c r="AE551" s="198"/>
      <c r="AF551" s="198"/>
      <c r="AG551" s="198"/>
      <c r="AH551" s="198"/>
      <c r="AI551" s="198"/>
      <c r="AJ551" s="198"/>
      <c r="AK551" s="198"/>
    </row>
    <row r="552" spans="1:37" s="236" customFormat="1" ht="102" x14ac:dyDescent="0.25">
      <c r="A552" s="6" t="s">
        <v>1332</v>
      </c>
      <c r="B552" s="6" t="s">
        <v>25</v>
      </c>
      <c r="C552" s="6" t="s">
        <v>1270</v>
      </c>
      <c r="D552" s="11" t="s">
        <v>1271</v>
      </c>
      <c r="E552" s="11" t="s">
        <v>1272</v>
      </c>
      <c r="F552" s="6" t="s">
        <v>1273</v>
      </c>
      <c r="G552" s="6" t="s">
        <v>30</v>
      </c>
      <c r="H552" s="126">
        <v>0</v>
      </c>
      <c r="I552" s="6" t="s">
        <v>31</v>
      </c>
      <c r="J552" s="6" t="s">
        <v>32</v>
      </c>
      <c r="K552" s="3" t="s">
        <v>460</v>
      </c>
      <c r="L552" s="6" t="s">
        <v>34</v>
      </c>
      <c r="M552" s="6" t="s">
        <v>35</v>
      </c>
      <c r="N552" s="6" t="s">
        <v>10770</v>
      </c>
      <c r="O552" s="6" t="s">
        <v>37</v>
      </c>
      <c r="P552" s="32" t="s">
        <v>1244</v>
      </c>
      <c r="Q552" s="11" t="s">
        <v>1245</v>
      </c>
      <c r="R552" s="23">
        <v>130</v>
      </c>
      <c r="S552" s="9">
        <v>4140</v>
      </c>
      <c r="T552" s="9">
        <v>0</v>
      </c>
      <c r="U552" s="9">
        <f t="shared" si="167"/>
        <v>0</v>
      </c>
      <c r="V552" s="6"/>
      <c r="W552" s="6">
        <v>2016</v>
      </c>
      <c r="X552" s="32" t="s">
        <v>6905</v>
      </c>
      <c r="Y552" s="198"/>
      <c r="Z552" s="198"/>
      <c r="AA552" s="198"/>
      <c r="AB552" s="198"/>
      <c r="AC552" s="198"/>
      <c r="AD552" s="198"/>
      <c r="AE552" s="198"/>
      <c r="AF552" s="198"/>
      <c r="AG552" s="198"/>
      <c r="AH552" s="198"/>
      <c r="AI552" s="198"/>
      <c r="AJ552" s="198"/>
      <c r="AK552" s="198"/>
    </row>
    <row r="553" spans="1:37" s="236" customFormat="1" ht="102" x14ac:dyDescent="0.25">
      <c r="A553" s="6" t="s">
        <v>1336</v>
      </c>
      <c r="B553" s="6" t="s">
        <v>25</v>
      </c>
      <c r="C553" s="6" t="s">
        <v>1270</v>
      </c>
      <c r="D553" s="11" t="s">
        <v>1271</v>
      </c>
      <c r="E553" s="11" t="s">
        <v>1272</v>
      </c>
      <c r="F553" s="6" t="s">
        <v>1275</v>
      </c>
      <c r="G553" s="6" t="s">
        <v>30</v>
      </c>
      <c r="H553" s="126">
        <v>0</v>
      </c>
      <c r="I553" s="6" t="s">
        <v>31</v>
      </c>
      <c r="J553" s="6" t="s">
        <v>32</v>
      </c>
      <c r="K553" s="3" t="s">
        <v>460</v>
      </c>
      <c r="L553" s="6" t="s">
        <v>34</v>
      </c>
      <c r="M553" s="6" t="s">
        <v>35</v>
      </c>
      <c r="N553" s="6" t="s">
        <v>10770</v>
      </c>
      <c r="O553" s="6" t="s">
        <v>37</v>
      </c>
      <c r="P553" s="32" t="s">
        <v>1244</v>
      </c>
      <c r="Q553" s="11" t="s">
        <v>1245</v>
      </c>
      <c r="R553" s="23">
        <v>110</v>
      </c>
      <c r="S553" s="9">
        <v>4140</v>
      </c>
      <c r="T553" s="9">
        <v>0</v>
      </c>
      <c r="U553" s="9">
        <f t="shared" si="167"/>
        <v>0</v>
      </c>
      <c r="V553" s="6"/>
      <c r="W553" s="6">
        <v>2016</v>
      </c>
      <c r="X553" s="32" t="s">
        <v>6905</v>
      </c>
      <c r="Y553" s="198"/>
      <c r="Z553" s="198"/>
      <c r="AA553" s="198"/>
      <c r="AB553" s="198"/>
      <c r="AC553" s="198"/>
      <c r="AD553" s="198"/>
      <c r="AE553" s="198"/>
      <c r="AF553" s="198"/>
      <c r="AG553" s="198"/>
      <c r="AH553" s="198"/>
      <c r="AI553" s="198"/>
      <c r="AJ553" s="198"/>
      <c r="AK553" s="198"/>
    </row>
    <row r="554" spans="1:37" s="236" customFormat="1" ht="102" x14ac:dyDescent="0.25">
      <c r="A554" s="6" t="s">
        <v>1340</v>
      </c>
      <c r="B554" s="6" t="s">
        <v>25</v>
      </c>
      <c r="C554" s="2" t="s">
        <v>1277</v>
      </c>
      <c r="D554" s="2" t="s">
        <v>1278</v>
      </c>
      <c r="E554" s="11" t="s">
        <v>1279</v>
      </c>
      <c r="F554" s="6" t="s">
        <v>1280</v>
      </c>
      <c r="G554" s="6" t="s">
        <v>30</v>
      </c>
      <c r="H554" s="126">
        <v>0</v>
      </c>
      <c r="I554" s="6" t="s">
        <v>31</v>
      </c>
      <c r="J554" s="6" t="s">
        <v>32</v>
      </c>
      <c r="K554" s="3" t="s">
        <v>45</v>
      </c>
      <c r="L554" s="6" t="s">
        <v>34</v>
      </c>
      <c r="M554" s="6" t="s">
        <v>35</v>
      </c>
      <c r="N554" s="6" t="s">
        <v>10770</v>
      </c>
      <c r="O554" s="6" t="s">
        <v>37</v>
      </c>
      <c r="P554" s="32" t="s">
        <v>1244</v>
      </c>
      <c r="Q554" s="11" t="s">
        <v>1245</v>
      </c>
      <c r="R554" s="23">
        <v>50</v>
      </c>
      <c r="S554" s="9">
        <v>4260</v>
      </c>
      <c r="T554" s="9">
        <v>0</v>
      </c>
      <c r="U554" s="9">
        <f t="shared" si="167"/>
        <v>0</v>
      </c>
      <c r="V554" s="6"/>
      <c r="W554" s="6">
        <v>2016</v>
      </c>
      <c r="X554" s="32" t="s">
        <v>6905</v>
      </c>
      <c r="Y554" s="198"/>
      <c r="Z554" s="198"/>
      <c r="AA554" s="198"/>
      <c r="AB554" s="198"/>
      <c r="AC554" s="198"/>
      <c r="AD554" s="198"/>
      <c r="AE554" s="198"/>
      <c r="AF554" s="198"/>
      <c r="AG554" s="198"/>
      <c r="AH554" s="198"/>
      <c r="AI554" s="198"/>
      <c r="AJ554" s="198"/>
      <c r="AK554" s="198"/>
    </row>
    <row r="555" spans="1:37" s="236" customFormat="1" ht="102" x14ac:dyDescent="0.25">
      <c r="A555" s="6" t="s">
        <v>1345</v>
      </c>
      <c r="B555" s="6" t="s">
        <v>25</v>
      </c>
      <c r="C555" s="2" t="s">
        <v>1277</v>
      </c>
      <c r="D555" s="2" t="s">
        <v>1278</v>
      </c>
      <c r="E555" s="11" t="s">
        <v>1279</v>
      </c>
      <c r="F555" s="6" t="s">
        <v>1282</v>
      </c>
      <c r="G555" s="6" t="s">
        <v>30</v>
      </c>
      <c r="H555" s="126">
        <v>0</v>
      </c>
      <c r="I555" s="6" t="s">
        <v>31</v>
      </c>
      <c r="J555" s="6" t="s">
        <v>32</v>
      </c>
      <c r="K555" s="3" t="s">
        <v>45</v>
      </c>
      <c r="L555" s="6" t="s">
        <v>34</v>
      </c>
      <c r="M555" s="6" t="s">
        <v>35</v>
      </c>
      <c r="N555" s="6" t="s">
        <v>10770</v>
      </c>
      <c r="O555" s="6" t="s">
        <v>37</v>
      </c>
      <c r="P555" s="32" t="s">
        <v>1244</v>
      </c>
      <c r="Q555" s="11" t="s">
        <v>1245</v>
      </c>
      <c r="R555" s="23">
        <v>50</v>
      </c>
      <c r="S555" s="9">
        <v>3084</v>
      </c>
      <c r="T555" s="9">
        <v>0</v>
      </c>
      <c r="U555" s="9">
        <f t="shared" si="167"/>
        <v>0</v>
      </c>
      <c r="V555" s="6"/>
      <c r="W555" s="6">
        <v>2016</v>
      </c>
      <c r="X555" s="32" t="s">
        <v>6905</v>
      </c>
      <c r="Y555" s="198"/>
      <c r="Z555" s="198"/>
      <c r="AA555" s="198"/>
      <c r="AB555" s="198"/>
      <c r="AC555" s="198"/>
      <c r="AD555" s="198"/>
      <c r="AE555" s="198"/>
      <c r="AF555" s="198"/>
      <c r="AG555" s="198"/>
      <c r="AH555" s="198"/>
      <c r="AI555" s="198"/>
      <c r="AJ555" s="198"/>
      <c r="AK555" s="198"/>
    </row>
    <row r="556" spans="1:37" s="236" customFormat="1" ht="153" x14ac:dyDescent="0.25">
      <c r="A556" s="6" t="s">
        <v>1350</v>
      </c>
      <c r="B556" s="6" t="s">
        <v>25</v>
      </c>
      <c r="C556" s="2" t="s">
        <v>1284</v>
      </c>
      <c r="D556" s="2" t="s">
        <v>1285</v>
      </c>
      <c r="E556" s="11" t="s">
        <v>1286</v>
      </c>
      <c r="F556" s="6" t="s">
        <v>1287</v>
      </c>
      <c r="G556" s="6" t="s">
        <v>30</v>
      </c>
      <c r="H556" s="126">
        <v>60</v>
      </c>
      <c r="I556" s="6" t="s">
        <v>31</v>
      </c>
      <c r="J556" s="6" t="s">
        <v>32</v>
      </c>
      <c r="K556" s="3" t="s">
        <v>240</v>
      </c>
      <c r="L556" s="6" t="s">
        <v>34</v>
      </c>
      <c r="M556" s="6" t="s">
        <v>35</v>
      </c>
      <c r="N556" s="11" t="s">
        <v>78</v>
      </c>
      <c r="O556" s="6" t="s">
        <v>79</v>
      </c>
      <c r="P556" s="32" t="s">
        <v>1103</v>
      </c>
      <c r="Q556" s="11" t="s">
        <v>1074</v>
      </c>
      <c r="R556" s="23">
        <v>0.6</v>
      </c>
      <c r="S556" s="9">
        <v>12204</v>
      </c>
      <c r="T556" s="9">
        <v>0</v>
      </c>
      <c r="U556" s="9">
        <f t="shared" si="167"/>
        <v>0</v>
      </c>
      <c r="V556" s="6" t="s">
        <v>80</v>
      </c>
      <c r="W556" s="6">
        <v>2016</v>
      </c>
      <c r="X556" s="32" t="s">
        <v>6905</v>
      </c>
      <c r="Y556" s="198"/>
      <c r="Z556" s="198"/>
      <c r="AA556" s="198"/>
      <c r="AB556" s="198"/>
      <c r="AC556" s="198"/>
      <c r="AD556" s="198"/>
      <c r="AE556" s="198"/>
      <c r="AF556" s="198"/>
      <c r="AG556" s="198"/>
      <c r="AH556" s="198"/>
      <c r="AI556" s="198"/>
      <c r="AJ556" s="198"/>
      <c r="AK556" s="198"/>
    </row>
    <row r="557" spans="1:37" s="236" customFormat="1" ht="102" x14ac:dyDescent="0.25">
      <c r="A557" s="6" t="s">
        <v>1355</v>
      </c>
      <c r="B557" s="6" t="s">
        <v>25</v>
      </c>
      <c r="C557" s="6" t="s">
        <v>1289</v>
      </c>
      <c r="D557" s="11" t="s">
        <v>1290</v>
      </c>
      <c r="E557" s="119" t="s">
        <v>1291</v>
      </c>
      <c r="F557" s="6" t="s">
        <v>1292</v>
      </c>
      <c r="G557" s="6" t="s">
        <v>30</v>
      </c>
      <c r="H557" s="126">
        <v>0</v>
      </c>
      <c r="I557" s="6" t="s">
        <v>31</v>
      </c>
      <c r="J557" s="6" t="s">
        <v>32</v>
      </c>
      <c r="K557" s="3" t="s">
        <v>460</v>
      </c>
      <c r="L557" s="6" t="s">
        <v>34</v>
      </c>
      <c r="M557" s="6" t="s">
        <v>35</v>
      </c>
      <c r="N557" s="6" t="s">
        <v>10770</v>
      </c>
      <c r="O557" s="6" t="s">
        <v>37</v>
      </c>
      <c r="P557" s="32" t="s">
        <v>38</v>
      </c>
      <c r="Q557" s="11" t="s">
        <v>39</v>
      </c>
      <c r="R557" s="23">
        <v>1000</v>
      </c>
      <c r="S557" s="9">
        <v>990</v>
      </c>
      <c r="T557" s="9">
        <v>0</v>
      </c>
      <c r="U557" s="9">
        <f t="shared" si="167"/>
        <v>0</v>
      </c>
      <c r="V557" s="6"/>
      <c r="W557" s="6">
        <v>2016</v>
      </c>
      <c r="X557" s="32" t="s">
        <v>6905</v>
      </c>
      <c r="Y557" s="198"/>
      <c r="Z557" s="198"/>
      <c r="AA557" s="198"/>
      <c r="AB557" s="198"/>
      <c r="AC557" s="198"/>
      <c r="AD557" s="198"/>
      <c r="AE557" s="198"/>
      <c r="AF557" s="198"/>
      <c r="AG557" s="198"/>
      <c r="AH557" s="198"/>
      <c r="AI557" s="198"/>
      <c r="AJ557" s="198"/>
      <c r="AK557" s="198"/>
    </row>
    <row r="558" spans="1:37" s="236" customFormat="1" ht="102" x14ac:dyDescent="0.25">
      <c r="A558" s="6" t="s">
        <v>1360</v>
      </c>
      <c r="B558" s="6" t="s">
        <v>25</v>
      </c>
      <c r="C558" s="11" t="s">
        <v>1294</v>
      </c>
      <c r="D558" s="11" t="s">
        <v>1295</v>
      </c>
      <c r="E558" s="11" t="s">
        <v>1296</v>
      </c>
      <c r="F558" s="6" t="s">
        <v>1297</v>
      </c>
      <c r="G558" s="6" t="s">
        <v>30</v>
      </c>
      <c r="H558" s="126">
        <v>0</v>
      </c>
      <c r="I558" s="6" t="s">
        <v>31</v>
      </c>
      <c r="J558" s="6" t="s">
        <v>32</v>
      </c>
      <c r="K558" s="3" t="s">
        <v>460</v>
      </c>
      <c r="L558" s="6" t="s">
        <v>34</v>
      </c>
      <c r="M558" s="6" t="s">
        <v>35</v>
      </c>
      <c r="N558" s="6" t="s">
        <v>10770</v>
      </c>
      <c r="O558" s="6" t="s">
        <v>37</v>
      </c>
      <c r="P558" s="32" t="s">
        <v>38</v>
      </c>
      <c r="Q558" s="11" t="s">
        <v>39</v>
      </c>
      <c r="R558" s="23">
        <v>20</v>
      </c>
      <c r="S558" s="9">
        <v>642</v>
      </c>
      <c r="T558" s="9">
        <v>0</v>
      </c>
      <c r="U558" s="9">
        <f t="shared" si="167"/>
        <v>0</v>
      </c>
      <c r="V558" s="6"/>
      <c r="W558" s="6">
        <v>2016</v>
      </c>
      <c r="X558" s="32" t="s">
        <v>6905</v>
      </c>
      <c r="Y558" s="198"/>
      <c r="Z558" s="198"/>
      <c r="AA558" s="198"/>
      <c r="AB558" s="198"/>
      <c r="AC558" s="198"/>
      <c r="AD558" s="198"/>
      <c r="AE558" s="198"/>
      <c r="AF558" s="198"/>
      <c r="AG558" s="198"/>
      <c r="AH558" s="198"/>
      <c r="AI558" s="198"/>
      <c r="AJ558" s="198"/>
      <c r="AK558" s="198"/>
    </row>
    <row r="559" spans="1:37" s="236" customFormat="1" ht="102" x14ac:dyDescent="0.25">
      <c r="A559" s="6" t="s">
        <v>1362</v>
      </c>
      <c r="B559" s="6" t="s">
        <v>25</v>
      </c>
      <c r="C559" s="11" t="s">
        <v>1299</v>
      </c>
      <c r="D559" s="11" t="s">
        <v>1300</v>
      </c>
      <c r="E559" s="11" t="s">
        <v>1301</v>
      </c>
      <c r="F559" s="6" t="s">
        <v>1302</v>
      </c>
      <c r="G559" s="6" t="s">
        <v>30</v>
      </c>
      <c r="H559" s="126">
        <v>0</v>
      </c>
      <c r="I559" s="6" t="s">
        <v>31</v>
      </c>
      <c r="J559" s="6" t="s">
        <v>32</v>
      </c>
      <c r="K559" s="3" t="s">
        <v>460</v>
      </c>
      <c r="L559" s="6" t="s">
        <v>34</v>
      </c>
      <c r="M559" s="6" t="s">
        <v>35</v>
      </c>
      <c r="N559" s="6" t="s">
        <v>10770</v>
      </c>
      <c r="O559" s="6" t="s">
        <v>37</v>
      </c>
      <c r="P559" s="32" t="s">
        <v>1303</v>
      </c>
      <c r="Q559" s="11" t="s">
        <v>1304</v>
      </c>
      <c r="R559" s="23">
        <v>2000</v>
      </c>
      <c r="S559" s="9">
        <v>1344</v>
      </c>
      <c r="T559" s="9">
        <v>0</v>
      </c>
      <c r="U559" s="9">
        <f t="shared" si="167"/>
        <v>0</v>
      </c>
      <c r="V559" s="6"/>
      <c r="W559" s="6">
        <v>2016</v>
      </c>
      <c r="X559" s="32" t="s">
        <v>6905</v>
      </c>
      <c r="Y559" s="198"/>
      <c r="Z559" s="198"/>
      <c r="AA559" s="198"/>
      <c r="AB559" s="198"/>
      <c r="AC559" s="198"/>
      <c r="AD559" s="198"/>
      <c r="AE559" s="198"/>
      <c r="AF559" s="198"/>
      <c r="AG559" s="198"/>
      <c r="AH559" s="198"/>
      <c r="AI559" s="198"/>
      <c r="AJ559" s="198"/>
      <c r="AK559" s="198"/>
    </row>
    <row r="560" spans="1:37" s="236" customFormat="1" ht="102" x14ac:dyDescent="0.25">
      <c r="A560" s="6" t="s">
        <v>1369</v>
      </c>
      <c r="B560" s="6" t="s">
        <v>25</v>
      </c>
      <c r="C560" s="11" t="s">
        <v>1306</v>
      </c>
      <c r="D560" s="11" t="s">
        <v>1300</v>
      </c>
      <c r="E560" s="11" t="s">
        <v>1307</v>
      </c>
      <c r="F560" s="6" t="s">
        <v>1308</v>
      </c>
      <c r="G560" s="6" t="s">
        <v>30</v>
      </c>
      <c r="H560" s="126">
        <v>0</v>
      </c>
      <c r="I560" s="6" t="s">
        <v>31</v>
      </c>
      <c r="J560" s="6" t="s">
        <v>32</v>
      </c>
      <c r="K560" s="3" t="s">
        <v>460</v>
      </c>
      <c r="L560" s="6" t="s">
        <v>34</v>
      </c>
      <c r="M560" s="6" t="s">
        <v>35</v>
      </c>
      <c r="N560" s="6" t="s">
        <v>10770</v>
      </c>
      <c r="O560" s="6" t="s">
        <v>37</v>
      </c>
      <c r="P560" s="32" t="s">
        <v>1303</v>
      </c>
      <c r="Q560" s="11" t="s">
        <v>1304</v>
      </c>
      <c r="R560" s="23">
        <v>1500</v>
      </c>
      <c r="S560" s="9">
        <v>1478</v>
      </c>
      <c r="T560" s="9">
        <v>0</v>
      </c>
      <c r="U560" s="9">
        <f t="shared" si="167"/>
        <v>0</v>
      </c>
      <c r="V560" s="6"/>
      <c r="W560" s="6">
        <v>2016</v>
      </c>
      <c r="X560" s="32" t="s">
        <v>6905</v>
      </c>
      <c r="Y560" s="198"/>
      <c r="Z560" s="198"/>
      <c r="AA560" s="198"/>
      <c r="AB560" s="198"/>
      <c r="AC560" s="198"/>
      <c r="AD560" s="198"/>
      <c r="AE560" s="198"/>
      <c r="AF560" s="198"/>
      <c r="AG560" s="198"/>
      <c r="AH560" s="198"/>
      <c r="AI560" s="198"/>
      <c r="AJ560" s="198"/>
      <c r="AK560" s="198"/>
    </row>
    <row r="561" spans="1:37" s="236" customFormat="1" ht="102" x14ac:dyDescent="0.25">
      <c r="A561" s="6" t="s">
        <v>1371</v>
      </c>
      <c r="B561" s="6" t="s">
        <v>25</v>
      </c>
      <c r="C561" s="11" t="s">
        <v>1310</v>
      </c>
      <c r="D561" s="11" t="s">
        <v>1311</v>
      </c>
      <c r="E561" s="11" t="s">
        <v>1312</v>
      </c>
      <c r="F561" s="6" t="s">
        <v>1313</v>
      </c>
      <c r="G561" s="6" t="s">
        <v>30</v>
      </c>
      <c r="H561" s="126">
        <v>0</v>
      </c>
      <c r="I561" s="6" t="s">
        <v>31</v>
      </c>
      <c r="J561" s="6" t="s">
        <v>32</v>
      </c>
      <c r="K561" s="3" t="s">
        <v>460</v>
      </c>
      <c r="L561" s="6" t="s">
        <v>34</v>
      </c>
      <c r="M561" s="6" t="s">
        <v>35</v>
      </c>
      <c r="N561" s="6" t="s">
        <v>10770</v>
      </c>
      <c r="O561" s="6" t="s">
        <v>37</v>
      </c>
      <c r="P561" s="32" t="s">
        <v>1244</v>
      </c>
      <c r="Q561" s="11" t="s">
        <v>1245</v>
      </c>
      <c r="R561" s="23">
        <v>50</v>
      </c>
      <c r="S561" s="9">
        <v>300</v>
      </c>
      <c r="T561" s="9">
        <v>0</v>
      </c>
      <c r="U561" s="9">
        <f t="shared" si="167"/>
        <v>0</v>
      </c>
      <c r="V561" s="6"/>
      <c r="W561" s="6">
        <v>2016</v>
      </c>
      <c r="X561" s="32" t="s">
        <v>6905</v>
      </c>
      <c r="Y561" s="198"/>
      <c r="Z561" s="198"/>
      <c r="AA561" s="198"/>
      <c r="AB561" s="198"/>
      <c r="AC561" s="198"/>
      <c r="AD561" s="198"/>
      <c r="AE561" s="198"/>
      <c r="AF561" s="198"/>
      <c r="AG561" s="198"/>
      <c r="AH561" s="198"/>
      <c r="AI561" s="198"/>
      <c r="AJ561" s="198"/>
      <c r="AK561" s="198"/>
    </row>
    <row r="562" spans="1:37" s="236" customFormat="1" ht="102" x14ac:dyDescent="0.25">
      <c r="A562" s="6" t="s">
        <v>1375</v>
      </c>
      <c r="B562" s="6" t="s">
        <v>25</v>
      </c>
      <c r="C562" s="11" t="s">
        <v>1315</v>
      </c>
      <c r="D562" s="11" t="s">
        <v>1300</v>
      </c>
      <c r="E562" s="11" t="s">
        <v>1316</v>
      </c>
      <c r="F562" s="6" t="s">
        <v>1317</v>
      </c>
      <c r="G562" s="6" t="s">
        <v>30</v>
      </c>
      <c r="H562" s="126">
        <v>0</v>
      </c>
      <c r="I562" s="6" t="s">
        <v>31</v>
      </c>
      <c r="J562" s="6" t="s">
        <v>32</v>
      </c>
      <c r="K562" s="3" t="s">
        <v>460</v>
      </c>
      <c r="L562" s="6" t="s">
        <v>34</v>
      </c>
      <c r="M562" s="6" t="s">
        <v>35</v>
      </c>
      <c r="N562" s="6" t="s">
        <v>10770</v>
      </c>
      <c r="O562" s="6" t="s">
        <v>37</v>
      </c>
      <c r="P562" s="32" t="s">
        <v>1303</v>
      </c>
      <c r="Q562" s="11" t="s">
        <v>1304</v>
      </c>
      <c r="R562" s="23">
        <v>2937</v>
      </c>
      <c r="S562" s="9">
        <v>2300</v>
      </c>
      <c r="T562" s="9">
        <v>0</v>
      </c>
      <c r="U562" s="9">
        <f t="shared" si="167"/>
        <v>0</v>
      </c>
      <c r="V562" s="6"/>
      <c r="W562" s="6">
        <v>2016</v>
      </c>
      <c r="X562" s="32" t="s">
        <v>6905</v>
      </c>
      <c r="Y562" s="198"/>
      <c r="Z562" s="198"/>
      <c r="AA562" s="198"/>
      <c r="AB562" s="198"/>
      <c r="AC562" s="198"/>
      <c r="AD562" s="198"/>
      <c r="AE562" s="198"/>
      <c r="AF562" s="198"/>
      <c r="AG562" s="198"/>
      <c r="AH562" s="198"/>
      <c r="AI562" s="198"/>
      <c r="AJ562" s="198"/>
      <c r="AK562" s="198"/>
    </row>
    <row r="563" spans="1:37" s="236" customFormat="1" ht="102" x14ac:dyDescent="0.25">
      <c r="A563" s="6" t="s">
        <v>1380</v>
      </c>
      <c r="B563" s="6" t="s">
        <v>25</v>
      </c>
      <c r="C563" s="11" t="s">
        <v>1319</v>
      </c>
      <c r="D563" s="11" t="s">
        <v>1300</v>
      </c>
      <c r="E563" s="11" t="s">
        <v>1320</v>
      </c>
      <c r="F563" s="6" t="s">
        <v>1321</v>
      </c>
      <c r="G563" s="6" t="s">
        <v>30</v>
      </c>
      <c r="H563" s="126">
        <v>0</v>
      </c>
      <c r="I563" s="6" t="s">
        <v>31</v>
      </c>
      <c r="J563" s="6" t="s">
        <v>32</v>
      </c>
      <c r="K563" s="3" t="s">
        <v>267</v>
      </c>
      <c r="L563" s="6" t="s">
        <v>34</v>
      </c>
      <c r="M563" s="6" t="s">
        <v>35</v>
      </c>
      <c r="N563" s="6" t="s">
        <v>10770</v>
      </c>
      <c r="O563" s="6" t="s">
        <v>37</v>
      </c>
      <c r="P563" s="32" t="s">
        <v>1303</v>
      </c>
      <c r="Q563" s="11" t="s">
        <v>1304</v>
      </c>
      <c r="R563" s="23">
        <v>600</v>
      </c>
      <c r="S563" s="9">
        <v>5264</v>
      </c>
      <c r="T563" s="9">
        <v>0</v>
      </c>
      <c r="U563" s="9">
        <f t="shared" si="167"/>
        <v>0</v>
      </c>
      <c r="V563" s="6"/>
      <c r="W563" s="6">
        <v>2016</v>
      </c>
      <c r="X563" s="32" t="s">
        <v>6905</v>
      </c>
      <c r="Y563" s="198"/>
      <c r="Z563" s="198"/>
      <c r="AA563" s="198"/>
      <c r="AB563" s="198"/>
      <c r="AC563" s="198"/>
      <c r="AD563" s="198"/>
      <c r="AE563" s="198"/>
      <c r="AF563" s="198"/>
      <c r="AG563" s="198"/>
      <c r="AH563" s="198"/>
      <c r="AI563" s="198"/>
      <c r="AJ563" s="198"/>
      <c r="AK563" s="198"/>
    </row>
    <row r="564" spans="1:37" s="236" customFormat="1" ht="102" x14ac:dyDescent="0.25">
      <c r="A564" s="6" t="s">
        <v>1384</v>
      </c>
      <c r="B564" s="6" t="s">
        <v>25</v>
      </c>
      <c r="C564" s="11" t="s">
        <v>1323</v>
      </c>
      <c r="D564" s="11" t="s">
        <v>1324</v>
      </c>
      <c r="E564" s="11" t="s">
        <v>1325</v>
      </c>
      <c r="F564" s="6" t="s">
        <v>1326</v>
      </c>
      <c r="G564" s="6" t="s">
        <v>30</v>
      </c>
      <c r="H564" s="126">
        <v>0</v>
      </c>
      <c r="I564" s="6" t="s">
        <v>31</v>
      </c>
      <c r="J564" s="6" t="s">
        <v>32</v>
      </c>
      <c r="K564" s="3" t="s">
        <v>33</v>
      </c>
      <c r="L564" s="6" t="s">
        <v>34</v>
      </c>
      <c r="M564" s="6" t="s">
        <v>35</v>
      </c>
      <c r="N564" s="6" t="s">
        <v>10770</v>
      </c>
      <c r="O564" s="6" t="s">
        <v>37</v>
      </c>
      <c r="P564" s="32" t="s">
        <v>1303</v>
      </c>
      <c r="Q564" s="11" t="s">
        <v>1304</v>
      </c>
      <c r="R564" s="23">
        <v>3000</v>
      </c>
      <c r="S564" s="9">
        <v>1860</v>
      </c>
      <c r="T564" s="9">
        <v>0</v>
      </c>
      <c r="U564" s="9">
        <f t="shared" si="167"/>
        <v>0</v>
      </c>
      <c r="V564" s="6"/>
      <c r="W564" s="6">
        <v>2016</v>
      </c>
      <c r="X564" s="32" t="s">
        <v>6914</v>
      </c>
      <c r="Y564" s="198"/>
      <c r="Z564" s="198"/>
      <c r="AA564" s="198"/>
      <c r="AB564" s="198"/>
      <c r="AC564" s="198"/>
      <c r="AD564" s="198"/>
      <c r="AE564" s="198"/>
      <c r="AF564" s="198"/>
      <c r="AG564" s="198"/>
      <c r="AH564" s="198"/>
      <c r="AI564" s="198"/>
      <c r="AJ564" s="198"/>
      <c r="AK564" s="198"/>
    </row>
    <row r="565" spans="1:37" s="236" customFormat="1" ht="102" x14ac:dyDescent="0.25">
      <c r="A565" s="6" t="s">
        <v>10308</v>
      </c>
      <c r="B565" s="6" t="s">
        <v>25</v>
      </c>
      <c r="C565" s="11" t="s">
        <v>1323</v>
      </c>
      <c r="D565" s="11" t="s">
        <v>1324</v>
      </c>
      <c r="E565" s="11" t="s">
        <v>1325</v>
      </c>
      <c r="F565" s="6" t="s">
        <v>1326</v>
      </c>
      <c r="G565" s="6" t="s">
        <v>30</v>
      </c>
      <c r="H565" s="126">
        <v>0</v>
      </c>
      <c r="I565" s="6" t="s">
        <v>31</v>
      </c>
      <c r="J565" s="6" t="s">
        <v>32</v>
      </c>
      <c r="K565" s="3" t="s">
        <v>95</v>
      </c>
      <c r="L565" s="6" t="s">
        <v>34</v>
      </c>
      <c r="M565" s="6" t="s">
        <v>35</v>
      </c>
      <c r="N565" s="6" t="s">
        <v>10770</v>
      </c>
      <c r="O565" s="6" t="s">
        <v>37</v>
      </c>
      <c r="P565" s="32" t="s">
        <v>1303</v>
      </c>
      <c r="Q565" s="11" t="s">
        <v>1304</v>
      </c>
      <c r="R565" s="23">
        <v>283</v>
      </c>
      <c r="S565" s="9">
        <v>1860</v>
      </c>
      <c r="T565" s="9">
        <v>0</v>
      </c>
      <c r="U565" s="9">
        <f t="shared" si="167"/>
        <v>0</v>
      </c>
      <c r="V565" s="6"/>
      <c r="W565" s="6">
        <v>2016</v>
      </c>
      <c r="X565" s="32" t="s">
        <v>6907</v>
      </c>
      <c r="Y565" s="198"/>
      <c r="Z565" s="198"/>
      <c r="AA565" s="198"/>
      <c r="AB565" s="198"/>
      <c r="AC565" s="198"/>
      <c r="AD565" s="198"/>
      <c r="AE565" s="198"/>
      <c r="AF565" s="198"/>
      <c r="AG565" s="198"/>
      <c r="AH565" s="198"/>
      <c r="AI565" s="198"/>
      <c r="AJ565" s="198"/>
      <c r="AK565" s="198"/>
    </row>
    <row r="566" spans="1:37" s="236" customFormat="1" ht="102" x14ac:dyDescent="0.25">
      <c r="A566" s="6" t="s">
        <v>11196</v>
      </c>
      <c r="B566" s="6" t="s">
        <v>25</v>
      </c>
      <c r="C566" s="11" t="s">
        <v>1323</v>
      </c>
      <c r="D566" s="11" t="s">
        <v>1324</v>
      </c>
      <c r="E566" s="11" t="s">
        <v>1325</v>
      </c>
      <c r="F566" s="6" t="s">
        <v>1326</v>
      </c>
      <c r="G566" s="6" t="s">
        <v>30</v>
      </c>
      <c r="H566" s="126">
        <v>0</v>
      </c>
      <c r="I566" s="6" t="s">
        <v>31</v>
      </c>
      <c r="J566" s="6" t="s">
        <v>32</v>
      </c>
      <c r="K566" s="3" t="s">
        <v>95</v>
      </c>
      <c r="L566" s="6" t="s">
        <v>34</v>
      </c>
      <c r="M566" s="6" t="s">
        <v>35</v>
      </c>
      <c r="N566" s="6" t="s">
        <v>10770</v>
      </c>
      <c r="O566" s="6" t="s">
        <v>37</v>
      </c>
      <c r="P566" s="32" t="s">
        <v>1303</v>
      </c>
      <c r="Q566" s="11" t="s">
        <v>1304</v>
      </c>
      <c r="R566" s="23">
        <v>407</v>
      </c>
      <c r="S566" s="9">
        <v>1860</v>
      </c>
      <c r="T566" s="9">
        <f t="shared" ref="T566" si="171">S566*R566</f>
        <v>757020</v>
      </c>
      <c r="U566" s="9">
        <f t="shared" ref="U566" si="172">T566*1.12</f>
        <v>847862.4</v>
      </c>
      <c r="V566" s="6"/>
      <c r="W566" s="6">
        <v>2016</v>
      </c>
      <c r="X566" s="32"/>
      <c r="Y566" s="198"/>
      <c r="Z566" s="198"/>
      <c r="AA566" s="198"/>
      <c r="AB566" s="198"/>
      <c r="AC566" s="198"/>
      <c r="AD566" s="198"/>
      <c r="AE566" s="198"/>
      <c r="AF566" s="198"/>
      <c r="AG566" s="198"/>
      <c r="AH566" s="198"/>
      <c r="AI566" s="198"/>
      <c r="AJ566" s="198"/>
      <c r="AK566" s="198"/>
    </row>
    <row r="567" spans="1:37" s="236" customFormat="1" ht="102" x14ac:dyDescent="0.25">
      <c r="A567" s="6" t="s">
        <v>1389</v>
      </c>
      <c r="B567" s="6" t="s">
        <v>25</v>
      </c>
      <c r="C567" s="11" t="s">
        <v>1328</v>
      </c>
      <c r="D567" s="11" t="s">
        <v>1329</v>
      </c>
      <c r="E567" s="11" t="s">
        <v>1330</v>
      </c>
      <c r="F567" s="6" t="s">
        <v>1331</v>
      </c>
      <c r="G567" s="6" t="s">
        <v>30</v>
      </c>
      <c r="H567" s="126">
        <v>0</v>
      </c>
      <c r="I567" s="6" t="s">
        <v>31</v>
      </c>
      <c r="J567" s="6" t="s">
        <v>32</v>
      </c>
      <c r="K567" s="3" t="s">
        <v>460</v>
      </c>
      <c r="L567" s="6" t="s">
        <v>34</v>
      </c>
      <c r="M567" s="6" t="s">
        <v>35</v>
      </c>
      <c r="N567" s="6" t="s">
        <v>10770</v>
      </c>
      <c r="O567" s="6" t="s">
        <v>37</v>
      </c>
      <c r="P567" s="32" t="s">
        <v>1103</v>
      </c>
      <c r="Q567" s="11" t="s">
        <v>1074</v>
      </c>
      <c r="R567" s="23">
        <v>1500</v>
      </c>
      <c r="S567" s="9">
        <v>391.2</v>
      </c>
      <c r="T567" s="9">
        <v>0</v>
      </c>
      <c r="U567" s="9">
        <f t="shared" si="167"/>
        <v>0</v>
      </c>
      <c r="V567" s="6"/>
      <c r="W567" s="6">
        <v>2016</v>
      </c>
      <c r="X567" s="32" t="s">
        <v>6905</v>
      </c>
      <c r="Y567" s="198"/>
      <c r="Z567" s="198"/>
      <c r="AA567" s="198"/>
      <c r="AB567" s="198"/>
      <c r="AC567" s="198"/>
      <c r="AD567" s="198"/>
      <c r="AE567" s="198"/>
      <c r="AF567" s="198"/>
      <c r="AG567" s="198"/>
      <c r="AH567" s="198"/>
      <c r="AI567" s="198"/>
      <c r="AJ567" s="198"/>
      <c r="AK567" s="198"/>
    </row>
    <row r="568" spans="1:37" s="236" customFormat="1" ht="102" x14ac:dyDescent="0.25">
      <c r="A568" s="6" t="s">
        <v>1394</v>
      </c>
      <c r="B568" s="6" t="s">
        <v>25</v>
      </c>
      <c r="C568" s="11" t="s">
        <v>1333</v>
      </c>
      <c r="D568" s="11" t="s">
        <v>1329</v>
      </c>
      <c r="E568" s="11" t="s">
        <v>1334</v>
      </c>
      <c r="F568" s="6" t="s">
        <v>1335</v>
      </c>
      <c r="G568" s="6" t="s">
        <v>30</v>
      </c>
      <c r="H568" s="126">
        <v>0</v>
      </c>
      <c r="I568" s="6" t="s">
        <v>31</v>
      </c>
      <c r="J568" s="6" t="s">
        <v>32</v>
      </c>
      <c r="K568" s="3" t="s">
        <v>460</v>
      </c>
      <c r="L568" s="6" t="s">
        <v>34</v>
      </c>
      <c r="M568" s="6" t="s">
        <v>35</v>
      </c>
      <c r="N568" s="6" t="s">
        <v>10770</v>
      </c>
      <c r="O568" s="6" t="s">
        <v>37</v>
      </c>
      <c r="P568" s="32" t="s">
        <v>1103</v>
      </c>
      <c r="Q568" s="11" t="s">
        <v>1074</v>
      </c>
      <c r="R568" s="23">
        <v>500</v>
      </c>
      <c r="S568" s="9">
        <v>277.2</v>
      </c>
      <c r="T568" s="9">
        <v>0</v>
      </c>
      <c r="U568" s="9">
        <f t="shared" si="167"/>
        <v>0</v>
      </c>
      <c r="V568" s="6"/>
      <c r="W568" s="6">
        <v>2016</v>
      </c>
      <c r="X568" s="32" t="s">
        <v>6905</v>
      </c>
      <c r="Y568" s="198"/>
      <c r="Z568" s="198"/>
      <c r="AA568" s="198"/>
      <c r="AB568" s="198"/>
      <c r="AC568" s="198"/>
      <c r="AD568" s="198"/>
      <c r="AE568" s="198"/>
      <c r="AF568" s="198"/>
      <c r="AG568" s="198"/>
      <c r="AH568" s="198"/>
      <c r="AI568" s="198"/>
      <c r="AJ568" s="198"/>
      <c r="AK568" s="198"/>
    </row>
    <row r="569" spans="1:37" s="236" customFormat="1" ht="102" x14ac:dyDescent="0.25">
      <c r="A569" s="6" t="s">
        <v>1399</v>
      </c>
      <c r="B569" s="6" t="s">
        <v>25</v>
      </c>
      <c r="C569" s="11" t="s">
        <v>1337</v>
      </c>
      <c r="D569" s="11" t="s">
        <v>1329</v>
      </c>
      <c r="E569" s="11" t="s">
        <v>1338</v>
      </c>
      <c r="F569" s="6" t="s">
        <v>1339</v>
      </c>
      <c r="G569" s="6" t="s">
        <v>30</v>
      </c>
      <c r="H569" s="126">
        <v>0</v>
      </c>
      <c r="I569" s="6" t="s">
        <v>31</v>
      </c>
      <c r="J569" s="6" t="s">
        <v>32</v>
      </c>
      <c r="K569" s="3" t="s">
        <v>460</v>
      </c>
      <c r="L569" s="6" t="s">
        <v>34</v>
      </c>
      <c r="M569" s="6" t="s">
        <v>35</v>
      </c>
      <c r="N569" s="6" t="s">
        <v>10770</v>
      </c>
      <c r="O569" s="6" t="s">
        <v>37</v>
      </c>
      <c r="P569" s="32" t="s">
        <v>1103</v>
      </c>
      <c r="Q569" s="11" t="s">
        <v>1074</v>
      </c>
      <c r="R569" s="23">
        <v>30</v>
      </c>
      <c r="S569" s="9">
        <v>1947.6</v>
      </c>
      <c r="T569" s="9">
        <v>0</v>
      </c>
      <c r="U569" s="9">
        <f t="shared" si="167"/>
        <v>0</v>
      </c>
      <c r="V569" s="6"/>
      <c r="W569" s="6">
        <v>2016</v>
      </c>
      <c r="X569" s="32" t="s">
        <v>6905</v>
      </c>
      <c r="Y569" s="198"/>
      <c r="Z569" s="198"/>
      <c r="AA569" s="198"/>
      <c r="AB569" s="198"/>
      <c r="AC569" s="198"/>
      <c r="AD569" s="198"/>
      <c r="AE569" s="198"/>
      <c r="AF569" s="198"/>
      <c r="AG569" s="198"/>
      <c r="AH569" s="198"/>
      <c r="AI569" s="198"/>
      <c r="AJ569" s="198"/>
      <c r="AK569" s="198"/>
    </row>
    <row r="570" spans="1:37" s="236" customFormat="1" ht="102" x14ac:dyDescent="0.25">
      <c r="A570" s="6" t="s">
        <v>1404</v>
      </c>
      <c r="B570" s="6" t="s">
        <v>25</v>
      </c>
      <c r="C570" s="6" t="s">
        <v>1341</v>
      </c>
      <c r="D570" s="11" t="s">
        <v>1342</v>
      </c>
      <c r="E570" s="11" t="s">
        <v>1343</v>
      </c>
      <c r="F570" s="6" t="s">
        <v>1344</v>
      </c>
      <c r="G570" s="6" t="s">
        <v>30</v>
      </c>
      <c r="H570" s="126">
        <v>0</v>
      </c>
      <c r="I570" s="6" t="s">
        <v>31</v>
      </c>
      <c r="J570" s="6" t="s">
        <v>32</v>
      </c>
      <c r="K570" s="3" t="s">
        <v>460</v>
      </c>
      <c r="L570" s="6" t="s">
        <v>34</v>
      </c>
      <c r="M570" s="6" t="s">
        <v>35</v>
      </c>
      <c r="N570" s="6" t="s">
        <v>10770</v>
      </c>
      <c r="O570" s="6" t="s">
        <v>37</v>
      </c>
      <c r="P570" s="32" t="s">
        <v>340</v>
      </c>
      <c r="Q570" s="3" t="s">
        <v>353</v>
      </c>
      <c r="R570" s="23">
        <v>1000</v>
      </c>
      <c r="S570" s="9">
        <v>192</v>
      </c>
      <c r="T570" s="9">
        <v>0</v>
      </c>
      <c r="U570" s="9">
        <f t="shared" si="167"/>
        <v>0</v>
      </c>
      <c r="V570" s="6"/>
      <c r="W570" s="6">
        <v>2016</v>
      </c>
      <c r="X570" s="32" t="s">
        <v>6914</v>
      </c>
      <c r="Y570" s="198"/>
      <c r="Z570" s="198"/>
      <c r="AA570" s="198"/>
      <c r="AB570" s="198"/>
      <c r="AC570" s="198"/>
      <c r="AD570" s="198"/>
      <c r="AE570" s="198"/>
      <c r="AF570" s="198"/>
      <c r="AG570" s="198"/>
      <c r="AH570" s="198"/>
      <c r="AI570" s="198"/>
      <c r="AJ570" s="198"/>
      <c r="AK570" s="198"/>
    </row>
    <row r="571" spans="1:37" s="236" customFormat="1" ht="102" x14ac:dyDescent="0.25">
      <c r="A571" s="6" t="s">
        <v>10309</v>
      </c>
      <c r="B571" s="6" t="s">
        <v>25</v>
      </c>
      <c r="C571" s="6" t="s">
        <v>1341</v>
      </c>
      <c r="D571" s="11" t="s">
        <v>1342</v>
      </c>
      <c r="E571" s="11" t="s">
        <v>1343</v>
      </c>
      <c r="F571" s="6" t="s">
        <v>1344</v>
      </c>
      <c r="G571" s="6" t="s">
        <v>30</v>
      </c>
      <c r="H571" s="126">
        <v>0</v>
      </c>
      <c r="I571" s="6" t="s">
        <v>31</v>
      </c>
      <c r="J571" s="6" t="s">
        <v>32</v>
      </c>
      <c r="K571" s="3" t="s">
        <v>95</v>
      </c>
      <c r="L571" s="6" t="s">
        <v>34</v>
      </c>
      <c r="M571" s="6" t="s">
        <v>35</v>
      </c>
      <c r="N571" s="6" t="s">
        <v>10770</v>
      </c>
      <c r="O571" s="6" t="s">
        <v>37</v>
      </c>
      <c r="P571" s="32" t="s">
        <v>340</v>
      </c>
      <c r="Q571" s="3" t="s">
        <v>353</v>
      </c>
      <c r="R571" s="23">
        <v>329</v>
      </c>
      <c r="S571" s="9">
        <v>192</v>
      </c>
      <c r="T571" s="9">
        <f t="shared" ref="T571" si="173">S571*R571</f>
        <v>63168</v>
      </c>
      <c r="U571" s="9">
        <f t="shared" si="167"/>
        <v>70748.160000000003</v>
      </c>
      <c r="V571" s="6"/>
      <c r="W571" s="6">
        <v>2016</v>
      </c>
      <c r="X571" s="32"/>
      <c r="Y571" s="198"/>
      <c r="Z571" s="198"/>
      <c r="AA571" s="198"/>
      <c r="AB571" s="198"/>
      <c r="AC571" s="198"/>
      <c r="AD571" s="198"/>
      <c r="AE571" s="198"/>
      <c r="AF571" s="198"/>
      <c r="AG571" s="198"/>
      <c r="AH571" s="198"/>
      <c r="AI571" s="198"/>
      <c r="AJ571" s="198"/>
      <c r="AK571" s="198"/>
    </row>
    <row r="572" spans="1:37" s="236" customFormat="1" ht="153" x14ac:dyDescent="0.25">
      <c r="A572" s="6" t="s">
        <v>1408</v>
      </c>
      <c r="B572" s="6" t="s">
        <v>25</v>
      </c>
      <c r="C572" s="11" t="s">
        <v>1346</v>
      </c>
      <c r="D572" s="11" t="s">
        <v>1347</v>
      </c>
      <c r="E572" s="11" t="s">
        <v>1348</v>
      </c>
      <c r="F572" s="6" t="s">
        <v>1349</v>
      </c>
      <c r="G572" s="6" t="s">
        <v>337</v>
      </c>
      <c r="H572" s="126">
        <v>60</v>
      </c>
      <c r="I572" s="6" t="s">
        <v>31</v>
      </c>
      <c r="J572" s="6" t="s">
        <v>32</v>
      </c>
      <c r="K572" s="3" t="s">
        <v>240</v>
      </c>
      <c r="L572" s="6" t="s">
        <v>34</v>
      </c>
      <c r="M572" s="6" t="s">
        <v>35</v>
      </c>
      <c r="N572" s="6" t="s">
        <v>6885</v>
      </c>
      <c r="O572" s="6" t="s">
        <v>79</v>
      </c>
      <c r="P572" s="32" t="s">
        <v>1303</v>
      </c>
      <c r="Q572" s="11" t="s">
        <v>1304</v>
      </c>
      <c r="R572" s="23">
        <v>3000</v>
      </c>
      <c r="S572" s="9">
        <v>2265.1799999999998</v>
      </c>
      <c r="T572" s="9">
        <v>0</v>
      </c>
      <c r="U572" s="9">
        <f t="shared" si="167"/>
        <v>0</v>
      </c>
      <c r="V572" s="6" t="s">
        <v>80</v>
      </c>
      <c r="W572" s="6">
        <v>2016</v>
      </c>
      <c r="X572" s="32" t="s">
        <v>6897</v>
      </c>
      <c r="Y572" s="198"/>
      <c r="Z572" s="198"/>
      <c r="AA572" s="198"/>
      <c r="AB572" s="198"/>
      <c r="AC572" s="198"/>
      <c r="AD572" s="198"/>
      <c r="AE572" s="198"/>
      <c r="AF572" s="198"/>
      <c r="AG572" s="198"/>
      <c r="AH572" s="198"/>
      <c r="AI572" s="198"/>
      <c r="AJ572" s="198"/>
      <c r="AK572" s="198"/>
    </row>
    <row r="573" spans="1:37" s="236" customFormat="1" ht="153" x14ac:dyDescent="0.25">
      <c r="A573" s="6" t="s">
        <v>10310</v>
      </c>
      <c r="B573" s="6" t="s">
        <v>25</v>
      </c>
      <c r="C573" s="11" t="s">
        <v>1346</v>
      </c>
      <c r="D573" s="11" t="s">
        <v>1347</v>
      </c>
      <c r="E573" s="11" t="s">
        <v>1348</v>
      </c>
      <c r="F573" s="6" t="s">
        <v>10590</v>
      </c>
      <c r="G573" s="6" t="s">
        <v>30</v>
      </c>
      <c r="H573" s="126">
        <v>60</v>
      </c>
      <c r="I573" s="6" t="s">
        <v>31</v>
      </c>
      <c r="J573" s="6" t="s">
        <v>32</v>
      </c>
      <c r="K573" s="3" t="s">
        <v>240</v>
      </c>
      <c r="L573" s="6" t="s">
        <v>34</v>
      </c>
      <c r="M573" s="6" t="s">
        <v>35</v>
      </c>
      <c r="N573" s="6" t="s">
        <v>6885</v>
      </c>
      <c r="O573" s="6" t="s">
        <v>79</v>
      </c>
      <c r="P573" s="32" t="s">
        <v>1303</v>
      </c>
      <c r="Q573" s="11" t="s">
        <v>1304</v>
      </c>
      <c r="R573" s="23">
        <v>355</v>
      </c>
      <c r="S573" s="9">
        <v>2265.1799999999998</v>
      </c>
      <c r="T573" s="9">
        <f t="shared" ref="T573" si="174">S573*R573</f>
        <v>804138.89999999991</v>
      </c>
      <c r="U573" s="9">
        <f t="shared" si="167"/>
        <v>900635.56799999997</v>
      </c>
      <c r="V573" s="6" t="s">
        <v>80</v>
      </c>
      <c r="W573" s="6">
        <v>2016</v>
      </c>
      <c r="X573" s="32"/>
      <c r="Y573" s="198"/>
      <c r="Z573" s="198"/>
      <c r="AA573" s="198"/>
      <c r="AB573" s="198"/>
      <c r="AC573" s="198"/>
      <c r="AD573" s="198"/>
      <c r="AE573" s="198"/>
      <c r="AF573" s="198"/>
      <c r="AG573" s="198"/>
      <c r="AH573" s="198"/>
      <c r="AI573" s="198"/>
      <c r="AJ573" s="198"/>
      <c r="AK573" s="198"/>
    </row>
    <row r="574" spans="1:37" s="236" customFormat="1" ht="153" x14ac:dyDescent="0.25">
      <c r="A574" s="6" t="s">
        <v>1412</v>
      </c>
      <c r="B574" s="6" t="s">
        <v>25</v>
      </c>
      <c r="C574" s="11" t="s">
        <v>1351</v>
      </c>
      <c r="D574" s="11" t="s">
        <v>1352</v>
      </c>
      <c r="E574" s="11" t="s">
        <v>1353</v>
      </c>
      <c r="F574" s="6" t="s">
        <v>1354</v>
      </c>
      <c r="G574" s="6" t="s">
        <v>337</v>
      </c>
      <c r="H574" s="126">
        <v>60</v>
      </c>
      <c r="I574" s="6" t="s">
        <v>31</v>
      </c>
      <c r="J574" s="6" t="s">
        <v>32</v>
      </c>
      <c r="K574" s="3" t="s">
        <v>240</v>
      </c>
      <c r="L574" s="6" t="s">
        <v>34</v>
      </c>
      <c r="M574" s="6" t="s">
        <v>35</v>
      </c>
      <c r="N574" s="6" t="s">
        <v>6885</v>
      </c>
      <c r="O574" s="6" t="s">
        <v>79</v>
      </c>
      <c r="P574" s="32" t="s">
        <v>38</v>
      </c>
      <c r="Q574" s="11" t="s">
        <v>39</v>
      </c>
      <c r="R574" s="23">
        <v>1500</v>
      </c>
      <c r="S574" s="9">
        <v>1110</v>
      </c>
      <c r="T574" s="9">
        <v>0</v>
      </c>
      <c r="U574" s="9">
        <f t="shared" si="167"/>
        <v>0</v>
      </c>
      <c r="V574" s="6" t="s">
        <v>80</v>
      </c>
      <c r="W574" s="6">
        <v>2016</v>
      </c>
      <c r="X574" s="32" t="s">
        <v>6897</v>
      </c>
      <c r="Y574" s="198"/>
      <c r="Z574" s="198"/>
      <c r="AA574" s="198"/>
      <c r="AB574" s="198"/>
      <c r="AC574" s="198"/>
      <c r="AD574" s="198"/>
      <c r="AE574" s="198"/>
      <c r="AF574" s="198"/>
      <c r="AG574" s="198"/>
      <c r="AH574" s="198"/>
      <c r="AI574" s="198"/>
      <c r="AJ574" s="198"/>
      <c r="AK574" s="198"/>
    </row>
    <row r="575" spans="1:37" s="236" customFormat="1" ht="153" x14ac:dyDescent="0.25">
      <c r="A575" s="6" t="s">
        <v>10311</v>
      </c>
      <c r="B575" s="6" t="s">
        <v>25</v>
      </c>
      <c r="C575" s="11" t="s">
        <v>1351</v>
      </c>
      <c r="D575" s="11" t="s">
        <v>1352</v>
      </c>
      <c r="E575" s="11" t="s">
        <v>1353</v>
      </c>
      <c r="F575" s="6" t="s">
        <v>1354</v>
      </c>
      <c r="G575" s="6" t="s">
        <v>30</v>
      </c>
      <c r="H575" s="126">
        <v>60</v>
      </c>
      <c r="I575" s="6" t="s">
        <v>31</v>
      </c>
      <c r="J575" s="6" t="s">
        <v>32</v>
      </c>
      <c r="K575" s="3" t="s">
        <v>240</v>
      </c>
      <c r="L575" s="6" t="s">
        <v>34</v>
      </c>
      <c r="M575" s="6" t="s">
        <v>35</v>
      </c>
      <c r="N575" s="6" t="s">
        <v>6885</v>
      </c>
      <c r="O575" s="6" t="s">
        <v>79</v>
      </c>
      <c r="P575" s="32" t="s">
        <v>38</v>
      </c>
      <c r="Q575" s="11" t="s">
        <v>39</v>
      </c>
      <c r="R575" s="23">
        <v>54</v>
      </c>
      <c r="S575" s="9">
        <v>1110</v>
      </c>
      <c r="T575" s="9">
        <f t="shared" ref="T575" si="175">S575*R575</f>
        <v>59940</v>
      </c>
      <c r="U575" s="9">
        <f t="shared" si="167"/>
        <v>67132.800000000003</v>
      </c>
      <c r="V575" s="6" t="s">
        <v>80</v>
      </c>
      <c r="W575" s="6">
        <v>2016</v>
      </c>
      <c r="X575" s="32"/>
      <c r="Y575" s="198"/>
      <c r="Z575" s="198"/>
      <c r="AA575" s="198"/>
      <c r="AB575" s="198"/>
      <c r="AC575" s="198"/>
      <c r="AD575" s="198"/>
      <c r="AE575" s="198"/>
      <c r="AF575" s="198"/>
      <c r="AG575" s="198"/>
      <c r="AH575" s="198"/>
      <c r="AI575" s="198"/>
      <c r="AJ575" s="198"/>
      <c r="AK575" s="198"/>
    </row>
    <row r="576" spans="1:37" s="236" customFormat="1" ht="102" x14ac:dyDescent="0.25">
      <c r="A576" s="6" t="s">
        <v>1417</v>
      </c>
      <c r="B576" s="6" t="s">
        <v>25</v>
      </c>
      <c r="C576" s="11" t="s">
        <v>1356</v>
      </c>
      <c r="D576" s="11" t="s">
        <v>1357</v>
      </c>
      <c r="E576" s="11" t="s">
        <v>1358</v>
      </c>
      <c r="F576" s="6" t="s">
        <v>1359</v>
      </c>
      <c r="G576" s="6" t="s">
        <v>30</v>
      </c>
      <c r="H576" s="126">
        <v>0</v>
      </c>
      <c r="I576" s="6" t="s">
        <v>31</v>
      </c>
      <c r="J576" s="6" t="s">
        <v>32</v>
      </c>
      <c r="K576" s="3" t="s">
        <v>45</v>
      </c>
      <c r="L576" s="6" t="s">
        <v>34</v>
      </c>
      <c r="M576" s="6" t="s">
        <v>35</v>
      </c>
      <c r="N576" s="6" t="s">
        <v>10770</v>
      </c>
      <c r="O576" s="6" t="s">
        <v>37</v>
      </c>
      <c r="P576" s="41" t="s">
        <v>38</v>
      </c>
      <c r="Q576" s="2" t="s">
        <v>39</v>
      </c>
      <c r="R576" s="23">
        <v>100</v>
      </c>
      <c r="S576" s="9">
        <v>600</v>
      </c>
      <c r="T576" s="9">
        <v>0</v>
      </c>
      <c r="U576" s="9">
        <f t="shared" si="167"/>
        <v>0</v>
      </c>
      <c r="V576" s="6"/>
      <c r="W576" s="6">
        <v>2016</v>
      </c>
      <c r="X576" s="32" t="s">
        <v>6905</v>
      </c>
      <c r="Y576" s="198"/>
      <c r="Z576" s="198"/>
      <c r="AA576" s="198"/>
      <c r="AB576" s="198"/>
      <c r="AC576" s="198"/>
      <c r="AD576" s="198"/>
      <c r="AE576" s="198"/>
      <c r="AF576" s="198"/>
      <c r="AG576" s="198"/>
      <c r="AH576" s="198"/>
      <c r="AI576" s="198"/>
      <c r="AJ576" s="198"/>
      <c r="AK576" s="198"/>
    </row>
    <row r="577" spans="1:37" s="236" customFormat="1" ht="102" x14ac:dyDescent="0.25">
      <c r="A577" s="6" t="s">
        <v>1421</v>
      </c>
      <c r="B577" s="6" t="s">
        <v>25</v>
      </c>
      <c r="C577" s="11" t="s">
        <v>1356</v>
      </c>
      <c r="D577" s="11" t="s">
        <v>1357</v>
      </c>
      <c r="E577" s="11" t="s">
        <v>1358</v>
      </c>
      <c r="F577" s="6" t="s">
        <v>1361</v>
      </c>
      <c r="G577" s="6" t="s">
        <v>30</v>
      </c>
      <c r="H577" s="126">
        <v>0</v>
      </c>
      <c r="I577" s="6" t="s">
        <v>31</v>
      </c>
      <c r="J577" s="6" t="s">
        <v>32</v>
      </c>
      <c r="K577" s="3" t="s">
        <v>45</v>
      </c>
      <c r="L577" s="6" t="s">
        <v>34</v>
      </c>
      <c r="M577" s="6" t="s">
        <v>35</v>
      </c>
      <c r="N577" s="6" t="s">
        <v>10770</v>
      </c>
      <c r="O577" s="6" t="s">
        <v>37</v>
      </c>
      <c r="P577" s="41" t="s">
        <v>38</v>
      </c>
      <c r="Q577" s="2" t="s">
        <v>39</v>
      </c>
      <c r="R577" s="23">
        <v>50</v>
      </c>
      <c r="S577" s="9">
        <v>600</v>
      </c>
      <c r="T577" s="9">
        <v>0</v>
      </c>
      <c r="U577" s="9">
        <f t="shared" si="167"/>
        <v>0</v>
      </c>
      <c r="V577" s="6"/>
      <c r="W577" s="6">
        <v>2016</v>
      </c>
      <c r="X577" s="32" t="s">
        <v>6905</v>
      </c>
      <c r="Y577" s="198"/>
      <c r="Z577" s="198"/>
      <c r="AA577" s="198"/>
      <c r="AB577" s="198"/>
      <c r="AC577" s="198"/>
      <c r="AD577" s="198"/>
      <c r="AE577" s="198"/>
      <c r="AF577" s="198"/>
      <c r="AG577" s="198"/>
      <c r="AH577" s="198"/>
      <c r="AI577" s="198"/>
      <c r="AJ577" s="198"/>
      <c r="AK577" s="198"/>
    </row>
    <row r="578" spans="1:37" s="236" customFormat="1" ht="153" x14ac:dyDescent="0.25">
      <c r="A578" s="6" t="s">
        <v>1425</v>
      </c>
      <c r="B578" s="6" t="s">
        <v>25</v>
      </c>
      <c r="C578" s="11" t="s">
        <v>1363</v>
      </c>
      <c r="D578" s="11" t="s">
        <v>1364</v>
      </c>
      <c r="E578" s="11" t="s">
        <v>1365</v>
      </c>
      <c r="F578" s="6" t="s">
        <v>1366</v>
      </c>
      <c r="G578" s="6" t="s">
        <v>337</v>
      </c>
      <c r="H578" s="126">
        <v>50</v>
      </c>
      <c r="I578" s="6" t="s">
        <v>31</v>
      </c>
      <c r="J578" s="6" t="s">
        <v>32</v>
      </c>
      <c r="K578" s="3" t="s">
        <v>45</v>
      </c>
      <c r="L578" s="6" t="s">
        <v>34</v>
      </c>
      <c r="M578" s="6" t="s">
        <v>35</v>
      </c>
      <c r="N578" s="11" t="s">
        <v>78</v>
      </c>
      <c r="O578" s="6" t="s">
        <v>79</v>
      </c>
      <c r="P578" s="32" t="s">
        <v>1367</v>
      </c>
      <c r="Q578" s="11" t="s">
        <v>1368</v>
      </c>
      <c r="R578" s="23">
        <v>4000</v>
      </c>
      <c r="S578" s="9">
        <v>11500</v>
      </c>
      <c r="T578" s="9">
        <v>0</v>
      </c>
      <c r="U578" s="9">
        <f t="shared" si="167"/>
        <v>0</v>
      </c>
      <c r="V578" s="6" t="s">
        <v>80</v>
      </c>
      <c r="W578" s="6">
        <v>2016</v>
      </c>
      <c r="X578" s="32" t="s">
        <v>6907</v>
      </c>
      <c r="Y578" s="198"/>
      <c r="Z578" s="198"/>
      <c r="AA578" s="198"/>
      <c r="AB578" s="198"/>
      <c r="AC578" s="198"/>
      <c r="AD578" s="198"/>
      <c r="AE578" s="198"/>
      <c r="AF578" s="198"/>
      <c r="AG578" s="198"/>
      <c r="AH578" s="198"/>
      <c r="AI578" s="198"/>
      <c r="AJ578" s="198"/>
      <c r="AK578" s="198"/>
    </row>
    <row r="579" spans="1:37" s="236" customFormat="1" ht="153" x14ac:dyDescent="0.25">
      <c r="A579" s="6" t="s">
        <v>10312</v>
      </c>
      <c r="B579" s="6" t="s">
        <v>25</v>
      </c>
      <c r="C579" s="11" t="s">
        <v>1363</v>
      </c>
      <c r="D579" s="11" t="s">
        <v>1364</v>
      </c>
      <c r="E579" s="11" t="s">
        <v>1365</v>
      </c>
      <c r="F579" s="6" t="s">
        <v>1366</v>
      </c>
      <c r="G579" s="6" t="s">
        <v>337</v>
      </c>
      <c r="H579" s="126">
        <v>50</v>
      </c>
      <c r="I579" s="6" t="s">
        <v>31</v>
      </c>
      <c r="J579" s="6" t="s">
        <v>32</v>
      </c>
      <c r="K579" s="3" t="s">
        <v>45</v>
      </c>
      <c r="L579" s="6" t="s">
        <v>34</v>
      </c>
      <c r="M579" s="6" t="s">
        <v>35</v>
      </c>
      <c r="N579" s="11" t="s">
        <v>78</v>
      </c>
      <c r="O579" s="6" t="s">
        <v>79</v>
      </c>
      <c r="P579" s="32" t="s">
        <v>1367</v>
      </c>
      <c r="Q579" s="11" t="s">
        <v>1368</v>
      </c>
      <c r="R579" s="23">
        <v>3109</v>
      </c>
      <c r="S579" s="9">
        <v>11500</v>
      </c>
      <c r="T579" s="9">
        <v>0</v>
      </c>
      <c r="U579" s="9">
        <f t="shared" si="167"/>
        <v>0</v>
      </c>
      <c r="V579" s="6" t="s">
        <v>80</v>
      </c>
      <c r="W579" s="6">
        <v>2016</v>
      </c>
      <c r="X579" s="32" t="s">
        <v>10776</v>
      </c>
      <c r="Y579" s="198"/>
      <c r="Z579" s="198"/>
      <c r="AA579" s="198"/>
      <c r="AB579" s="198"/>
      <c r="AC579" s="198"/>
      <c r="AD579" s="198"/>
      <c r="AE579" s="198"/>
      <c r="AF579" s="198"/>
      <c r="AG579" s="198"/>
      <c r="AH579" s="198"/>
      <c r="AI579" s="198"/>
      <c r="AJ579" s="198"/>
      <c r="AK579" s="198"/>
    </row>
    <row r="580" spans="1:37" s="236" customFormat="1" ht="102" x14ac:dyDescent="0.25">
      <c r="A580" s="6" t="s">
        <v>10774</v>
      </c>
      <c r="B580" s="6" t="s">
        <v>25</v>
      </c>
      <c r="C580" s="11" t="s">
        <v>1363</v>
      </c>
      <c r="D580" s="11" t="s">
        <v>1364</v>
      </c>
      <c r="E580" s="11" t="s">
        <v>1365</v>
      </c>
      <c r="F580" s="6" t="s">
        <v>1366</v>
      </c>
      <c r="G580" s="6" t="s">
        <v>337</v>
      </c>
      <c r="H580" s="126">
        <v>0</v>
      </c>
      <c r="I580" s="6" t="s">
        <v>31</v>
      </c>
      <c r="J580" s="6" t="s">
        <v>32</v>
      </c>
      <c r="K580" s="3" t="s">
        <v>45</v>
      </c>
      <c r="L580" s="6" t="s">
        <v>10775</v>
      </c>
      <c r="M580" s="6" t="s">
        <v>35</v>
      </c>
      <c r="N580" s="11" t="s">
        <v>36</v>
      </c>
      <c r="O580" s="6" t="s">
        <v>37</v>
      </c>
      <c r="P580" s="32" t="s">
        <v>1367</v>
      </c>
      <c r="Q580" s="11" t="s">
        <v>1368</v>
      </c>
      <c r="R580" s="23">
        <v>3109</v>
      </c>
      <c r="S580" s="9">
        <v>11500</v>
      </c>
      <c r="T580" s="9">
        <f t="shared" ref="T580" si="176">S580*R580</f>
        <v>35753500</v>
      </c>
      <c r="U580" s="9">
        <f t="shared" ref="U580" si="177">T580*1.12</f>
        <v>40043920.000000007</v>
      </c>
      <c r="V580" s="6"/>
      <c r="W580" s="6">
        <v>2016</v>
      </c>
      <c r="X580" s="32"/>
      <c r="Y580" s="198"/>
      <c r="Z580" s="198"/>
      <c r="AA580" s="198"/>
      <c r="AB580" s="198"/>
      <c r="AC580" s="198"/>
      <c r="AD580" s="198"/>
      <c r="AE580" s="198"/>
      <c r="AF580" s="198"/>
      <c r="AG580" s="198"/>
      <c r="AH580" s="198"/>
      <c r="AI580" s="198"/>
      <c r="AJ580" s="198"/>
      <c r="AK580" s="198"/>
    </row>
    <row r="581" spans="1:37" s="236" customFormat="1" ht="153" x14ac:dyDescent="0.25">
      <c r="A581" s="6" t="s">
        <v>1429</v>
      </c>
      <c r="B581" s="6" t="s">
        <v>25</v>
      </c>
      <c r="C581" s="6" t="s">
        <v>7039</v>
      </c>
      <c r="D581" s="11" t="s">
        <v>1370</v>
      </c>
      <c r="E581" s="11" t="s">
        <v>7040</v>
      </c>
      <c r="F581" s="6" t="s">
        <v>7041</v>
      </c>
      <c r="G581" s="6" t="s">
        <v>30</v>
      </c>
      <c r="H581" s="126">
        <v>50</v>
      </c>
      <c r="I581" s="6" t="s">
        <v>31</v>
      </c>
      <c r="J581" s="6" t="s">
        <v>32</v>
      </c>
      <c r="K581" s="3" t="s">
        <v>45</v>
      </c>
      <c r="L581" s="6" t="s">
        <v>34</v>
      </c>
      <c r="M581" s="6" t="s">
        <v>35</v>
      </c>
      <c r="N581" s="11" t="s">
        <v>78</v>
      </c>
      <c r="O581" s="6" t="s">
        <v>79</v>
      </c>
      <c r="P581" s="32" t="s">
        <v>1367</v>
      </c>
      <c r="Q581" s="11" t="s">
        <v>1368</v>
      </c>
      <c r="R581" s="23">
        <v>200</v>
      </c>
      <c r="S581" s="9">
        <v>14124</v>
      </c>
      <c r="T581" s="9">
        <v>0</v>
      </c>
      <c r="U581" s="9">
        <f t="shared" si="167"/>
        <v>0</v>
      </c>
      <c r="V581" s="6" t="s">
        <v>80</v>
      </c>
      <c r="W581" s="6">
        <v>2016</v>
      </c>
      <c r="X581" s="32" t="s">
        <v>6905</v>
      </c>
      <c r="Y581" s="198"/>
      <c r="Z581" s="198"/>
      <c r="AA581" s="198"/>
      <c r="AB581" s="198"/>
      <c r="AC581" s="198"/>
      <c r="AD581" s="198"/>
      <c r="AE581" s="198"/>
      <c r="AF581" s="198"/>
      <c r="AG581" s="198"/>
      <c r="AH581" s="198"/>
      <c r="AI581" s="198"/>
      <c r="AJ581" s="198"/>
      <c r="AK581" s="198"/>
    </row>
    <row r="582" spans="1:37" s="236" customFormat="1" ht="102" x14ac:dyDescent="0.25">
      <c r="A582" s="6" t="s">
        <v>1431</v>
      </c>
      <c r="B582" s="6" t="s">
        <v>25</v>
      </c>
      <c r="C582" s="6" t="s">
        <v>6794</v>
      </c>
      <c r="D582" s="11" t="s">
        <v>1372</v>
      </c>
      <c r="E582" s="11" t="s">
        <v>1373</v>
      </c>
      <c r="F582" s="6" t="s">
        <v>1374</v>
      </c>
      <c r="G582" s="6" t="s">
        <v>337</v>
      </c>
      <c r="H582" s="126">
        <v>0</v>
      </c>
      <c r="I582" s="6" t="s">
        <v>31</v>
      </c>
      <c r="J582" s="6" t="s">
        <v>32</v>
      </c>
      <c r="K582" s="3" t="s">
        <v>45</v>
      </c>
      <c r="L582" s="6" t="s">
        <v>34</v>
      </c>
      <c r="M582" s="6" t="s">
        <v>35</v>
      </c>
      <c r="N582" s="6" t="s">
        <v>10770</v>
      </c>
      <c r="O582" s="11" t="s">
        <v>37</v>
      </c>
      <c r="P582" s="41" t="s">
        <v>432</v>
      </c>
      <c r="Q582" s="11" t="s">
        <v>433</v>
      </c>
      <c r="R582" s="23">
        <f>40+60</f>
        <v>100</v>
      </c>
      <c r="S582" s="9">
        <v>526786</v>
      </c>
      <c r="T582" s="9">
        <v>0</v>
      </c>
      <c r="U582" s="9">
        <f t="shared" si="167"/>
        <v>0</v>
      </c>
      <c r="V582" s="6"/>
      <c r="W582" s="6">
        <v>2016</v>
      </c>
      <c r="X582" s="32" t="s">
        <v>6905</v>
      </c>
      <c r="Y582" s="198"/>
      <c r="Z582" s="198"/>
      <c r="AA582" s="198"/>
      <c r="AB582" s="198"/>
      <c r="AC582" s="198"/>
      <c r="AD582" s="198"/>
      <c r="AE582" s="198"/>
      <c r="AF582" s="198"/>
      <c r="AG582" s="198"/>
      <c r="AH582" s="198"/>
      <c r="AI582" s="198"/>
      <c r="AJ582" s="198"/>
      <c r="AK582" s="198"/>
    </row>
    <row r="583" spans="1:37" s="236" customFormat="1" ht="102" x14ac:dyDescent="0.25">
      <c r="A583" s="6" t="s">
        <v>1435</v>
      </c>
      <c r="B583" s="6" t="s">
        <v>25</v>
      </c>
      <c r="C583" s="6" t="s">
        <v>1376</v>
      </c>
      <c r="D583" s="11" t="s">
        <v>1377</v>
      </c>
      <c r="E583" s="119" t="s">
        <v>1378</v>
      </c>
      <c r="F583" s="6" t="s">
        <v>1379</v>
      </c>
      <c r="G583" s="6" t="s">
        <v>30</v>
      </c>
      <c r="H583" s="126">
        <v>0</v>
      </c>
      <c r="I583" s="6" t="s">
        <v>31</v>
      </c>
      <c r="J583" s="6" t="s">
        <v>32</v>
      </c>
      <c r="K583" s="3" t="s">
        <v>45</v>
      </c>
      <c r="L583" s="6" t="s">
        <v>34</v>
      </c>
      <c r="M583" s="6" t="s">
        <v>35</v>
      </c>
      <c r="N583" s="6" t="s">
        <v>10770</v>
      </c>
      <c r="O583" s="6" t="s">
        <v>37</v>
      </c>
      <c r="P583" s="32" t="s">
        <v>1303</v>
      </c>
      <c r="Q583" s="11" t="s">
        <v>1304</v>
      </c>
      <c r="R583" s="23">
        <v>500</v>
      </c>
      <c r="S583" s="9">
        <v>240</v>
      </c>
      <c r="T583" s="9">
        <v>0</v>
      </c>
      <c r="U583" s="9">
        <f>T583*1.12</f>
        <v>0</v>
      </c>
      <c r="V583" s="6"/>
      <c r="W583" s="6">
        <v>2016</v>
      </c>
      <c r="X583" s="32" t="s">
        <v>10251</v>
      </c>
      <c r="Y583" s="198"/>
      <c r="Z583" s="198"/>
      <c r="AA583" s="198"/>
      <c r="AB583" s="198"/>
      <c r="AC583" s="198"/>
      <c r="AD583" s="198"/>
      <c r="AE583" s="198"/>
      <c r="AF583" s="198"/>
      <c r="AG583" s="198"/>
      <c r="AH583" s="198"/>
      <c r="AI583" s="198"/>
      <c r="AJ583" s="198"/>
      <c r="AK583" s="198"/>
    </row>
    <row r="584" spans="1:37" s="236" customFormat="1" ht="153" x14ac:dyDescent="0.25">
      <c r="A584" s="6" t="s">
        <v>10313</v>
      </c>
      <c r="B584" s="6" t="s">
        <v>25</v>
      </c>
      <c r="C584" s="6" t="s">
        <v>1376</v>
      </c>
      <c r="D584" s="11" t="s">
        <v>1377</v>
      </c>
      <c r="E584" s="119" t="s">
        <v>1378</v>
      </c>
      <c r="F584" s="6" t="s">
        <v>1379</v>
      </c>
      <c r="G584" s="6" t="s">
        <v>30</v>
      </c>
      <c r="H584" s="126">
        <v>60</v>
      </c>
      <c r="I584" s="6" t="s">
        <v>31</v>
      </c>
      <c r="J584" s="6" t="s">
        <v>32</v>
      </c>
      <c r="K584" s="3" t="s">
        <v>95</v>
      </c>
      <c r="L584" s="6" t="s">
        <v>34</v>
      </c>
      <c r="M584" s="6" t="s">
        <v>35</v>
      </c>
      <c r="N584" s="6" t="s">
        <v>10250</v>
      </c>
      <c r="O584" s="6" t="s">
        <v>79</v>
      </c>
      <c r="P584" s="32" t="s">
        <v>1303</v>
      </c>
      <c r="Q584" s="11" t="s">
        <v>1304</v>
      </c>
      <c r="R584" s="23">
        <v>958</v>
      </c>
      <c r="S584" s="9">
        <v>240</v>
      </c>
      <c r="T584" s="9">
        <f>S584*R584</f>
        <v>229920</v>
      </c>
      <c r="U584" s="9">
        <f>T584*1.12</f>
        <v>257510.40000000002</v>
      </c>
      <c r="V584" s="6" t="s">
        <v>80</v>
      </c>
      <c r="W584" s="6">
        <v>2016</v>
      </c>
      <c r="X584" s="32"/>
      <c r="Y584" s="198"/>
      <c r="Z584" s="198"/>
      <c r="AA584" s="198"/>
      <c r="AB584" s="198"/>
      <c r="AC584" s="198"/>
      <c r="AD584" s="198"/>
      <c r="AE584" s="198"/>
      <c r="AF584" s="198"/>
      <c r="AG584" s="198"/>
      <c r="AH584" s="198"/>
      <c r="AI584" s="198"/>
      <c r="AJ584" s="198"/>
      <c r="AK584" s="198"/>
    </row>
    <row r="585" spans="1:37" s="236" customFormat="1" ht="102" x14ac:dyDescent="0.25">
      <c r="A585" s="6" t="s">
        <v>1439</v>
      </c>
      <c r="B585" s="6" t="s">
        <v>25</v>
      </c>
      <c r="C585" s="6" t="s">
        <v>1381</v>
      </c>
      <c r="D585" s="11" t="s">
        <v>1377</v>
      </c>
      <c r="E585" s="119" t="s">
        <v>1382</v>
      </c>
      <c r="F585" s="6" t="s">
        <v>1383</v>
      </c>
      <c r="G585" s="6" t="s">
        <v>30</v>
      </c>
      <c r="H585" s="126">
        <v>0</v>
      </c>
      <c r="I585" s="6" t="s">
        <v>31</v>
      </c>
      <c r="J585" s="6" t="s">
        <v>32</v>
      </c>
      <c r="K585" s="3" t="s">
        <v>45</v>
      </c>
      <c r="L585" s="6" t="s">
        <v>34</v>
      </c>
      <c r="M585" s="6" t="s">
        <v>35</v>
      </c>
      <c r="N585" s="6" t="s">
        <v>10770</v>
      </c>
      <c r="O585" s="6" t="s">
        <v>37</v>
      </c>
      <c r="P585" s="32" t="s">
        <v>1303</v>
      </c>
      <c r="Q585" s="11" t="s">
        <v>1304</v>
      </c>
      <c r="R585" s="23">
        <v>2000</v>
      </c>
      <c r="S585" s="9">
        <v>240</v>
      </c>
      <c r="T585" s="9">
        <v>0</v>
      </c>
      <c r="U585" s="9">
        <f t="shared" si="167"/>
        <v>0</v>
      </c>
      <c r="V585" s="6"/>
      <c r="W585" s="6">
        <v>2016</v>
      </c>
      <c r="X585" s="32" t="s">
        <v>10251</v>
      </c>
      <c r="Y585" s="198"/>
      <c r="Z585" s="198"/>
      <c r="AA585" s="198"/>
      <c r="AB585" s="198"/>
      <c r="AC585" s="198"/>
      <c r="AD585" s="198"/>
      <c r="AE585" s="198"/>
      <c r="AF585" s="198"/>
      <c r="AG585" s="198"/>
      <c r="AH585" s="198"/>
      <c r="AI585" s="198"/>
      <c r="AJ585" s="198"/>
      <c r="AK585" s="198"/>
    </row>
    <row r="586" spans="1:37" s="236" customFormat="1" ht="153" x14ac:dyDescent="0.25">
      <c r="A586" s="6" t="s">
        <v>10314</v>
      </c>
      <c r="B586" s="6" t="s">
        <v>25</v>
      </c>
      <c r="C586" s="6" t="s">
        <v>1381</v>
      </c>
      <c r="D586" s="11" t="s">
        <v>1377</v>
      </c>
      <c r="E586" s="119" t="s">
        <v>1382</v>
      </c>
      <c r="F586" s="6" t="s">
        <v>1383</v>
      </c>
      <c r="G586" s="6" t="s">
        <v>30</v>
      </c>
      <c r="H586" s="126">
        <v>60</v>
      </c>
      <c r="I586" s="6" t="s">
        <v>31</v>
      </c>
      <c r="J586" s="6" t="s">
        <v>32</v>
      </c>
      <c r="K586" s="3" t="s">
        <v>95</v>
      </c>
      <c r="L586" s="6" t="s">
        <v>34</v>
      </c>
      <c r="M586" s="6" t="s">
        <v>35</v>
      </c>
      <c r="N586" s="6" t="s">
        <v>10250</v>
      </c>
      <c r="O586" s="6" t="s">
        <v>79</v>
      </c>
      <c r="P586" s="32" t="s">
        <v>1303</v>
      </c>
      <c r="Q586" s="11" t="s">
        <v>1304</v>
      </c>
      <c r="R586" s="23">
        <v>5489</v>
      </c>
      <c r="S586" s="9">
        <v>240</v>
      </c>
      <c r="T586" s="9">
        <f t="shared" ref="T586" si="178">S586*R586</f>
        <v>1317360</v>
      </c>
      <c r="U586" s="9">
        <f t="shared" si="167"/>
        <v>1475443.2000000002</v>
      </c>
      <c r="V586" s="6" t="s">
        <v>80</v>
      </c>
      <c r="W586" s="6">
        <v>2016</v>
      </c>
      <c r="X586" s="32"/>
      <c r="Y586" s="198"/>
      <c r="Z586" s="198"/>
      <c r="AA586" s="198"/>
      <c r="AB586" s="198"/>
      <c r="AC586" s="198"/>
      <c r="AD586" s="198"/>
      <c r="AE586" s="198"/>
      <c r="AF586" s="198"/>
      <c r="AG586" s="198"/>
      <c r="AH586" s="198"/>
      <c r="AI586" s="198"/>
      <c r="AJ586" s="198"/>
      <c r="AK586" s="198"/>
    </row>
    <row r="587" spans="1:37" s="236" customFormat="1" ht="102" x14ac:dyDescent="0.25">
      <c r="A587" s="6" t="s">
        <v>1441</v>
      </c>
      <c r="B587" s="6" t="s">
        <v>25</v>
      </c>
      <c r="C587" s="11" t="s">
        <v>1385</v>
      </c>
      <c r="D587" s="11" t="s">
        <v>1386</v>
      </c>
      <c r="E587" s="11" t="s">
        <v>1387</v>
      </c>
      <c r="F587" s="6" t="s">
        <v>1388</v>
      </c>
      <c r="G587" s="6" t="s">
        <v>30</v>
      </c>
      <c r="H587" s="126">
        <v>0</v>
      </c>
      <c r="I587" s="6" t="s">
        <v>31</v>
      </c>
      <c r="J587" s="6" t="s">
        <v>32</v>
      </c>
      <c r="K587" s="3" t="s">
        <v>267</v>
      </c>
      <c r="L587" s="6" t="s">
        <v>34</v>
      </c>
      <c r="M587" s="6" t="s">
        <v>35</v>
      </c>
      <c r="N587" s="6" t="s">
        <v>10770</v>
      </c>
      <c r="O587" s="6" t="s">
        <v>37</v>
      </c>
      <c r="P587" s="32" t="s">
        <v>1303</v>
      </c>
      <c r="Q587" s="11" t="s">
        <v>1304</v>
      </c>
      <c r="R587" s="23">
        <v>600</v>
      </c>
      <c r="S587" s="9">
        <v>144</v>
      </c>
      <c r="T587" s="9">
        <v>0</v>
      </c>
      <c r="U587" s="9">
        <f t="shared" si="167"/>
        <v>0</v>
      </c>
      <c r="V587" s="6"/>
      <c r="W587" s="6">
        <v>2016</v>
      </c>
      <c r="X587" s="32" t="s">
        <v>6905</v>
      </c>
      <c r="Y587" s="198"/>
      <c r="Z587" s="198"/>
      <c r="AA587" s="198"/>
      <c r="AB587" s="198"/>
      <c r="AC587" s="198"/>
      <c r="AD587" s="198"/>
      <c r="AE587" s="198"/>
      <c r="AF587" s="198"/>
      <c r="AG587" s="198"/>
      <c r="AH587" s="198"/>
      <c r="AI587" s="198"/>
      <c r="AJ587" s="198"/>
      <c r="AK587" s="198"/>
    </row>
    <row r="588" spans="1:37" s="236" customFormat="1" ht="102" x14ac:dyDescent="0.25">
      <c r="A588" s="6" t="s">
        <v>1445</v>
      </c>
      <c r="B588" s="6" t="s">
        <v>25</v>
      </c>
      <c r="C588" s="6" t="s">
        <v>1390</v>
      </c>
      <c r="D588" s="11" t="s">
        <v>1391</v>
      </c>
      <c r="E588" s="11" t="s">
        <v>1392</v>
      </c>
      <c r="F588" s="6" t="s">
        <v>1393</v>
      </c>
      <c r="G588" s="6" t="s">
        <v>30</v>
      </c>
      <c r="H588" s="126">
        <v>0</v>
      </c>
      <c r="I588" s="6" t="s">
        <v>31</v>
      </c>
      <c r="J588" s="6" t="s">
        <v>32</v>
      </c>
      <c r="K588" s="3" t="s">
        <v>267</v>
      </c>
      <c r="L588" s="6" t="s">
        <v>34</v>
      </c>
      <c r="M588" s="6" t="s">
        <v>35</v>
      </c>
      <c r="N588" s="6" t="s">
        <v>10770</v>
      </c>
      <c r="O588" s="6" t="s">
        <v>37</v>
      </c>
      <c r="P588" s="32">
        <v>166</v>
      </c>
      <c r="Q588" s="10" t="s">
        <v>1074</v>
      </c>
      <c r="R588" s="23">
        <v>10000</v>
      </c>
      <c r="S588" s="9">
        <v>360</v>
      </c>
      <c r="T588" s="9">
        <v>0</v>
      </c>
      <c r="U588" s="9">
        <f t="shared" si="167"/>
        <v>0</v>
      </c>
      <c r="V588" s="6"/>
      <c r="W588" s="6">
        <v>2016</v>
      </c>
      <c r="X588" s="32" t="s">
        <v>10315</v>
      </c>
      <c r="Y588" s="198"/>
      <c r="Z588" s="198"/>
      <c r="AA588" s="198"/>
      <c r="AB588" s="198"/>
      <c r="AC588" s="198"/>
      <c r="AD588" s="198"/>
      <c r="AE588" s="198"/>
      <c r="AF588" s="198"/>
      <c r="AG588" s="198"/>
      <c r="AH588" s="198"/>
      <c r="AI588" s="198"/>
      <c r="AJ588" s="198"/>
      <c r="AK588" s="198"/>
    </row>
    <row r="589" spans="1:37" s="236" customFormat="1" ht="153" x14ac:dyDescent="0.25">
      <c r="A589" s="6" t="s">
        <v>10316</v>
      </c>
      <c r="B589" s="6" t="s">
        <v>25</v>
      </c>
      <c r="C589" s="6" t="s">
        <v>1390</v>
      </c>
      <c r="D589" s="11" t="s">
        <v>1391</v>
      </c>
      <c r="E589" s="11" t="s">
        <v>1392</v>
      </c>
      <c r="F589" s="6" t="s">
        <v>1393</v>
      </c>
      <c r="G589" s="6" t="s">
        <v>337</v>
      </c>
      <c r="H589" s="126">
        <v>60</v>
      </c>
      <c r="I589" s="6" t="s">
        <v>31</v>
      </c>
      <c r="J589" s="6" t="s">
        <v>32</v>
      </c>
      <c r="K589" s="3" t="s">
        <v>267</v>
      </c>
      <c r="L589" s="6" t="s">
        <v>34</v>
      </c>
      <c r="M589" s="6" t="s">
        <v>35</v>
      </c>
      <c r="N589" s="6" t="s">
        <v>10250</v>
      </c>
      <c r="O589" s="6" t="s">
        <v>79</v>
      </c>
      <c r="P589" s="32">
        <v>166</v>
      </c>
      <c r="Q589" s="10" t="s">
        <v>1074</v>
      </c>
      <c r="R589" s="23">
        <v>35571</v>
      </c>
      <c r="S589" s="9">
        <v>360</v>
      </c>
      <c r="T589" s="9">
        <f t="shared" ref="T589" si="179">S589*R589</f>
        <v>12805560</v>
      </c>
      <c r="U589" s="9">
        <f t="shared" si="167"/>
        <v>14342227.200000001</v>
      </c>
      <c r="V589" s="6" t="s">
        <v>80</v>
      </c>
      <c r="W589" s="6">
        <v>2016</v>
      </c>
      <c r="X589" s="32"/>
      <c r="Y589" s="198"/>
      <c r="Z589" s="198"/>
      <c r="AA589" s="198"/>
      <c r="AB589" s="198"/>
      <c r="AC589" s="198"/>
      <c r="AD589" s="198"/>
      <c r="AE589" s="198"/>
      <c r="AF589" s="198"/>
      <c r="AG589" s="198"/>
      <c r="AH589" s="198"/>
      <c r="AI589" s="198"/>
      <c r="AJ589" s="198"/>
      <c r="AK589" s="198"/>
    </row>
    <row r="590" spans="1:37" s="236" customFormat="1" ht="102" x14ac:dyDescent="0.25">
      <c r="A590" s="6" t="s">
        <v>1449</v>
      </c>
      <c r="B590" s="6" t="s">
        <v>25</v>
      </c>
      <c r="C590" s="6" t="s">
        <v>1395</v>
      </c>
      <c r="D590" s="11" t="s">
        <v>1396</v>
      </c>
      <c r="E590" s="11" t="s">
        <v>1397</v>
      </c>
      <c r="F590" s="6" t="s">
        <v>1398</v>
      </c>
      <c r="G590" s="6" t="s">
        <v>337</v>
      </c>
      <c r="H590" s="126">
        <v>0</v>
      </c>
      <c r="I590" s="6" t="s">
        <v>31</v>
      </c>
      <c r="J590" s="6" t="s">
        <v>32</v>
      </c>
      <c r="K590" s="3" t="s">
        <v>267</v>
      </c>
      <c r="L590" s="6" t="s">
        <v>34</v>
      </c>
      <c r="M590" s="6" t="s">
        <v>35</v>
      </c>
      <c r="N590" s="6" t="s">
        <v>10770</v>
      </c>
      <c r="O590" s="6" t="s">
        <v>37</v>
      </c>
      <c r="P590" s="32">
        <v>166</v>
      </c>
      <c r="Q590" s="10" t="s">
        <v>1074</v>
      </c>
      <c r="R590" s="23">
        <v>10000</v>
      </c>
      <c r="S590" s="9">
        <v>732</v>
      </c>
      <c r="T590" s="9">
        <v>0</v>
      </c>
      <c r="U590" s="9">
        <f t="shared" si="167"/>
        <v>0</v>
      </c>
      <c r="V590" s="6"/>
      <c r="W590" s="6">
        <v>2016</v>
      </c>
      <c r="X590" s="32" t="s">
        <v>6905</v>
      </c>
      <c r="Y590" s="198"/>
      <c r="Z590" s="198"/>
      <c r="AA590" s="198"/>
      <c r="AB590" s="198"/>
      <c r="AC590" s="198"/>
      <c r="AD590" s="198"/>
      <c r="AE590" s="198"/>
      <c r="AF590" s="198"/>
      <c r="AG590" s="198"/>
      <c r="AH590" s="198"/>
      <c r="AI590" s="198"/>
      <c r="AJ590" s="198"/>
      <c r="AK590" s="198"/>
    </row>
    <row r="591" spans="1:37" s="236" customFormat="1" ht="153" x14ac:dyDescent="0.25">
      <c r="A591" s="6" t="s">
        <v>1451</v>
      </c>
      <c r="B591" s="6" t="s">
        <v>25</v>
      </c>
      <c r="C591" s="11" t="s">
        <v>1400</v>
      </c>
      <c r="D591" s="11" t="s">
        <v>1401</v>
      </c>
      <c r="E591" s="11" t="s">
        <v>1402</v>
      </c>
      <c r="F591" s="6" t="s">
        <v>1403</v>
      </c>
      <c r="G591" s="6" t="s">
        <v>337</v>
      </c>
      <c r="H591" s="126">
        <v>60</v>
      </c>
      <c r="I591" s="6" t="s">
        <v>31</v>
      </c>
      <c r="J591" s="6" t="s">
        <v>32</v>
      </c>
      <c r="K591" s="3" t="s">
        <v>33</v>
      </c>
      <c r="L591" s="6" t="s">
        <v>34</v>
      </c>
      <c r="M591" s="6" t="s">
        <v>35</v>
      </c>
      <c r="N591" s="11" t="s">
        <v>78</v>
      </c>
      <c r="O591" s="3" t="s">
        <v>79</v>
      </c>
      <c r="P591" s="32" t="s">
        <v>432</v>
      </c>
      <c r="Q591" s="11" t="s">
        <v>433</v>
      </c>
      <c r="R591" s="23">
        <v>200</v>
      </c>
      <c r="S591" s="9">
        <v>155536</v>
      </c>
      <c r="T591" s="9">
        <v>0</v>
      </c>
      <c r="U591" s="9">
        <f t="shared" si="167"/>
        <v>0</v>
      </c>
      <c r="V591" s="6" t="s">
        <v>80</v>
      </c>
      <c r="W591" s="6">
        <v>2016</v>
      </c>
      <c r="X591" s="32" t="s">
        <v>10317</v>
      </c>
      <c r="Y591" s="198"/>
      <c r="Z591" s="198"/>
      <c r="AA591" s="198"/>
      <c r="AB591" s="198"/>
      <c r="AC591" s="198"/>
      <c r="AD591" s="198"/>
      <c r="AE591" s="198"/>
      <c r="AF591" s="198"/>
      <c r="AG591" s="198"/>
      <c r="AH591" s="198"/>
      <c r="AI591" s="198"/>
      <c r="AJ591" s="198"/>
      <c r="AK591" s="198"/>
    </row>
    <row r="592" spans="1:37" s="236" customFormat="1" ht="102" x14ac:dyDescent="0.25">
      <c r="A592" s="6" t="s">
        <v>10318</v>
      </c>
      <c r="B592" s="6" t="s">
        <v>25</v>
      </c>
      <c r="C592" s="11" t="s">
        <v>1400</v>
      </c>
      <c r="D592" s="11" t="s">
        <v>1401</v>
      </c>
      <c r="E592" s="11" t="s">
        <v>1402</v>
      </c>
      <c r="F592" s="6" t="s">
        <v>1403</v>
      </c>
      <c r="G592" s="6" t="s">
        <v>337</v>
      </c>
      <c r="H592" s="126">
        <v>0</v>
      </c>
      <c r="I592" s="6" t="s">
        <v>31</v>
      </c>
      <c r="J592" s="6" t="s">
        <v>32</v>
      </c>
      <c r="K592" s="3" t="s">
        <v>460</v>
      </c>
      <c r="L592" s="6" t="s">
        <v>34</v>
      </c>
      <c r="M592" s="6" t="s">
        <v>35</v>
      </c>
      <c r="N592" s="11" t="s">
        <v>10271</v>
      </c>
      <c r="O592" s="6" t="s">
        <v>37</v>
      </c>
      <c r="P592" s="32" t="s">
        <v>432</v>
      </c>
      <c r="Q592" s="11" t="s">
        <v>433</v>
      </c>
      <c r="R592" s="23">
        <v>200</v>
      </c>
      <c r="S592" s="9">
        <v>155536</v>
      </c>
      <c r="T592" s="9">
        <v>0</v>
      </c>
      <c r="U592" s="9">
        <f t="shared" si="167"/>
        <v>0</v>
      </c>
      <c r="V592" s="6"/>
      <c r="W592" s="6">
        <v>2016</v>
      </c>
      <c r="X592" s="32" t="s">
        <v>6897</v>
      </c>
      <c r="Y592" s="198"/>
      <c r="Z592" s="198"/>
      <c r="AA592" s="198"/>
      <c r="AB592" s="198"/>
      <c r="AC592" s="198"/>
      <c r="AD592" s="198"/>
      <c r="AE592" s="198"/>
      <c r="AF592" s="198"/>
      <c r="AG592" s="198"/>
      <c r="AH592" s="198"/>
      <c r="AI592" s="198"/>
      <c r="AJ592" s="198"/>
      <c r="AK592" s="198"/>
    </row>
    <row r="593" spans="1:37" s="236" customFormat="1" ht="102" x14ac:dyDescent="0.25">
      <c r="A593" s="6" t="s">
        <v>10319</v>
      </c>
      <c r="B593" s="6" t="s">
        <v>25</v>
      </c>
      <c r="C593" s="11" t="s">
        <v>1400</v>
      </c>
      <c r="D593" s="11" t="s">
        <v>1401</v>
      </c>
      <c r="E593" s="11" t="s">
        <v>1402</v>
      </c>
      <c r="F593" s="6" t="s">
        <v>1403</v>
      </c>
      <c r="G593" s="6" t="s">
        <v>30</v>
      </c>
      <c r="H593" s="126">
        <v>0</v>
      </c>
      <c r="I593" s="6" t="s">
        <v>31</v>
      </c>
      <c r="J593" s="6" t="s">
        <v>32</v>
      </c>
      <c r="K593" s="3" t="s">
        <v>460</v>
      </c>
      <c r="L593" s="6" t="s">
        <v>34</v>
      </c>
      <c r="M593" s="6" t="s">
        <v>35</v>
      </c>
      <c r="N593" s="11" t="s">
        <v>10271</v>
      </c>
      <c r="O593" s="6" t="s">
        <v>37</v>
      </c>
      <c r="P593" s="32" t="s">
        <v>432</v>
      </c>
      <c r="Q593" s="11" t="s">
        <v>433</v>
      </c>
      <c r="R593" s="23">
        <v>30</v>
      </c>
      <c r="S593" s="9">
        <v>155536</v>
      </c>
      <c r="T593" s="9">
        <f>R593*S593</f>
        <v>4666080</v>
      </c>
      <c r="U593" s="9">
        <f t="shared" si="167"/>
        <v>5226009.6000000006</v>
      </c>
      <c r="V593" s="6"/>
      <c r="W593" s="6">
        <v>2016</v>
      </c>
      <c r="X593" s="32"/>
      <c r="Y593" s="198"/>
      <c r="Z593" s="198"/>
      <c r="AA593" s="198"/>
      <c r="AB593" s="198"/>
      <c r="AC593" s="198"/>
      <c r="AD593" s="198"/>
      <c r="AE593" s="198"/>
      <c r="AF593" s="198"/>
      <c r="AG593" s="198"/>
      <c r="AH593" s="198"/>
      <c r="AI593" s="198"/>
      <c r="AJ593" s="198"/>
      <c r="AK593" s="198"/>
    </row>
    <row r="594" spans="1:37" s="236" customFormat="1" ht="153" x14ac:dyDescent="0.25">
      <c r="A594" s="6" t="s">
        <v>1455</v>
      </c>
      <c r="B594" s="6" t="s">
        <v>25</v>
      </c>
      <c r="C594" s="11" t="s">
        <v>1400</v>
      </c>
      <c r="D594" s="11" t="s">
        <v>1401</v>
      </c>
      <c r="E594" s="11" t="s">
        <v>1402</v>
      </c>
      <c r="F594" s="6" t="s">
        <v>1403</v>
      </c>
      <c r="G594" s="6" t="s">
        <v>337</v>
      </c>
      <c r="H594" s="126">
        <v>60</v>
      </c>
      <c r="I594" s="6" t="s">
        <v>31</v>
      </c>
      <c r="J594" s="6" t="s">
        <v>32</v>
      </c>
      <c r="K594" s="3" t="s">
        <v>45</v>
      </c>
      <c r="L594" s="6" t="s">
        <v>6799</v>
      </c>
      <c r="M594" s="6" t="s">
        <v>35</v>
      </c>
      <c r="N594" s="11" t="s">
        <v>78</v>
      </c>
      <c r="O594" s="3" t="s">
        <v>79</v>
      </c>
      <c r="P594" s="32" t="s">
        <v>432</v>
      </c>
      <c r="Q594" s="11" t="s">
        <v>433</v>
      </c>
      <c r="R594" s="23">
        <v>350</v>
      </c>
      <c r="S594" s="9">
        <v>155536</v>
      </c>
      <c r="T594" s="9">
        <v>0</v>
      </c>
      <c r="U594" s="9">
        <f t="shared" si="167"/>
        <v>0</v>
      </c>
      <c r="V594" s="6" t="s">
        <v>80</v>
      </c>
      <c r="W594" s="6">
        <v>2016</v>
      </c>
      <c r="X594" s="32" t="s">
        <v>6914</v>
      </c>
      <c r="Y594" s="198"/>
      <c r="Z594" s="198"/>
      <c r="AA594" s="198"/>
      <c r="AB594" s="198"/>
      <c r="AC594" s="198"/>
      <c r="AD594" s="198"/>
      <c r="AE594" s="198"/>
      <c r="AF594" s="198"/>
      <c r="AG594" s="198"/>
      <c r="AH594" s="198"/>
      <c r="AI594" s="198"/>
      <c r="AJ594" s="198"/>
      <c r="AK594" s="198"/>
    </row>
    <row r="595" spans="1:37" s="236" customFormat="1" ht="153" x14ac:dyDescent="0.25">
      <c r="A595" s="6" t="s">
        <v>10320</v>
      </c>
      <c r="B595" s="6" t="s">
        <v>25</v>
      </c>
      <c r="C595" s="11" t="s">
        <v>1400</v>
      </c>
      <c r="D595" s="11" t="s">
        <v>1401</v>
      </c>
      <c r="E595" s="11" t="s">
        <v>1402</v>
      </c>
      <c r="F595" s="6" t="s">
        <v>1403</v>
      </c>
      <c r="G595" s="6" t="s">
        <v>337</v>
      </c>
      <c r="H595" s="126">
        <v>60</v>
      </c>
      <c r="I595" s="6" t="s">
        <v>31</v>
      </c>
      <c r="J595" s="6" t="s">
        <v>32</v>
      </c>
      <c r="K595" s="3" t="s">
        <v>240</v>
      </c>
      <c r="L595" s="6" t="s">
        <v>6799</v>
      </c>
      <c r="M595" s="6" t="s">
        <v>35</v>
      </c>
      <c r="N595" s="11" t="s">
        <v>78</v>
      </c>
      <c r="O595" s="3" t="s">
        <v>79</v>
      </c>
      <c r="P595" s="32" t="s">
        <v>432</v>
      </c>
      <c r="Q595" s="11" t="s">
        <v>433</v>
      </c>
      <c r="R595" s="23">
        <v>143</v>
      </c>
      <c r="S595" s="9">
        <v>155536</v>
      </c>
      <c r="T595" s="9">
        <f t="shared" ref="T595" si="180">S595*R595</f>
        <v>22241648</v>
      </c>
      <c r="U595" s="9">
        <f t="shared" si="167"/>
        <v>24910645.760000002</v>
      </c>
      <c r="V595" s="6" t="s">
        <v>80</v>
      </c>
      <c r="W595" s="6">
        <v>2016</v>
      </c>
      <c r="X595" s="32"/>
      <c r="Y595" s="198"/>
      <c r="Z595" s="198"/>
      <c r="AA595" s="198"/>
      <c r="AB595" s="198"/>
      <c r="AC595" s="198"/>
      <c r="AD595" s="198"/>
      <c r="AE595" s="198"/>
      <c r="AF595" s="198"/>
      <c r="AG595" s="198"/>
      <c r="AH595" s="198"/>
      <c r="AI595" s="198"/>
      <c r="AJ595" s="198"/>
      <c r="AK595" s="198"/>
    </row>
    <row r="596" spans="1:37" s="236" customFormat="1" ht="153" x14ac:dyDescent="0.25">
      <c r="A596" s="6" t="s">
        <v>1460</v>
      </c>
      <c r="B596" s="6" t="s">
        <v>25</v>
      </c>
      <c r="C596" s="11" t="s">
        <v>1400</v>
      </c>
      <c r="D596" s="11" t="s">
        <v>1401</v>
      </c>
      <c r="E596" s="11" t="s">
        <v>1402</v>
      </c>
      <c r="F596" s="6" t="s">
        <v>1403</v>
      </c>
      <c r="G596" s="6" t="s">
        <v>337</v>
      </c>
      <c r="H596" s="126">
        <v>60</v>
      </c>
      <c r="I596" s="6" t="s">
        <v>31</v>
      </c>
      <c r="J596" s="6" t="s">
        <v>32</v>
      </c>
      <c r="K596" s="3" t="s">
        <v>45</v>
      </c>
      <c r="L596" s="6" t="s">
        <v>6800</v>
      </c>
      <c r="M596" s="6" t="s">
        <v>35</v>
      </c>
      <c r="N596" s="11" t="s">
        <v>78</v>
      </c>
      <c r="O596" s="3" t="s">
        <v>79</v>
      </c>
      <c r="P596" s="32" t="s">
        <v>432</v>
      </c>
      <c r="Q596" s="11" t="s">
        <v>433</v>
      </c>
      <c r="R596" s="23">
        <v>350</v>
      </c>
      <c r="S596" s="9">
        <v>155536</v>
      </c>
      <c r="T596" s="9">
        <v>0</v>
      </c>
      <c r="U596" s="9">
        <f t="shared" si="167"/>
        <v>0</v>
      </c>
      <c r="V596" s="6" t="s">
        <v>80</v>
      </c>
      <c r="W596" s="6">
        <v>2016</v>
      </c>
      <c r="X596" s="32" t="s">
        <v>6914</v>
      </c>
      <c r="Y596" s="198"/>
      <c r="Z596" s="198"/>
      <c r="AA596" s="198"/>
      <c r="AB596" s="198"/>
      <c r="AC596" s="198"/>
      <c r="AD596" s="198"/>
      <c r="AE596" s="198"/>
      <c r="AF596" s="198"/>
      <c r="AG596" s="198"/>
      <c r="AH596" s="198"/>
      <c r="AI596" s="198"/>
      <c r="AJ596" s="198"/>
      <c r="AK596" s="198"/>
    </row>
    <row r="597" spans="1:37" s="236" customFormat="1" ht="153" x14ac:dyDescent="0.25">
      <c r="A597" s="6" t="s">
        <v>10321</v>
      </c>
      <c r="B597" s="6" t="s">
        <v>25</v>
      </c>
      <c r="C597" s="11" t="s">
        <v>1400</v>
      </c>
      <c r="D597" s="11" t="s">
        <v>1401</v>
      </c>
      <c r="E597" s="11" t="s">
        <v>1402</v>
      </c>
      <c r="F597" s="6" t="s">
        <v>1403</v>
      </c>
      <c r="G597" s="6" t="s">
        <v>337</v>
      </c>
      <c r="H597" s="126">
        <v>60</v>
      </c>
      <c r="I597" s="6" t="s">
        <v>31</v>
      </c>
      <c r="J597" s="6" t="s">
        <v>32</v>
      </c>
      <c r="K597" s="3" t="s">
        <v>240</v>
      </c>
      <c r="L597" s="6" t="s">
        <v>6800</v>
      </c>
      <c r="M597" s="6" t="s">
        <v>35</v>
      </c>
      <c r="N597" s="11" t="s">
        <v>78</v>
      </c>
      <c r="O597" s="3" t="s">
        <v>79</v>
      </c>
      <c r="P597" s="32" t="s">
        <v>432</v>
      </c>
      <c r="Q597" s="11" t="s">
        <v>433</v>
      </c>
      <c r="R597" s="23">
        <v>143</v>
      </c>
      <c r="S597" s="9">
        <v>155536</v>
      </c>
      <c r="T597" s="9">
        <f t="shared" ref="T597" si="181">S597*R597</f>
        <v>22241648</v>
      </c>
      <c r="U597" s="9">
        <f t="shared" si="167"/>
        <v>24910645.760000002</v>
      </c>
      <c r="V597" s="6" t="s">
        <v>80</v>
      </c>
      <c r="W597" s="6">
        <v>2016</v>
      </c>
      <c r="X597" s="32"/>
      <c r="Y597" s="198"/>
      <c r="Z597" s="198"/>
      <c r="AA597" s="198"/>
      <c r="AB597" s="198"/>
      <c r="AC597" s="198"/>
      <c r="AD597" s="198"/>
      <c r="AE597" s="198"/>
      <c r="AF597" s="198"/>
      <c r="AG597" s="198"/>
      <c r="AH597" s="198"/>
      <c r="AI597" s="198"/>
      <c r="AJ597" s="198"/>
      <c r="AK597" s="198"/>
    </row>
    <row r="598" spans="1:37" s="236" customFormat="1" ht="153" x14ac:dyDescent="0.25">
      <c r="A598" s="6" t="s">
        <v>1465</v>
      </c>
      <c r="B598" s="6" t="s">
        <v>25</v>
      </c>
      <c r="C598" s="11" t="s">
        <v>1405</v>
      </c>
      <c r="D598" s="11" t="s">
        <v>1401</v>
      </c>
      <c r="E598" s="11" t="s">
        <v>1406</v>
      </c>
      <c r="F598" s="6" t="s">
        <v>1407</v>
      </c>
      <c r="G598" s="6" t="s">
        <v>337</v>
      </c>
      <c r="H598" s="126">
        <v>60</v>
      </c>
      <c r="I598" s="6" t="s">
        <v>31</v>
      </c>
      <c r="J598" s="6" t="s">
        <v>32</v>
      </c>
      <c r="K598" s="3" t="s">
        <v>45</v>
      </c>
      <c r="L598" s="6" t="s">
        <v>6799</v>
      </c>
      <c r="M598" s="6" t="s">
        <v>35</v>
      </c>
      <c r="N598" s="11" t="s">
        <v>78</v>
      </c>
      <c r="O598" s="3" t="s">
        <v>79</v>
      </c>
      <c r="P598" s="32" t="s">
        <v>432</v>
      </c>
      <c r="Q598" s="11" t="s">
        <v>433</v>
      </c>
      <c r="R598" s="23">
        <v>50</v>
      </c>
      <c r="S598" s="9">
        <v>71000</v>
      </c>
      <c r="T598" s="9">
        <v>0</v>
      </c>
      <c r="U598" s="9">
        <f t="shared" si="167"/>
        <v>0</v>
      </c>
      <c r="V598" s="6" t="s">
        <v>80</v>
      </c>
      <c r="W598" s="6">
        <v>2016</v>
      </c>
      <c r="X598" s="32" t="s">
        <v>7020</v>
      </c>
      <c r="Y598" s="198"/>
      <c r="Z598" s="198"/>
      <c r="AA598" s="198"/>
      <c r="AB598" s="198"/>
      <c r="AC598" s="198"/>
      <c r="AD598" s="198"/>
      <c r="AE598" s="198"/>
      <c r="AF598" s="198"/>
      <c r="AG598" s="198"/>
      <c r="AH598" s="198"/>
      <c r="AI598" s="198"/>
      <c r="AJ598" s="198"/>
      <c r="AK598" s="198"/>
    </row>
    <row r="599" spans="1:37" s="236" customFormat="1" ht="153" x14ac:dyDescent="0.25">
      <c r="A599" s="6" t="s">
        <v>7016</v>
      </c>
      <c r="B599" s="6" t="s">
        <v>25</v>
      </c>
      <c r="C599" s="11" t="s">
        <v>7017</v>
      </c>
      <c r="D599" s="11" t="s">
        <v>1401</v>
      </c>
      <c r="E599" s="11" t="s">
        <v>7018</v>
      </c>
      <c r="F599" s="6" t="s">
        <v>7019</v>
      </c>
      <c r="G599" s="6" t="s">
        <v>30</v>
      </c>
      <c r="H599" s="126">
        <v>60</v>
      </c>
      <c r="I599" s="6" t="s">
        <v>31</v>
      </c>
      <c r="J599" s="6" t="s">
        <v>32</v>
      </c>
      <c r="K599" s="3" t="s">
        <v>45</v>
      </c>
      <c r="L599" s="6" t="s">
        <v>6799</v>
      </c>
      <c r="M599" s="6" t="s">
        <v>35</v>
      </c>
      <c r="N599" s="11" t="s">
        <v>78</v>
      </c>
      <c r="O599" s="3" t="s">
        <v>79</v>
      </c>
      <c r="P599" s="32" t="s">
        <v>432</v>
      </c>
      <c r="Q599" s="11" t="s">
        <v>433</v>
      </c>
      <c r="R599" s="23">
        <v>50</v>
      </c>
      <c r="S599" s="9">
        <v>71000</v>
      </c>
      <c r="T599" s="9">
        <v>0</v>
      </c>
      <c r="U599" s="9">
        <f t="shared" si="167"/>
        <v>0</v>
      </c>
      <c r="V599" s="6" t="s">
        <v>80</v>
      </c>
      <c r="W599" s="6">
        <v>2016</v>
      </c>
      <c r="X599" s="32" t="s">
        <v>7015</v>
      </c>
      <c r="Y599" s="198"/>
      <c r="Z599" s="198"/>
      <c r="AA599" s="198"/>
      <c r="AB599" s="198"/>
      <c r="AC599" s="198"/>
      <c r="AD599" s="198"/>
      <c r="AE599" s="198"/>
      <c r="AF599" s="198"/>
      <c r="AG599" s="198"/>
      <c r="AH599" s="198"/>
      <c r="AI599" s="198"/>
      <c r="AJ599" s="198"/>
      <c r="AK599" s="198"/>
    </row>
    <row r="600" spans="1:37" s="236" customFormat="1" ht="153" x14ac:dyDescent="0.25">
      <c r="A600" s="6" t="s">
        <v>10322</v>
      </c>
      <c r="B600" s="6" t="s">
        <v>25</v>
      </c>
      <c r="C600" s="11" t="s">
        <v>7017</v>
      </c>
      <c r="D600" s="11" t="s">
        <v>1401</v>
      </c>
      <c r="E600" s="11" t="s">
        <v>7018</v>
      </c>
      <c r="F600" s="6" t="s">
        <v>7019</v>
      </c>
      <c r="G600" s="6" t="s">
        <v>30</v>
      </c>
      <c r="H600" s="126">
        <v>60</v>
      </c>
      <c r="I600" s="6" t="s">
        <v>31</v>
      </c>
      <c r="J600" s="6" t="s">
        <v>32</v>
      </c>
      <c r="K600" s="3" t="s">
        <v>45</v>
      </c>
      <c r="L600" s="6" t="s">
        <v>6799</v>
      </c>
      <c r="M600" s="6" t="s">
        <v>35</v>
      </c>
      <c r="N600" s="11" t="s">
        <v>78</v>
      </c>
      <c r="O600" s="3" t="s">
        <v>79</v>
      </c>
      <c r="P600" s="32" t="s">
        <v>432</v>
      </c>
      <c r="Q600" s="11" t="s">
        <v>433</v>
      </c>
      <c r="R600" s="23">
        <v>50</v>
      </c>
      <c r="S600" s="9">
        <v>89286</v>
      </c>
      <c r="T600" s="9">
        <v>0</v>
      </c>
      <c r="U600" s="9">
        <f t="shared" si="167"/>
        <v>0</v>
      </c>
      <c r="V600" s="6" t="s">
        <v>80</v>
      </c>
      <c r="W600" s="6">
        <v>2016</v>
      </c>
      <c r="X600" s="32" t="s">
        <v>7023</v>
      </c>
      <c r="Y600" s="198"/>
      <c r="Z600" s="198"/>
      <c r="AA600" s="198"/>
      <c r="AB600" s="198"/>
      <c r="AC600" s="198"/>
      <c r="AD600" s="198"/>
      <c r="AE600" s="198"/>
      <c r="AF600" s="198"/>
      <c r="AG600" s="198"/>
      <c r="AH600" s="198"/>
      <c r="AI600" s="198"/>
      <c r="AJ600" s="198"/>
      <c r="AK600" s="198"/>
    </row>
    <row r="601" spans="1:37" s="236" customFormat="1" ht="153" x14ac:dyDescent="0.25">
      <c r="A601" s="6" t="s">
        <v>10323</v>
      </c>
      <c r="B601" s="6" t="s">
        <v>25</v>
      </c>
      <c r="C601" s="11" t="s">
        <v>7017</v>
      </c>
      <c r="D601" s="11" t="s">
        <v>1401</v>
      </c>
      <c r="E601" s="11" t="s">
        <v>7018</v>
      </c>
      <c r="F601" s="6" t="s">
        <v>7019</v>
      </c>
      <c r="G601" s="6" t="s">
        <v>337</v>
      </c>
      <c r="H601" s="126">
        <v>60</v>
      </c>
      <c r="I601" s="6" t="s">
        <v>31</v>
      </c>
      <c r="J601" s="6" t="s">
        <v>32</v>
      </c>
      <c r="K601" s="3" t="s">
        <v>10324</v>
      </c>
      <c r="L601" s="6" t="s">
        <v>6799</v>
      </c>
      <c r="M601" s="6" t="s">
        <v>35</v>
      </c>
      <c r="N601" s="11" t="s">
        <v>78</v>
      </c>
      <c r="O601" s="3" t="s">
        <v>79</v>
      </c>
      <c r="P601" s="32" t="s">
        <v>432</v>
      </c>
      <c r="Q601" s="11" t="s">
        <v>433</v>
      </c>
      <c r="R601" s="23">
        <v>524</v>
      </c>
      <c r="S601" s="9">
        <v>89286</v>
      </c>
      <c r="T601" s="9">
        <v>0</v>
      </c>
      <c r="U601" s="9">
        <f t="shared" si="167"/>
        <v>0</v>
      </c>
      <c r="V601" s="6" t="s">
        <v>80</v>
      </c>
      <c r="W601" s="6">
        <v>2016</v>
      </c>
      <c r="X601" s="32" t="s">
        <v>6907</v>
      </c>
      <c r="Y601" s="198"/>
      <c r="Z601" s="198"/>
      <c r="AA601" s="198"/>
      <c r="AB601" s="198"/>
      <c r="AC601" s="198"/>
      <c r="AD601" s="198"/>
      <c r="AE601" s="198"/>
      <c r="AF601" s="198"/>
      <c r="AG601" s="198"/>
      <c r="AH601" s="198"/>
      <c r="AI601" s="198"/>
      <c r="AJ601" s="198"/>
      <c r="AK601" s="198"/>
    </row>
    <row r="602" spans="1:37" s="236" customFormat="1" ht="153" x14ac:dyDescent="0.25">
      <c r="A602" s="6" t="s">
        <v>11337</v>
      </c>
      <c r="B602" s="6" t="s">
        <v>25</v>
      </c>
      <c r="C602" s="11" t="s">
        <v>7017</v>
      </c>
      <c r="D602" s="11" t="s">
        <v>1401</v>
      </c>
      <c r="E602" s="11" t="s">
        <v>7018</v>
      </c>
      <c r="F602" s="6" t="s">
        <v>7019</v>
      </c>
      <c r="G602" s="6" t="s">
        <v>337</v>
      </c>
      <c r="H602" s="126">
        <v>60</v>
      </c>
      <c r="I602" s="6" t="s">
        <v>31</v>
      </c>
      <c r="J602" s="6" t="s">
        <v>32</v>
      </c>
      <c r="K602" s="3" t="s">
        <v>10324</v>
      </c>
      <c r="L602" s="6" t="s">
        <v>6799</v>
      </c>
      <c r="M602" s="6" t="s">
        <v>35</v>
      </c>
      <c r="N602" s="11" t="s">
        <v>78</v>
      </c>
      <c r="O602" s="3" t="s">
        <v>79</v>
      </c>
      <c r="P602" s="32" t="s">
        <v>432</v>
      </c>
      <c r="Q602" s="11" t="s">
        <v>433</v>
      </c>
      <c r="R602" s="23">
        <v>524.42999999999995</v>
      </c>
      <c r="S602" s="9">
        <v>89286</v>
      </c>
      <c r="T602" s="9">
        <f t="shared" ref="T602" si="182">S602*R602</f>
        <v>46824256.979999997</v>
      </c>
      <c r="U602" s="9">
        <f t="shared" ref="U602" si="183">T602*1.12</f>
        <v>52443167.817600004</v>
      </c>
      <c r="V602" s="6" t="s">
        <v>80</v>
      </c>
      <c r="W602" s="6">
        <v>2016</v>
      </c>
      <c r="X602" s="32"/>
      <c r="Y602" s="198"/>
      <c r="Z602" s="198"/>
      <c r="AA602" s="198"/>
      <c r="AB602" s="198"/>
      <c r="AC602" s="198"/>
      <c r="AD602" s="198"/>
      <c r="AE602" s="198"/>
      <c r="AF602" s="198"/>
      <c r="AG602" s="198"/>
      <c r="AH602" s="198"/>
      <c r="AI602" s="198"/>
      <c r="AJ602" s="198"/>
      <c r="AK602" s="198"/>
    </row>
    <row r="603" spans="1:37" s="236" customFormat="1" ht="153" x14ac:dyDescent="0.25">
      <c r="A603" s="6" t="s">
        <v>1469</v>
      </c>
      <c r="B603" s="6" t="s">
        <v>25</v>
      </c>
      <c r="C603" s="11" t="s">
        <v>1405</v>
      </c>
      <c r="D603" s="11" t="s">
        <v>1401</v>
      </c>
      <c r="E603" s="11" t="s">
        <v>1406</v>
      </c>
      <c r="F603" s="6" t="s">
        <v>1407</v>
      </c>
      <c r="G603" s="6" t="s">
        <v>337</v>
      </c>
      <c r="H603" s="126">
        <v>60</v>
      </c>
      <c r="I603" s="6" t="s">
        <v>31</v>
      </c>
      <c r="J603" s="6" t="s">
        <v>32</v>
      </c>
      <c r="K603" s="3" t="s">
        <v>45</v>
      </c>
      <c r="L603" s="6" t="s">
        <v>6800</v>
      </c>
      <c r="M603" s="6" t="s">
        <v>35</v>
      </c>
      <c r="N603" s="11" t="s">
        <v>78</v>
      </c>
      <c r="O603" s="3" t="s">
        <v>79</v>
      </c>
      <c r="P603" s="32" t="s">
        <v>432</v>
      </c>
      <c r="Q603" s="11" t="s">
        <v>433</v>
      </c>
      <c r="R603" s="23">
        <v>50</v>
      </c>
      <c r="S603" s="9">
        <v>71000</v>
      </c>
      <c r="T603" s="9">
        <v>0</v>
      </c>
      <c r="U603" s="9">
        <f t="shared" si="167"/>
        <v>0</v>
      </c>
      <c r="V603" s="6" t="s">
        <v>80</v>
      </c>
      <c r="W603" s="6">
        <v>2016</v>
      </c>
      <c r="X603" s="32" t="s">
        <v>7020</v>
      </c>
      <c r="Y603" s="198"/>
      <c r="Z603" s="198"/>
      <c r="AA603" s="198"/>
      <c r="AB603" s="198"/>
      <c r="AC603" s="198"/>
      <c r="AD603" s="198"/>
      <c r="AE603" s="198"/>
      <c r="AF603" s="198"/>
      <c r="AG603" s="198"/>
      <c r="AH603" s="198"/>
      <c r="AI603" s="198"/>
      <c r="AJ603" s="198"/>
      <c r="AK603" s="198"/>
    </row>
    <row r="604" spans="1:37" s="236" customFormat="1" ht="153" x14ac:dyDescent="0.25">
      <c r="A604" s="6" t="s">
        <v>7021</v>
      </c>
      <c r="B604" s="6" t="s">
        <v>25</v>
      </c>
      <c r="C604" s="11" t="s">
        <v>7017</v>
      </c>
      <c r="D604" s="11" t="s">
        <v>1401</v>
      </c>
      <c r="E604" s="11" t="s">
        <v>7018</v>
      </c>
      <c r="F604" s="6" t="s">
        <v>7019</v>
      </c>
      <c r="G604" s="6" t="s">
        <v>30</v>
      </c>
      <c r="H604" s="126">
        <v>60</v>
      </c>
      <c r="I604" s="6" t="s">
        <v>31</v>
      </c>
      <c r="J604" s="6" t="s">
        <v>32</v>
      </c>
      <c r="K604" s="3" t="s">
        <v>45</v>
      </c>
      <c r="L604" s="6" t="s">
        <v>6800</v>
      </c>
      <c r="M604" s="6" t="s">
        <v>35</v>
      </c>
      <c r="N604" s="11" t="s">
        <v>78</v>
      </c>
      <c r="O604" s="3" t="s">
        <v>79</v>
      </c>
      <c r="P604" s="32" t="s">
        <v>432</v>
      </c>
      <c r="Q604" s="11" t="s">
        <v>433</v>
      </c>
      <c r="R604" s="23">
        <v>50</v>
      </c>
      <c r="S604" s="9">
        <v>71000</v>
      </c>
      <c r="T604" s="9">
        <v>0</v>
      </c>
      <c r="U604" s="9">
        <f t="shared" si="167"/>
        <v>0</v>
      </c>
      <c r="V604" s="6" t="s">
        <v>80</v>
      </c>
      <c r="W604" s="6">
        <v>2016</v>
      </c>
      <c r="X604" s="32" t="s">
        <v>7015</v>
      </c>
      <c r="Y604" s="198"/>
      <c r="Z604" s="198"/>
      <c r="AA604" s="198"/>
      <c r="AB604" s="198"/>
      <c r="AC604" s="198"/>
      <c r="AD604" s="198"/>
      <c r="AE604" s="198"/>
      <c r="AF604" s="198"/>
      <c r="AG604" s="198"/>
      <c r="AH604" s="198"/>
      <c r="AI604" s="198"/>
      <c r="AJ604" s="198"/>
      <c r="AK604" s="198"/>
    </row>
    <row r="605" spans="1:37" s="236" customFormat="1" ht="153" x14ac:dyDescent="0.25">
      <c r="A605" s="6" t="s">
        <v>10325</v>
      </c>
      <c r="B605" s="6" t="s">
        <v>25</v>
      </c>
      <c r="C605" s="11" t="s">
        <v>7017</v>
      </c>
      <c r="D605" s="11" t="s">
        <v>1401</v>
      </c>
      <c r="E605" s="11" t="s">
        <v>7018</v>
      </c>
      <c r="F605" s="6" t="s">
        <v>7019</v>
      </c>
      <c r="G605" s="6" t="s">
        <v>30</v>
      </c>
      <c r="H605" s="126">
        <v>60</v>
      </c>
      <c r="I605" s="6" t="s">
        <v>31</v>
      </c>
      <c r="J605" s="6" t="s">
        <v>32</v>
      </c>
      <c r="K605" s="3" t="s">
        <v>45</v>
      </c>
      <c r="L605" s="6" t="s">
        <v>6800</v>
      </c>
      <c r="M605" s="6" t="s">
        <v>35</v>
      </c>
      <c r="N605" s="11" t="s">
        <v>78</v>
      </c>
      <c r="O605" s="3" t="s">
        <v>79</v>
      </c>
      <c r="P605" s="32" t="s">
        <v>432</v>
      </c>
      <c r="Q605" s="11" t="s">
        <v>433</v>
      </c>
      <c r="R605" s="23">
        <v>50</v>
      </c>
      <c r="S605" s="9">
        <v>89286</v>
      </c>
      <c r="T605" s="9">
        <f t="shared" ref="T605" si="184">S605*R605</f>
        <v>4464300</v>
      </c>
      <c r="U605" s="9">
        <f t="shared" si="167"/>
        <v>5000016.0000000009</v>
      </c>
      <c r="V605" s="6" t="s">
        <v>80</v>
      </c>
      <c r="W605" s="6">
        <v>2016</v>
      </c>
      <c r="X605" s="32"/>
      <c r="Y605" s="198"/>
      <c r="Z605" s="198"/>
      <c r="AA605" s="198"/>
      <c r="AB605" s="198"/>
      <c r="AC605" s="198"/>
      <c r="AD605" s="198"/>
      <c r="AE605" s="198"/>
      <c r="AF605" s="198"/>
      <c r="AG605" s="198"/>
      <c r="AH605" s="198"/>
      <c r="AI605" s="198"/>
      <c r="AJ605" s="198"/>
      <c r="AK605" s="198"/>
    </row>
    <row r="606" spans="1:37" s="236" customFormat="1" ht="153" x14ac:dyDescent="0.25">
      <c r="A606" s="6" t="s">
        <v>1473</v>
      </c>
      <c r="B606" s="6" t="s">
        <v>25</v>
      </c>
      <c r="C606" s="11" t="s">
        <v>1409</v>
      </c>
      <c r="D606" s="11" t="s">
        <v>1391</v>
      </c>
      <c r="E606" s="11" t="s">
        <v>1410</v>
      </c>
      <c r="F606" s="6" t="s">
        <v>1411</v>
      </c>
      <c r="G606" s="6" t="s">
        <v>30</v>
      </c>
      <c r="H606" s="126">
        <v>60</v>
      </c>
      <c r="I606" s="6" t="s">
        <v>31</v>
      </c>
      <c r="J606" s="6" t="s">
        <v>32</v>
      </c>
      <c r="K606" s="6" t="s">
        <v>240</v>
      </c>
      <c r="L606" s="6" t="s">
        <v>34</v>
      </c>
      <c r="M606" s="6" t="s">
        <v>35</v>
      </c>
      <c r="N606" s="11" t="s">
        <v>78</v>
      </c>
      <c r="O606" s="3" t="s">
        <v>79</v>
      </c>
      <c r="P606" s="32" t="s">
        <v>1103</v>
      </c>
      <c r="Q606" s="10" t="s">
        <v>1074</v>
      </c>
      <c r="R606" s="23">
        <v>1000</v>
      </c>
      <c r="S606" s="9">
        <v>1164</v>
      </c>
      <c r="T606" s="9">
        <v>0</v>
      </c>
      <c r="U606" s="9">
        <f t="shared" si="167"/>
        <v>0</v>
      </c>
      <c r="V606" s="6" t="s">
        <v>80</v>
      </c>
      <c r="W606" s="6">
        <v>2016</v>
      </c>
      <c r="X606" s="32" t="s">
        <v>6897</v>
      </c>
      <c r="Y606" s="198"/>
      <c r="Z606" s="198"/>
      <c r="AA606" s="198"/>
      <c r="AB606" s="198"/>
      <c r="AC606" s="198"/>
      <c r="AD606" s="198"/>
      <c r="AE606" s="198"/>
      <c r="AF606" s="198"/>
      <c r="AG606" s="198"/>
      <c r="AH606" s="198"/>
      <c r="AI606" s="198"/>
      <c r="AJ606" s="198"/>
      <c r="AK606" s="198"/>
    </row>
    <row r="607" spans="1:37" s="236" customFormat="1" ht="153" x14ac:dyDescent="0.25">
      <c r="A607" s="6" t="s">
        <v>10326</v>
      </c>
      <c r="B607" s="6" t="s">
        <v>25</v>
      </c>
      <c r="C607" s="11" t="s">
        <v>1199</v>
      </c>
      <c r="D607" s="11" t="s">
        <v>1200</v>
      </c>
      <c r="E607" s="11" t="s">
        <v>1201</v>
      </c>
      <c r="F607" s="283" t="s">
        <v>10327</v>
      </c>
      <c r="G607" s="6" t="s">
        <v>337</v>
      </c>
      <c r="H607" s="126">
        <v>60</v>
      </c>
      <c r="I607" s="6" t="s">
        <v>31</v>
      </c>
      <c r="J607" s="6" t="s">
        <v>32</v>
      </c>
      <c r="K607" s="6" t="s">
        <v>240</v>
      </c>
      <c r="L607" s="6" t="s">
        <v>34</v>
      </c>
      <c r="M607" s="6" t="s">
        <v>35</v>
      </c>
      <c r="N607" s="11" t="s">
        <v>78</v>
      </c>
      <c r="O607" s="3" t="s">
        <v>79</v>
      </c>
      <c r="P607" s="32" t="s">
        <v>1103</v>
      </c>
      <c r="Q607" s="10" t="s">
        <v>1074</v>
      </c>
      <c r="R607" s="23">
        <v>11667</v>
      </c>
      <c r="S607" s="9">
        <v>1164</v>
      </c>
      <c r="T607" s="9">
        <f t="shared" ref="T607" si="185">S607*R607</f>
        <v>13580388</v>
      </c>
      <c r="U607" s="9">
        <f t="shared" si="167"/>
        <v>15210034.560000001</v>
      </c>
      <c r="V607" s="6" t="s">
        <v>80</v>
      </c>
      <c r="W607" s="6">
        <v>2016</v>
      </c>
      <c r="X607" s="32"/>
      <c r="Y607" s="198"/>
      <c r="Z607" s="198"/>
      <c r="AA607" s="198"/>
      <c r="AB607" s="198"/>
      <c r="AC607" s="198"/>
      <c r="AD607" s="198"/>
      <c r="AE607" s="198"/>
      <c r="AF607" s="198"/>
      <c r="AG607" s="198"/>
      <c r="AH607" s="198"/>
      <c r="AI607" s="198"/>
      <c r="AJ607" s="198"/>
      <c r="AK607" s="198"/>
    </row>
    <row r="608" spans="1:37" s="236" customFormat="1" ht="153" x14ac:dyDescent="0.25">
      <c r="A608" s="6" t="s">
        <v>1477</v>
      </c>
      <c r="B608" s="6" t="s">
        <v>25</v>
      </c>
      <c r="C608" s="11" t="s">
        <v>1413</v>
      </c>
      <c r="D608" s="11" t="s">
        <v>1414</v>
      </c>
      <c r="E608" s="11" t="s">
        <v>1415</v>
      </c>
      <c r="F608" s="6" t="s">
        <v>1416</v>
      </c>
      <c r="G608" s="6" t="s">
        <v>30</v>
      </c>
      <c r="H608" s="126">
        <v>60</v>
      </c>
      <c r="I608" s="6" t="s">
        <v>31</v>
      </c>
      <c r="J608" s="6" t="s">
        <v>32</v>
      </c>
      <c r="K608" s="3" t="s">
        <v>628</v>
      </c>
      <c r="L608" s="6" t="s">
        <v>34</v>
      </c>
      <c r="M608" s="6" t="s">
        <v>35</v>
      </c>
      <c r="N608" s="11" t="s">
        <v>78</v>
      </c>
      <c r="O608" s="3" t="s">
        <v>79</v>
      </c>
      <c r="P608" s="32" t="s">
        <v>432</v>
      </c>
      <c r="Q608" s="11" t="s">
        <v>433</v>
      </c>
      <c r="R608" s="23">
        <v>2</v>
      </c>
      <c r="S608" s="9">
        <v>191910</v>
      </c>
      <c r="T608" s="9">
        <v>0</v>
      </c>
      <c r="U608" s="9">
        <f t="shared" si="167"/>
        <v>0</v>
      </c>
      <c r="V608" s="6" t="s">
        <v>80</v>
      </c>
      <c r="W608" s="6">
        <v>2016</v>
      </c>
      <c r="X608" s="32" t="s">
        <v>6905</v>
      </c>
      <c r="Y608" s="198"/>
      <c r="Z608" s="198"/>
      <c r="AA608" s="198"/>
      <c r="AB608" s="198"/>
      <c r="AC608" s="198"/>
      <c r="AD608" s="198"/>
      <c r="AE608" s="198"/>
      <c r="AF608" s="198"/>
      <c r="AG608" s="198"/>
      <c r="AH608" s="198"/>
      <c r="AI608" s="198"/>
      <c r="AJ608" s="198"/>
      <c r="AK608" s="198"/>
    </row>
    <row r="609" spans="1:37" s="236" customFormat="1" ht="153" x14ac:dyDescent="0.25">
      <c r="A609" s="6" t="s">
        <v>1481</v>
      </c>
      <c r="B609" s="6" t="s">
        <v>25</v>
      </c>
      <c r="C609" s="11" t="s">
        <v>1418</v>
      </c>
      <c r="D609" s="11" t="s">
        <v>1414</v>
      </c>
      <c r="E609" s="11" t="s">
        <v>1419</v>
      </c>
      <c r="F609" s="6" t="s">
        <v>1420</v>
      </c>
      <c r="G609" s="6" t="s">
        <v>30</v>
      </c>
      <c r="H609" s="126">
        <v>60</v>
      </c>
      <c r="I609" s="6" t="s">
        <v>31</v>
      </c>
      <c r="J609" s="6" t="s">
        <v>32</v>
      </c>
      <c r="K609" s="3" t="s">
        <v>628</v>
      </c>
      <c r="L609" s="6" t="s">
        <v>34</v>
      </c>
      <c r="M609" s="6" t="s">
        <v>35</v>
      </c>
      <c r="N609" s="11" t="s">
        <v>78</v>
      </c>
      <c r="O609" s="3" t="s">
        <v>79</v>
      </c>
      <c r="P609" s="32" t="s">
        <v>432</v>
      </c>
      <c r="Q609" s="11" t="s">
        <v>433</v>
      </c>
      <c r="R609" s="23">
        <v>2</v>
      </c>
      <c r="S609" s="9">
        <v>191910</v>
      </c>
      <c r="T609" s="9">
        <v>0</v>
      </c>
      <c r="U609" s="9">
        <f t="shared" si="167"/>
        <v>0</v>
      </c>
      <c r="V609" s="6" t="s">
        <v>80</v>
      </c>
      <c r="W609" s="6">
        <v>2016</v>
      </c>
      <c r="X609" s="32" t="s">
        <v>7074</v>
      </c>
      <c r="Y609" s="198"/>
      <c r="Z609" s="198"/>
      <c r="AA609" s="198"/>
      <c r="AB609" s="198"/>
      <c r="AC609" s="198"/>
      <c r="AD609" s="198"/>
      <c r="AE609" s="198"/>
      <c r="AF609" s="198"/>
      <c r="AG609" s="198"/>
      <c r="AH609" s="198"/>
      <c r="AI609" s="198"/>
      <c r="AJ609" s="198"/>
      <c r="AK609" s="198"/>
    </row>
    <row r="610" spans="1:37" s="236" customFormat="1" ht="153" x14ac:dyDescent="0.25">
      <c r="A610" s="6" t="s">
        <v>10328</v>
      </c>
      <c r="B610" s="6" t="s">
        <v>25</v>
      </c>
      <c r="C610" s="11" t="s">
        <v>1418</v>
      </c>
      <c r="D610" s="11" t="s">
        <v>1414</v>
      </c>
      <c r="E610" s="11" t="s">
        <v>1419</v>
      </c>
      <c r="F610" s="6" t="s">
        <v>1420</v>
      </c>
      <c r="G610" s="6" t="s">
        <v>30</v>
      </c>
      <c r="H610" s="126">
        <v>60</v>
      </c>
      <c r="I610" s="6" t="s">
        <v>31</v>
      </c>
      <c r="J610" s="6" t="s">
        <v>32</v>
      </c>
      <c r="K610" s="3" t="s">
        <v>240</v>
      </c>
      <c r="L610" s="6" t="s">
        <v>34</v>
      </c>
      <c r="M610" s="6" t="s">
        <v>35</v>
      </c>
      <c r="N610" s="11" t="s">
        <v>78</v>
      </c>
      <c r="O610" s="3" t="s">
        <v>79</v>
      </c>
      <c r="P610" s="32" t="s">
        <v>432</v>
      </c>
      <c r="Q610" s="11" t="s">
        <v>433</v>
      </c>
      <c r="R610" s="23">
        <v>1.4</v>
      </c>
      <c r="S610" s="9">
        <v>143000</v>
      </c>
      <c r="T610" s="9">
        <v>0</v>
      </c>
      <c r="U610" s="9">
        <f t="shared" si="167"/>
        <v>0</v>
      </c>
      <c r="V610" s="6" t="s">
        <v>80</v>
      </c>
      <c r="W610" s="6">
        <v>2016</v>
      </c>
      <c r="X610" s="32" t="s">
        <v>6995</v>
      </c>
      <c r="Y610" s="198"/>
      <c r="Z610" s="198"/>
      <c r="AA610" s="198"/>
      <c r="AB610" s="198"/>
      <c r="AC610" s="198"/>
      <c r="AD610" s="198"/>
      <c r="AE610" s="198"/>
      <c r="AF610" s="198"/>
      <c r="AG610" s="198"/>
      <c r="AH610" s="198"/>
      <c r="AI610" s="198"/>
      <c r="AJ610" s="198"/>
      <c r="AK610" s="198"/>
    </row>
    <row r="611" spans="1:37" s="236" customFormat="1" ht="153" x14ac:dyDescent="0.25">
      <c r="A611" s="6" t="s">
        <v>10816</v>
      </c>
      <c r="B611" s="6" t="s">
        <v>25</v>
      </c>
      <c r="C611" s="11" t="s">
        <v>1418</v>
      </c>
      <c r="D611" s="11" t="s">
        <v>1414</v>
      </c>
      <c r="E611" s="11" t="s">
        <v>1419</v>
      </c>
      <c r="F611" s="6" t="s">
        <v>1420</v>
      </c>
      <c r="G611" s="6" t="s">
        <v>30</v>
      </c>
      <c r="H611" s="126">
        <v>0</v>
      </c>
      <c r="I611" s="6" t="s">
        <v>31</v>
      </c>
      <c r="J611" s="6" t="s">
        <v>32</v>
      </c>
      <c r="K611" s="3" t="s">
        <v>240</v>
      </c>
      <c r="L611" s="6" t="s">
        <v>34</v>
      </c>
      <c r="M611" s="6" t="s">
        <v>35</v>
      </c>
      <c r="N611" s="11" t="s">
        <v>36</v>
      </c>
      <c r="O611" s="3" t="s">
        <v>2050</v>
      </c>
      <c r="P611" s="32" t="s">
        <v>432</v>
      </c>
      <c r="Q611" s="11" t="s">
        <v>433</v>
      </c>
      <c r="R611" s="23">
        <v>1.4</v>
      </c>
      <c r="S611" s="9">
        <v>143000</v>
      </c>
      <c r="T611" s="9">
        <f>R611*S611</f>
        <v>200200</v>
      </c>
      <c r="U611" s="9">
        <f t="shared" ref="U611" si="186">T611*1.12</f>
        <v>224224.00000000003</v>
      </c>
      <c r="V611" s="6"/>
      <c r="W611" s="6">
        <v>2016</v>
      </c>
      <c r="X611" s="32"/>
      <c r="Y611" s="198"/>
      <c r="Z611" s="198"/>
      <c r="AA611" s="198"/>
      <c r="AB611" s="198"/>
      <c r="AC611" s="198"/>
      <c r="AD611" s="198"/>
      <c r="AE611" s="198"/>
      <c r="AF611" s="198"/>
      <c r="AG611" s="198"/>
      <c r="AH611" s="198"/>
      <c r="AI611" s="198"/>
      <c r="AJ611" s="198"/>
      <c r="AK611" s="198"/>
    </row>
    <row r="612" spans="1:37" s="236" customFormat="1" ht="153" x14ac:dyDescent="0.25">
      <c r="A612" s="6" t="s">
        <v>1486</v>
      </c>
      <c r="B612" s="6" t="s">
        <v>25</v>
      </c>
      <c r="C612" s="6" t="s">
        <v>1422</v>
      </c>
      <c r="D612" s="11" t="s">
        <v>1414</v>
      </c>
      <c r="E612" s="3" t="s">
        <v>1423</v>
      </c>
      <c r="F612" s="3" t="s">
        <v>1424</v>
      </c>
      <c r="G612" s="6" t="s">
        <v>30</v>
      </c>
      <c r="H612" s="126">
        <v>60</v>
      </c>
      <c r="I612" s="6" t="s">
        <v>31</v>
      </c>
      <c r="J612" s="6" t="s">
        <v>32</v>
      </c>
      <c r="K612" s="6" t="s">
        <v>267</v>
      </c>
      <c r="L612" s="6" t="s">
        <v>34</v>
      </c>
      <c r="M612" s="6" t="s">
        <v>35</v>
      </c>
      <c r="N612" s="11" t="s">
        <v>78</v>
      </c>
      <c r="O612" s="3" t="s">
        <v>79</v>
      </c>
      <c r="P612" s="32" t="s">
        <v>432</v>
      </c>
      <c r="Q612" s="11" t="s">
        <v>433</v>
      </c>
      <c r="R612" s="23">
        <v>5</v>
      </c>
      <c r="S612" s="9">
        <v>191910</v>
      </c>
      <c r="T612" s="9">
        <v>0</v>
      </c>
      <c r="U612" s="9">
        <f t="shared" si="167"/>
        <v>0</v>
      </c>
      <c r="V612" s="6" t="s">
        <v>80</v>
      </c>
      <c r="W612" s="6">
        <v>2016</v>
      </c>
      <c r="X612" s="32" t="s">
        <v>6905</v>
      </c>
      <c r="Y612" s="198"/>
      <c r="Z612" s="198"/>
      <c r="AA612" s="198"/>
      <c r="AB612" s="198"/>
      <c r="AC612" s="198"/>
      <c r="AD612" s="198"/>
      <c r="AE612" s="198"/>
      <c r="AF612" s="198"/>
      <c r="AG612" s="198"/>
      <c r="AH612" s="198"/>
      <c r="AI612" s="198"/>
      <c r="AJ612" s="198"/>
      <c r="AK612" s="198"/>
    </row>
    <row r="613" spans="1:37" s="236" customFormat="1" ht="153" x14ac:dyDescent="0.25">
      <c r="A613" s="6" t="s">
        <v>1488</v>
      </c>
      <c r="B613" s="6" t="s">
        <v>25</v>
      </c>
      <c r="C613" s="11" t="s">
        <v>1426</v>
      </c>
      <c r="D613" s="11" t="s">
        <v>1414</v>
      </c>
      <c r="E613" s="11" t="s">
        <v>1427</v>
      </c>
      <c r="F613" s="6" t="s">
        <v>1428</v>
      </c>
      <c r="G613" s="6" t="s">
        <v>30</v>
      </c>
      <c r="H613" s="126">
        <v>60</v>
      </c>
      <c r="I613" s="6" t="s">
        <v>31</v>
      </c>
      <c r="J613" s="6" t="s">
        <v>32</v>
      </c>
      <c r="K613" s="3" t="s">
        <v>628</v>
      </c>
      <c r="L613" s="6" t="s">
        <v>34</v>
      </c>
      <c r="M613" s="6" t="s">
        <v>35</v>
      </c>
      <c r="N613" s="11" t="s">
        <v>78</v>
      </c>
      <c r="O613" s="3" t="s">
        <v>79</v>
      </c>
      <c r="P613" s="32" t="s">
        <v>432</v>
      </c>
      <c r="Q613" s="11" t="s">
        <v>433</v>
      </c>
      <c r="R613" s="23">
        <v>5</v>
      </c>
      <c r="S613" s="9">
        <v>191910</v>
      </c>
      <c r="T613" s="9">
        <v>0</v>
      </c>
      <c r="U613" s="9">
        <f t="shared" si="167"/>
        <v>0</v>
      </c>
      <c r="V613" s="6" t="s">
        <v>80</v>
      </c>
      <c r="W613" s="6">
        <v>2016</v>
      </c>
      <c r="X613" s="32" t="s">
        <v>6905</v>
      </c>
      <c r="Y613" s="198"/>
      <c r="Z613" s="198"/>
      <c r="AA613" s="198"/>
      <c r="AB613" s="198"/>
      <c r="AC613" s="198"/>
      <c r="AD613" s="198"/>
      <c r="AE613" s="198"/>
      <c r="AF613" s="198"/>
      <c r="AG613" s="198"/>
      <c r="AH613" s="198"/>
      <c r="AI613" s="198"/>
      <c r="AJ613" s="198"/>
      <c r="AK613" s="198"/>
    </row>
    <row r="614" spans="1:37" s="236" customFormat="1" ht="153" x14ac:dyDescent="0.25">
      <c r="A614" s="6" t="s">
        <v>1490</v>
      </c>
      <c r="B614" s="6" t="s">
        <v>25</v>
      </c>
      <c r="C614" s="11" t="s">
        <v>8083</v>
      </c>
      <c r="D614" s="11" t="s">
        <v>1414</v>
      </c>
      <c r="E614" s="11" t="s">
        <v>8084</v>
      </c>
      <c r="F614" s="6" t="s">
        <v>1430</v>
      </c>
      <c r="G614" s="6" t="s">
        <v>30</v>
      </c>
      <c r="H614" s="126">
        <v>60</v>
      </c>
      <c r="I614" s="6" t="s">
        <v>31</v>
      </c>
      <c r="J614" s="6" t="s">
        <v>32</v>
      </c>
      <c r="K614" s="3" t="s">
        <v>460</v>
      </c>
      <c r="L614" s="6" t="s">
        <v>34</v>
      </c>
      <c r="M614" s="6" t="s">
        <v>35</v>
      </c>
      <c r="N614" s="11" t="s">
        <v>78</v>
      </c>
      <c r="O614" s="3" t="s">
        <v>79</v>
      </c>
      <c r="P614" s="32" t="s">
        <v>432</v>
      </c>
      <c r="Q614" s="11" t="s">
        <v>433</v>
      </c>
      <c r="R614" s="23">
        <v>26.013999999999999</v>
      </c>
      <c r="S614" s="9">
        <v>132000</v>
      </c>
      <c r="T614" s="9">
        <v>0</v>
      </c>
      <c r="U614" s="9">
        <f t="shared" si="167"/>
        <v>0</v>
      </c>
      <c r="V614" s="6" t="s">
        <v>80</v>
      </c>
      <c r="W614" s="6">
        <v>2016</v>
      </c>
      <c r="X614" s="32" t="s">
        <v>6995</v>
      </c>
      <c r="Y614" s="198"/>
      <c r="Z614" s="198"/>
      <c r="AA614" s="198"/>
      <c r="AB614" s="198"/>
      <c r="AC614" s="198"/>
      <c r="AD614" s="198"/>
      <c r="AE614" s="198"/>
      <c r="AF614" s="198"/>
      <c r="AG614" s="198"/>
      <c r="AH614" s="198"/>
      <c r="AI614" s="198"/>
      <c r="AJ614" s="198"/>
      <c r="AK614" s="198"/>
    </row>
    <row r="615" spans="1:37" s="236" customFormat="1" ht="153" x14ac:dyDescent="0.25">
      <c r="A615" s="6" t="s">
        <v>6994</v>
      </c>
      <c r="B615" s="6" t="s">
        <v>25</v>
      </c>
      <c r="C615" s="11" t="s">
        <v>8083</v>
      </c>
      <c r="D615" s="11" t="s">
        <v>1414</v>
      </c>
      <c r="E615" s="11" t="s">
        <v>8084</v>
      </c>
      <c r="F615" s="6" t="s">
        <v>1430</v>
      </c>
      <c r="G615" s="6" t="s">
        <v>30</v>
      </c>
      <c r="H615" s="126">
        <v>0</v>
      </c>
      <c r="I615" s="6" t="s">
        <v>31</v>
      </c>
      <c r="J615" s="6" t="s">
        <v>32</v>
      </c>
      <c r="K615" s="3" t="s">
        <v>460</v>
      </c>
      <c r="L615" s="6" t="s">
        <v>34</v>
      </c>
      <c r="M615" s="6" t="s">
        <v>35</v>
      </c>
      <c r="N615" s="11" t="s">
        <v>36</v>
      </c>
      <c r="O615" s="3" t="s">
        <v>2050</v>
      </c>
      <c r="P615" s="32" t="s">
        <v>432</v>
      </c>
      <c r="Q615" s="11" t="s">
        <v>433</v>
      </c>
      <c r="R615" s="23">
        <v>26.013999999999999</v>
      </c>
      <c r="S615" s="9">
        <v>132000</v>
      </c>
      <c r="T615" s="9">
        <v>0</v>
      </c>
      <c r="U615" s="9">
        <f t="shared" si="167"/>
        <v>0</v>
      </c>
      <c r="V615" s="6"/>
      <c r="W615" s="6">
        <v>2016</v>
      </c>
      <c r="X615" s="32" t="s">
        <v>10251</v>
      </c>
      <c r="Y615" s="198"/>
      <c r="Z615" s="198"/>
      <c r="AA615" s="198"/>
      <c r="AB615" s="198"/>
      <c r="AC615" s="198"/>
      <c r="AD615" s="198"/>
      <c r="AE615" s="198"/>
      <c r="AF615" s="198"/>
      <c r="AG615" s="198"/>
      <c r="AH615" s="198"/>
      <c r="AI615" s="198"/>
      <c r="AJ615" s="198"/>
      <c r="AK615" s="198"/>
    </row>
    <row r="616" spans="1:37" s="236" customFormat="1" ht="153" x14ac:dyDescent="0.25">
      <c r="A616" s="6" t="s">
        <v>10329</v>
      </c>
      <c r="B616" s="6" t="s">
        <v>25</v>
      </c>
      <c r="C616" s="11" t="s">
        <v>8083</v>
      </c>
      <c r="D616" s="11" t="s">
        <v>1414</v>
      </c>
      <c r="E616" s="11" t="s">
        <v>8084</v>
      </c>
      <c r="F616" s="6" t="s">
        <v>1430</v>
      </c>
      <c r="G616" s="6" t="s">
        <v>30</v>
      </c>
      <c r="H616" s="126">
        <v>60</v>
      </c>
      <c r="I616" s="6" t="s">
        <v>31</v>
      </c>
      <c r="J616" s="6" t="s">
        <v>32</v>
      </c>
      <c r="K616" s="3" t="s">
        <v>10330</v>
      </c>
      <c r="L616" s="6" t="s">
        <v>34</v>
      </c>
      <c r="M616" s="6" t="s">
        <v>35</v>
      </c>
      <c r="N616" s="11" t="s">
        <v>78</v>
      </c>
      <c r="O616" s="3" t="s">
        <v>79</v>
      </c>
      <c r="P616" s="32" t="s">
        <v>432</v>
      </c>
      <c r="Q616" s="11" t="s">
        <v>433</v>
      </c>
      <c r="R616" s="23">
        <v>13.486000000000001</v>
      </c>
      <c r="S616" s="9">
        <v>132000</v>
      </c>
      <c r="T616" s="9">
        <f t="shared" ref="T616" si="187">R616*S616</f>
        <v>1780152</v>
      </c>
      <c r="U616" s="9">
        <f t="shared" si="167"/>
        <v>1993770.2400000002</v>
      </c>
      <c r="V616" s="6" t="s">
        <v>80</v>
      </c>
      <c r="W616" s="6">
        <v>2016</v>
      </c>
      <c r="X616" s="32"/>
      <c r="Y616" s="198"/>
      <c r="Z616" s="198"/>
      <c r="AA616" s="198"/>
      <c r="AB616" s="198"/>
      <c r="AC616" s="198"/>
      <c r="AD616" s="198"/>
      <c r="AE616" s="198"/>
      <c r="AF616" s="198"/>
      <c r="AG616" s="198"/>
      <c r="AH616" s="198"/>
      <c r="AI616" s="198"/>
      <c r="AJ616" s="198"/>
      <c r="AK616" s="198"/>
    </row>
    <row r="617" spans="1:37" s="236" customFormat="1" ht="153" x14ac:dyDescent="0.25">
      <c r="A617" s="6" t="s">
        <v>1494</v>
      </c>
      <c r="B617" s="6" t="s">
        <v>25</v>
      </c>
      <c r="C617" s="11" t="s">
        <v>1432</v>
      </c>
      <c r="D617" s="11" t="s">
        <v>1414</v>
      </c>
      <c r="E617" s="11" t="s">
        <v>1433</v>
      </c>
      <c r="F617" s="6" t="s">
        <v>1434</v>
      </c>
      <c r="G617" s="6" t="s">
        <v>30</v>
      </c>
      <c r="H617" s="126">
        <v>60</v>
      </c>
      <c r="I617" s="6" t="s">
        <v>31</v>
      </c>
      <c r="J617" s="6" t="s">
        <v>32</v>
      </c>
      <c r="K617" s="3" t="s">
        <v>460</v>
      </c>
      <c r="L617" s="6" t="s">
        <v>34</v>
      </c>
      <c r="M617" s="6" t="s">
        <v>35</v>
      </c>
      <c r="N617" s="11" t="s">
        <v>78</v>
      </c>
      <c r="O617" s="3" t="s">
        <v>79</v>
      </c>
      <c r="P617" s="32" t="s">
        <v>432</v>
      </c>
      <c r="Q617" s="11" t="s">
        <v>433</v>
      </c>
      <c r="R617" s="23">
        <v>41.209000000000003</v>
      </c>
      <c r="S617" s="9">
        <v>132000</v>
      </c>
      <c r="T617" s="9">
        <v>0</v>
      </c>
      <c r="U617" s="9">
        <f t="shared" si="167"/>
        <v>0</v>
      </c>
      <c r="V617" s="6" t="s">
        <v>80</v>
      </c>
      <c r="W617" s="6">
        <v>2016</v>
      </c>
      <c r="X617" s="32" t="s">
        <v>6995</v>
      </c>
      <c r="Y617" s="198"/>
      <c r="Z617" s="198"/>
      <c r="AA617" s="198"/>
      <c r="AB617" s="198"/>
      <c r="AC617" s="198"/>
      <c r="AD617" s="198"/>
      <c r="AE617" s="198"/>
      <c r="AF617" s="198"/>
      <c r="AG617" s="198"/>
      <c r="AH617" s="198"/>
      <c r="AI617" s="198"/>
      <c r="AJ617" s="198"/>
      <c r="AK617" s="198"/>
    </row>
    <row r="618" spans="1:37" s="236" customFormat="1" ht="153" x14ac:dyDescent="0.25">
      <c r="A618" s="6" t="s">
        <v>6996</v>
      </c>
      <c r="B618" s="6" t="s">
        <v>25</v>
      </c>
      <c r="C618" s="11" t="s">
        <v>1432</v>
      </c>
      <c r="D618" s="11" t="s">
        <v>1414</v>
      </c>
      <c r="E618" s="11" t="s">
        <v>1433</v>
      </c>
      <c r="F618" s="6" t="s">
        <v>1434</v>
      </c>
      <c r="G618" s="6" t="s">
        <v>30</v>
      </c>
      <c r="H618" s="126">
        <v>0</v>
      </c>
      <c r="I618" s="6" t="s">
        <v>31</v>
      </c>
      <c r="J618" s="6" t="s">
        <v>32</v>
      </c>
      <c r="K618" s="3" t="s">
        <v>460</v>
      </c>
      <c r="L618" s="6" t="s">
        <v>34</v>
      </c>
      <c r="M618" s="6" t="s">
        <v>35</v>
      </c>
      <c r="N618" s="11" t="s">
        <v>36</v>
      </c>
      <c r="O618" s="3" t="s">
        <v>2050</v>
      </c>
      <c r="P618" s="32" t="s">
        <v>432</v>
      </c>
      <c r="Q618" s="11" t="s">
        <v>433</v>
      </c>
      <c r="R618" s="23">
        <v>41.209000000000003</v>
      </c>
      <c r="S618" s="9">
        <v>132000</v>
      </c>
      <c r="T618" s="9">
        <v>0</v>
      </c>
      <c r="U618" s="9">
        <f t="shared" si="167"/>
        <v>0</v>
      </c>
      <c r="V618" s="6"/>
      <c r="W618" s="6">
        <v>2016</v>
      </c>
      <c r="X618" s="32" t="s">
        <v>10251</v>
      </c>
      <c r="Y618" s="198"/>
      <c r="Z618" s="198"/>
      <c r="AA618" s="198"/>
      <c r="AB618" s="198"/>
      <c r="AC618" s="198"/>
      <c r="AD618" s="198"/>
      <c r="AE618" s="198"/>
      <c r="AF618" s="198"/>
      <c r="AG618" s="198"/>
      <c r="AH618" s="198"/>
      <c r="AI618" s="198"/>
      <c r="AJ618" s="198"/>
      <c r="AK618" s="198"/>
    </row>
    <row r="619" spans="1:37" s="236" customFormat="1" ht="153" x14ac:dyDescent="0.25">
      <c r="A619" s="6" t="s">
        <v>10331</v>
      </c>
      <c r="B619" s="6" t="s">
        <v>25</v>
      </c>
      <c r="C619" s="11" t="s">
        <v>1432</v>
      </c>
      <c r="D619" s="11" t="s">
        <v>1414</v>
      </c>
      <c r="E619" s="11" t="s">
        <v>1433</v>
      </c>
      <c r="F619" s="6" t="s">
        <v>1434</v>
      </c>
      <c r="G619" s="6" t="s">
        <v>30</v>
      </c>
      <c r="H619" s="126">
        <v>60</v>
      </c>
      <c r="I619" s="6" t="s">
        <v>31</v>
      </c>
      <c r="J619" s="6" t="s">
        <v>32</v>
      </c>
      <c r="K619" s="3" t="s">
        <v>10330</v>
      </c>
      <c r="L619" s="6" t="s">
        <v>34</v>
      </c>
      <c r="M619" s="6" t="s">
        <v>35</v>
      </c>
      <c r="N619" s="11" t="s">
        <v>78</v>
      </c>
      <c r="O619" s="3" t="s">
        <v>79</v>
      </c>
      <c r="P619" s="32" t="s">
        <v>432</v>
      </c>
      <c r="Q619" s="11" t="s">
        <v>433</v>
      </c>
      <c r="R619" s="23">
        <v>16.940000000000001</v>
      </c>
      <c r="S619" s="9">
        <v>132000</v>
      </c>
      <c r="T619" s="9">
        <f t="shared" ref="T619" si="188">R619*S619</f>
        <v>2236080</v>
      </c>
      <c r="U619" s="9">
        <f t="shared" si="167"/>
        <v>2504409.6</v>
      </c>
      <c r="V619" s="6" t="s">
        <v>80</v>
      </c>
      <c r="W619" s="6">
        <v>2016</v>
      </c>
      <c r="X619" s="32"/>
      <c r="Y619" s="198"/>
      <c r="Z619" s="198"/>
      <c r="AA619" s="198"/>
      <c r="AB619" s="198"/>
      <c r="AC619" s="198"/>
      <c r="AD619" s="198"/>
      <c r="AE619" s="198"/>
      <c r="AF619" s="198"/>
      <c r="AG619" s="198"/>
      <c r="AH619" s="198"/>
      <c r="AI619" s="198"/>
      <c r="AJ619" s="198"/>
      <c r="AK619" s="198"/>
    </row>
    <row r="620" spans="1:37" s="236" customFormat="1" ht="153" x14ac:dyDescent="0.25">
      <c r="A620" s="6" t="s">
        <v>1498</v>
      </c>
      <c r="B620" s="6" t="s">
        <v>25</v>
      </c>
      <c r="C620" s="11" t="s">
        <v>1436</v>
      </c>
      <c r="D620" s="11" t="s">
        <v>1414</v>
      </c>
      <c r="E620" s="11" t="s">
        <v>1437</v>
      </c>
      <c r="F620" s="6" t="s">
        <v>1438</v>
      </c>
      <c r="G620" s="6" t="s">
        <v>337</v>
      </c>
      <c r="H620" s="126">
        <v>60</v>
      </c>
      <c r="I620" s="6" t="s">
        <v>31</v>
      </c>
      <c r="J620" s="6" t="s">
        <v>32</v>
      </c>
      <c r="K620" s="3" t="s">
        <v>33</v>
      </c>
      <c r="L620" s="6" t="s">
        <v>34</v>
      </c>
      <c r="M620" s="6" t="s">
        <v>35</v>
      </c>
      <c r="N620" s="11" t="s">
        <v>78</v>
      </c>
      <c r="O620" s="3" t="s">
        <v>79</v>
      </c>
      <c r="P620" s="32" t="s">
        <v>432</v>
      </c>
      <c r="Q620" s="11" t="s">
        <v>433</v>
      </c>
      <c r="R620" s="23">
        <v>86.433199999999999</v>
      </c>
      <c r="S620" s="9">
        <v>132000</v>
      </c>
      <c r="T620" s="9">
        <v>0</v>
      </c>
      <c r="U620" s="9">
        <f t="shared" si="167"/>
        <v>0</v>
      </c>
      <c r="V620" s="6" t="s">
        <v>80</v>
      </c>
      <c r="W620" s="6">
        <v>2016</v>
      </c>
      <c r="X620" s="32" t="s">
        <v>7007</v>
      </c>
      <c r="Y620" s="198"/>
      <c r="Z620" s="198"/>
      <c r="AA620" s="198"/>
      <c r="AB620" s="198"/>
      <c r="AC620" s="198"/>
      <c r="AD620" s="198"/>
      <c r="AE620" s="198"/>
      <c r="AF620" s="198"/>
      <c r="AG620" s="198"/>
      <c r="AH620" s="198"/>
      <c r="AI620" s="198"/>
      <c r="AJ620" s="198"/>
      <c r="AK620" s="198"/>
    </row>
    <row r="621" spans="1:37" s="236" customFormat="1" ht="153" x14ac:dyDescent="0.25">
      <c r="A621" s="6" t="s">
        <v>10332</v>
      </c>
      <c r="B621" s="6" t="s">
        <v>25</v>
      </c>
      <c r="C621" s="11" t="s">
        <v>1436</v>
      </c>
      <c r="D621" s="11" t="s">
        <v>1414</v>
      </c>
      <c r="E621" s="11" t="s">
        <v>1437</v>
      </c>
      <c r="F621" s="6" t="s">
        <v>1438</v>
      </c>
      <c r="G621" s="6" t="s">
        <v>337</v>
      </c>
      <c r="H621" s="126">
        <v>0</v>
      </c>
      <c r="I621" s="6" t="s">
        <v>31</v>
      </c>
      <c r="J621" s="6" t="s">
        <v>32</v>
      </c>
      <c r="K621" s="3" t="s">
        <v>45</v>
      </c>
      <c r="L621" s="6" t="s">
        <v>34</v>
      </c>
      <c r="M621" s="6" t="s">
        <v>35</v>
      </c>
      <c r="N621" s="11" t="s">
        <v>10271</v>
      </c>
      <c r="O621" s="3" t="s">
        <v>2050</v>
      </c>
      <c r="P621" s="32" t="s">
        <v>432</v>
      </c>
      <c r="Q621" s="11" t="s">
        <v>433</v>
      </c>
      <c r="R621" s="23">
        <v>86.433199999999999</v>
      </c>
      <c r="S621" s="9">
        <v>132000</v>
      </c>
      <c r="T621" s="9">
        <v>0</v>
      </c>
      <c r="U621" s="9">
        <f t="shared" si="167"/>
        <v>0</v>
      </c>
      <c r="V621" s="6"/>
      <c r="W621" s="6">
        <v>2016</v>
      </c>
      <c r="X621" s="32" t="s">
        <v>10315</v>
      </c>
      <c r="Y621" s="198"/>
      <c r="Z621" s="198"/>
      <c r="AA621" s="198"/>
      <c r="AB621" s="198"/>
      <c r="AC621" s="198"/>
      <c r="AD621" s="198"/>
      <c r="AE621" s="198"/>
      <c r="AF621" s="198"/>
      <c r="AG621" s="198"/>
      <c r="AH621" s="198"/>
      <c r="AI621" s="198"/>
      <c r="AJ621" s="198"/>
      <c r="AK621" s="198"/>
    </row>
    <row r="622" spans="1:37" s="236" customFormat="1" ht="153" x14ac:dyDescent="0.25">
      <c r="A622" s="6" t="s">
        <v>10333</v>
      </c>
      <c r="B622" s="6" t="s">
        <v>25</v>
      </c>
      <c r="C622" s="11" t="s">
        <v>1436</v>
      </c>
      <c r="D622" s="11" t="s">
        <v>1414</v>
      </c>
      <c r="E622" s="11" t="s">
        <v>1437</v>
      </c>
      <c r="F622" s="6" t="s">
        <v>1438</v>
      </c>
      <c r="G622" s="6" t="s">
        <v>30</v>
      </c>
      <c r="H622" s="126">
        <v>60</v>
      </c>
      <c r="I622" s="6" t="s">
        <v>31</v>
      </c>
      <c r="J622" s="6" t="s">
        <v>32</v>
      </c>
      <c r="K622" s="3" t="s">
        <v>10324</v>
      </c>
      <c r="L622" s="6" t="s">
        <v>34</v>
      </c>
      <c r="M622" s="6" t="s">
        <v>35</v>
      </c>
      <c r="N622" s="11" t="s">
        <v>78</v>
      </c>
      <c r="O622" s="3" t="s">
        <v>79</v>
      </c>
      <c r="P622" s="32" t="s">
        <v>432</v>
      </c>
      <c r="Q622" s="11" t="s">
        <v>433</v>
      </c>
      <c r="R622" s="23">
        <v>46.67</v>
      </c>
      <c r="S622" s="9">
        <v>132000</v>
      </c>
      <c r="T622" s="9">
        <f t="shared" ref="T622" si="189">R622*S622</f>
        <v>6160440</v>
      </c>
      <c r="U622" s="9">
        <f t="shared" si="167"/>
        <v>6899692.8000000007</v>
      </c>
      <c r="V622" s="6" t="s">
        <v>80</v>
      </c>
      <c r="W622" s="6">
        <v>2016</v>
      </c>
      <c r="X622" s="32"/>
      <c r="Y622" s="198"/>
      <c r="Z622" s="198"/>
      <c r="AA622" s="198"/>
      <c r="AB622" s="198"/>
      <c r="AC622" s="198"/>
      <c r="AD622" s="198"/>
      <c r="AE622" s="198"/>
      <c r="AF622" s="198"/>
      <c r="AG622" s="198"/>
      <c r="AH622" s="198"/>
      <c r="AI622" s="198"/>
      <c r="AJ622" s="198"/>
      <c r="AK622" s="198"/>
    </row>
    <row r="623" spans="1:37" s="236" customFormat="1" ht="153" x14ac:dyDescent="0.25">
      <c r="A623" s="6" t="s">
        <v>1503</v>
      </c>
      <c r="B623" s="6" t="s">
        <v>25</v>
      </c>
      <c r="C623" s="11" t="s">
        <v>7042</v>
      </c>
      <c r="D623" s="11" t="s">
        <v>1414</v>
      </c>
      <c r="E623" s="11" t="s">
        <v>7043</v>
      </c>
      <c r="F623" s="6" t="s">
        <v>1440</v>
      </c>
      <c r="G623" s="6" t="s">
        <v>30</v>
      </c>
      <c r="H623" s="126">
        <v>60</v>
      </c>
      <c r="I623" s="6" t="s">
        <v>31</v>
      </c>
      <c r="J623" s="6" t="s">
        <v>32</v>
      </c>
      <c r="K623" s="3" t="s">
        <v>460</v>
      </c>
      <c r="L623" s="6" t="s">
        <v>34</v>
      </c>
      <c r="M623" s="6" t="s">
        <v>35</v>
      </c>
      <c r="N623" s="11" t="s">
        <v>78</v>
      </c>
      <c r="O623" s="3" t="s">
        <v>79</v>
      </c>
      <c r="P623" s="32" t="s">
        <v>432</v>
      </c>
      <c r="Q623" s="11" t="s">
        <v>433</v>
      </c>
      <c r="R623" s="23">
        <v>21.462</v>
      </c>
      <c r="S623" s="9">
        <v>132000</v>
      </c>
      <c r="T623" s="9">
        <v>0</v>
      </c>
      <c r="U623" s="9">
        <f t="shared" si="167"/>
        <v>0</v>
      </c>
      <c r="V623" s="6" t="s">
        <v>80</v>
      </c>
      <c r="W623" s="6">
        <v>2016</v>
      </c>
      <c r="X623" s="32" t="s">
        <v>6995</v>
      </c>
      <c r="Y623" s="198"/>
      <c r="Z623" s="198"/>
      <c r="AA623" s="198"/>
      <c r="AB623" s="198"/>
      <c r="AC623" s="198"/>
      <c r="AD623" s="198"/>
      <c r="AE623" s="198"/>
      <c r="AF623" s="198"/>
      <c r="AG623" s="198"/>
      <c r="AH623" s="198"/>
      <c r="AI623" s="198"/>
      <c r="AJ623" s="198"/>
      <c r="AK623" s="198"/>
    </row>
    <row r="624" spans="1:37" s="236" customFormat="1" ht="153" x14ac:dyDescent="0.25">
      <c r="A624" s="6" t="s">
        <v>6997</v>
      </c>
      <c r="B624" s="6" t="s">
        <v>25</v>
      </c>
      <c r="C624" s="11" t="s">
        <v>7042</v>
      </c>
      <c r="D624" s="11" t="s">
        <v>1414</v>
      </c>
      <c r="E624" s="11" t="s">
        <v>7043</v>
      </c>
      <c r="F624" s="6" t="s">
        <v>1440</v>
      </c>
      <c r="G624" s="6" t="s">
        <v>30</v>
      </c>
      <c r="H624" s="126">
        <v>0</v>
      </c>
      <c r="I624" s="6" t="s">
        <v>31</v>
      </c>
      <c r="J624" s="6" t="s">
        <v>32</v>
      </c>
      <c r="K624" s="3" t="s">
        <v>460</v>
      </c>
      <c r="L624" s="6" t="s">
        <v>34</v>
      </c>
      <c r="M624" s="6" t="s">
        <v>35</v>
      </c>
      <c r="N624" s="11" t="s">
        <v>36</v>
      </c>
      <c r="O624" s="3" t="s">
        <v>2050</v>
      </c>
      <c r="P624" s="32" t="s">
        <v>432</v>
      </c>
      <c r="Q624" s="11" t="s">
        <v>433</v>
      </c>
      <c r="R624" s="23">
        <v>21.462</v>
      </c>
      <c r="S624" s="9">
        <v>132000</v>
      </c>
      <c r="T624" s="9">
        <v>0</v>
      </c>
      <c r="U624" s="9">
        <f t="shared" si="167"/>
        <v>0</v>
      </c>
      <c r="V624" s="6"/>
      <c r="W624" s="6">
        <v>2016</v>
      </c>
      <c r="X624" s="32" t="s">
        <v>10251</v>
      </c>
      <c r="Y624" s="198"/>
      <c r="Z624" s="198"/>
      <c r="AA624" s="198"/>
      <c r="AB624" s="198"/>
      <c r="AC624" s="198"/>
      <c r="AD624" s="198"/>
      <c r="AE624" s="198"/>
      <c r="AF624" s="198"/>
      <c r="AG624" s="198"/>
      <c r="AH624" s="198"/>
      <c r="AI624" s="198"/>
      <c r="AJ624" s="198"/>
      <c r="AK624" s="198"/>
    </row>
    <row r="625" spans="1:37" s="236" customFormat="1" ht="153" x14ac:dyDescent="0.25">
      <c r="A625" s="6" t="s">
        <v>10334</v>
      </c>
      <c r="B625" s="6" t="s">
        <v>25</v>
      </c>
      <c r="C625" s="11" t="s">
        <v>7042</v>
      </c>
      <c r="D625" s="11" t="s">
        <v>1414</v>
      </c>
      <c r="E625" s="11" t="s">
        <v>7043</v>
      </c>
      <c r="F625" s="6" t="s">
        <v>1440</v>
      </c>
      <c r="G625" s="6" t="s">
        <v>30</v>
      </c>
      <c r="H625" s="126">
        <v>60</v>
      </c>
      <c r="I625" s="6" t="s">
        <v>31</v>
      </c>
      <c r="J625" s="6" t="s">
        <v>32</v>
      </c>
      <c r="K625" s="3" t="s">
        <v>10330</v>
      </c>
      <c r="L625" s="6" t="s">
        <v>34</v>
      </c>
      <c r="M625" s="6" t="s">
        <v>35</v>
      </c>
      <c r="N625" s="11" t="s">
        <v>78</v>
      </c>
      <c r="O625" s="3" t="s">
        <v>79</v>
      </c>
      <c r="P625" s="32" t="s">
        <v>432</v>
      </c>
      <c r="Q625" s="11" t="s">
        <v>433</v>
      </c>
      <c r="R625" s="23">
        <v>23</v>
      </c>
      <c r="S625" s="9">
        <v>132000</v>
      </c>
      <c r="T625" s="9">
        <f t="shared" ref="T625" si="190">R625*S625</f>
        <v>3036000</v>
      </c>
      <c r="U625" s="9">
        <f t="shared" si="167"/>
        <v>3400320.0000000005</v>
      </c>
      <c r="V625" s="6" t="s">
        <v>80</v>
      </c>
      <c r="W625" s="6">
        <v>2016</v>
      </c>
      <c r="X625" s="32"/>
      <c r="Y625" s="198"/>
      <c r="Z625" s="198"/>
      <c r="AA625" s="198"/>
      <c r="AB625" s="198"/>
      <c r="AC625" s="198"/>
      <c r="AD625" s="198"/>
      <c r="AE625" s="198"/>
      <c r="AF625" s="198"/>
      <c r="AG625" s="198"/>
      <c r="AH625" s="198"/>
      <c r="AI625" s="198"/>
      <c r="AJ625" s="198"/>
      <c r="AK625" s="198"/>
    </row>
    <row r="626" spans="1:37" s="236" customFormat="1" ht="153" x14ac:dyDescent="0.25">
      <c r="A626" s="6" t="s">
        <v>1507</v>
      </c>
      <c r="B626" s="6" t="s">
        <v>25</v>
      </c>
      <c r="C626" s="11" t="s">
        <v>1442</v>
      </c>
      <c r="D626" s="11" t="s">
        <v>1414</v>
      </c>
      <c r="E626" s="11" t="s">
        <v>1443</v>
      </c>
      <c r="F626" s="6" t="s">
        <v>1444</v>
      </c>
      <c r="G626" s="6" t="s">
        <v>30</v>
      </c>
      <c r="H626" s="126">
        <v>60</v>
      </c>
      <c r="I626" s="6" t="s">
        <v>31</v>
      </c>
      <c r="J626" s="6" t="s">
        <v>32</v>
      </c>
      <c r="K626" s="3" t="s">
        <v>460</v>
      </c>
      <c r="L626" s="6" t="s">
        <v>34</v>
      </c>
      <c r="M626" s="6" t="s">
        <v>35</v>
      </c>
      <c r="N626" s="11" t="s">
        <v>78</v>
      </c>
      <c r="O626" s="3" t="s">
        <v>79</v>
      </c>
      <c r="P626" s="32" t="s">
        <v>432</v>
      </c>
      <c r="Q626" s="11" t="s">
        <v>433</v>
      </c>
      <c r="R626" s="23">
        <v>3.601</v>
      </c>
      <c r="S626" s="9">
        <v>132000</v>
      </c>
      <c r="T626" s="9">
        <v>0</v>
      </c>
      <c r="U626" s="9">
        <f t="shared" si="167"/>
        <v>0</v>
      </c>
      <c r="V626" s="6" t="s">
        <v>80</v>
      </c>
      <c r="W626" s="6">
        <v>2016</v>
      </c>
      <c r="X626" s="32" t="s">
        <v>6999</v>
      </c>
      <c r="Y626" s="198"/>
      <c r="Z626" s="198"/>
      <c r="AA626" s="198"/>
      <c r="AB626" s="198"/>
      <c r="AC626" s="198"/>
      <c r="AD626" s="198"/>
      <c r="AE626" s="198"/>
      <c r="AF626" s="198"/>
      <c r="AG626" s="198"/>
      <c r="AH626" s="198"/>
      <c r="AI626" s="198"/>
      <c r="AJ626" s="198"/>
      <c r="AK626" s="198"/>
    </row>
    <row r="627" spans="1:37" s="236" customFormat="1" ht="153" x14ac:dyDescent="0.25">
      <c r="A627" s="6" t="s">
        <v>6998</v>
      </c>
      <c r="B627" s="6" t="s">
        <v>25</v>
      </c>
      <c r="C627" s="11" t="s">
        <v>1442</v>
      </c>
      <c r="D627" s="11" t="s">
        <v>1414</v>
      </c>
      <c r="E627" s="11" t="s">
        <v>1443</v>
      </c>
      <c r="F627" s="6" t="s">
        <v>1444</v>
      </c>
      <c r="G627" s="6" t="s">
        <v>30</v>
      </c>
      <c r="H627" s="126">
        <v>0</v>
      </c>
      <c r="I627" s="6" t="s">
        <v>31</v>
      </c>
      <c r="J627" s="6" t="s">
        <v>32</v>
      </c>
      <c r="K627" s="3" t="s">
        <v>460</v>
      </c>
      <c r="L627" s="6" t="s">
        <v>34</v>
      </c>
      <c r="M627" s="6" t="s">
        <v>35</v>
      </c>
      <c r="N627" s="11" t="s">
        <v>36</v>
      </c>
      <c r="O627" s="3" t="s">
        <v>2050</v>
      </c>
      <c r="P627" s="32" t="s">
        <v>432</v>
      </c>
      <c r="Q627" s="11" t="s">
        <v>433</v>
      </c>
      <c r="R627" s="23">
        <v>3.601</v>
      </c>
      <c r="S627" s="9">
        <v>132000</v>
      </c>
      <c r="T627" s="9">
        <f t="shared" ref="T627" si="191">R627*S627</f>
        <v>475332</v>
      </c>
      <c r="U627" s="9">
        <f t="shared" si="167"/>
        <v>532371.84000000008</v>
      </c>
      <c r="V627" s="6"/>
      <c r="W627" s="6">
        <v>2016</v>
      </c>
      <c r="X627" s="32"/>
      <c r="Y627" s="198"/>
      <c r="Z627" s="198"/>
      <c r="AA627" s="198"/>
      <c r="AB627" s="198"/>
      <c r="AC627" s="198"/>
      <c r="AD627" s="198"/>
      <c r="AE627" s="198"/>
      <c r="AF627" s="198"/>
      <c r="AG627" s="198"/>
      <c r="AH627" s="198"/>
      <c r="AI627" s="198"/>
      <c r="AJ627" s="198"/>
      <c r="AK627" s="198"/>
    </row>
    <row r="628" spans="1:37" s="236" customFormat="1" ht="153" x14ac:dyDescent="0.25">
      <c r="A628" s="6" t="s">
        <v>1511</v>
      </c>
      <c r="B628" s="6" t="s">
        <v>25</v>
      </c>
      <c r="C628" s="11" t="s">
        <v>1446</v>
      </c>
      <c r="D628" s="11" t="s">
        <v>1414</v>
      </c>
      <c r="E628" s="11" t="s">
        <v>1447</v>
      </c>
      <c r="F628" s="6" t="s">
        <v>1448</v>
      </c>
      <c r="G628" s="6" t="s">
        <v>337</v>
      </c>
      <c r="H628" s="126">
        <v>60</v>
      </c>
      <c r="I628" s="6" t="s">
        <v>31</v>
      </c>
      <c r="J628" s="6" t="s">
        <v>32</v>
      </c>
      <c r="K628" s="3" t="s">
        <v>33</v>
      </c>
      <c r="L628" s="6" t="s">
        <v>34</v>
      </c>
      <c r="M628" s="6" t="s">
        <v>35</v>
      </c>
      <c r="N628" s="11" t="s">
        <v>78</v>
      </c>
      <c r="O628" s="3" t="s">
        <v>79</v>
      </c>
      <c r="P628" s="32" t="s">
        <v>432</v>
      </c>
      <c r="Q628" s="11" t="s">
        <v>433</v>
      </c>
      <c r="R628" s="23">
        <v>53.654000000000003</v>
      </c>
      <c r="S628" s="9">
        <v>132000</v>
      </c>
      <c r="T628" s="9">
        <v>0</v>
      </c>
      <c r="U628" s="9">
        <f t="shared" si="167"/>
        <v>0</v>
      </c>
      <c r="V628" s="6" t="s">
        <v>80</v>
      </c>
      <c r="W628" s="6">
        <v>2016</v>
      </c>
      <c r="X628" s="6" t="s">
        <v>7007</v>
      </c>
      <c r="Y628" s="198"/>
      <c r="Z628" s="198"/>
      <c r="AA628" s="198"/>
      <c r="AB628" s="198"/>
      <c r="AC628" s="198"/>
      <c r="AD628" s="198"/>
      <c r="AE628" s="198"/>
      <c r="AF628" s="198"/>
      <c r="AG628" s="198"/>
      <c r="AH628" s="198"/>
      <c r="AI628" s="198"/>
      <c r="AJ628" s="198"/>
      <c r="AK628" s="198"/>
    </row>
    <row r="629" spans="1:37" s="236" customFormat="1" ht="153" x14ac:dyDescent="0.25">
      <c r="A629" s="6" t="s">
        <v>10335</v>
      </c>
      <c r="B629" s="6" t="s">
        <v>25</v>
      </c>
      <c r="C629" s="11" t="s">
        <v>1446</v>
      </c>
      <c r="D629" s="11" t="s">
        <v>1414</v>
      </c>
      <c r="E629" s="11" t="s">
        <v>1447</v>
      </c>
      <c r="F629" s="6" t="s">
        <v>1448</v>
      </c>
      <c r="G629" s="6" t="s">
        <v>337</v>
      </c>
      <c r="H629" s="126">
        <v>0</v>
      </c>
      <c r="I629" s="6" t="s">
        <v>31</v>
      </c>
      <c r="J629" s="6" t="s">
        <v>32</v>
      </c>
      <c r="K629" s="3" t="s">
        <v>45</v>
      </c>
      <c r="L629" s="6" t="s">
        <v>34</v>
      </c>
      <c r="M629" s="6" t="s">
        <v>35</v>
      </c>
      <c r="N629" s="11" t="s">
        <v>10271</v>
      </c>
      <c r="O629" s="3" t="s">
        <v>2050</v>
      </c>
      <c r="P629" s="32" t="s">
        <v>432</v>
      </c>
      <c r="Q629" s="11" t="s">
        <v>433</v>
      </c>
      <c r="R629" s="23">
        <v>53.654000000000003</v>
      </c>
      <c r="S629" s="9">
        <v>132000</v>
      </c>
      <c r="T629" s="9">
        <v>0</v>
      </c>
      <c r="U629" s="9">
        <f t="shared" si="167"/>
        <v>0</v>
      </c>
      <c r="V629" s="6"/>
      <c r="W629" s="6">
        <v>2016</v>
      </c>
      <c r="X629" s="6" t="s">
        <v>10315</v>
      </c>
      <c r="Y629" s="198"/>
      <c r="Z629" s="198"/>
      <c r="AA629" s="198"/>
      <c r="AB629" s="198"/>
      <c r="AC629" s="198"/>
      <c r="AD629" s="198"/>
      <c r="AE629" s="198"/>
      <c r="AF629" s="198"/>
      <c r="AG629" s="198"/>
      <c r="AH629" s="198"/>
      <c r="AI629" s="198"/>
      <c r="AJ629" s="198"/>
      <c r="AK629" s="198"/>
    </row>
    <row r="630" spans="1:37" s="236" customFormat="1" ht="153" x14ac:dyDescent="0.25">
      <c r="A630" s="6" t="s">
        <v>10336</v>
      </c>
      <c r="B630" s="6" t="s">
        <v>25</v>
      </c>
      <c r="C630" s="11" t="s">
        <v>1446</v>
      </c>
      <c r="D630" s="11" t="s">
        <v>1414</v>
      </c>
      <c r="E630" s="11" t="s">
        <v>1447</v>
      </c>
      <c r="F630" s="6" t="s">
        <v>1448</v>
      </c>
      <c r="G630" s="6" t="s">
        <v>30</v>
      </c>
      <c r="H630" s="126">
        <v>60</v>
      </c>
      <c r="I630" s="6" t="s">
        <v>31</v>
      </c>
      <c r="J630" s="6" t="s">
        <v>32</v>
      </c>
      <c r="K630" s="3" t="s">
        <v>10324</v>
      </c>
      <c r="L630" s="6" t="s">
        <v>34</v>
      </c>
      <c r="M630" s="6" t="s">
        <v>35</v>
      </c>
      <c r="N630" s="11" t="s">
        <v>78</v>
      </c>
      <c r="O630" s="3" t="s">
        <v>79</v>
      </c>
      <c r="P630" s="32" t="s">
        <v>432</v>
      </c>
      <c r="Q630" s="11" t="s">
        <v>433</v>
      </c>
      <c r="R630" s="23">
        <v>32.9</v>
      </c>
      <c r="S630" s="9">
        <v>132000</v>
      </c>
      <c r="T630" s="9">
        <v>0</v>
      </c>
      <c r="U630" s="9">
        <f t="shared" si="167"/>
        <v>0</v>
      </c>
      <c r="V630" s="6" t="s">
        <v>80</v>
      </c>
      <c r="W630" s="6">
        <v>2016</v>
      </c>
      <c r="X630" s="6" t="s">
        <v>6907</v>
      </c>
      <c r="Y630" s="198"/>
      <c r="Z630" s="198"/>
      <c r="AA630" s="198"/>
      <c r="AB630" s="198"/>
      <c r="AC630" s="198"/>
      <c r="AD630" s="198"/>
      <c r="AE630" s="198"/>
      <c r="AF630" s="198"/>
      <c r="AG630" s="198"/>
      <c r="AH630" s="198"/>
      <c r="AI630" s="198"/>
      <c r="AJ630" s="198"/>
      <c r="AK630" s="198"/>
    </row>
    <row r="631" spans="1:37" s="236" customFormat="1" ht="153" x14ac:dyDescent="0.25">
      <c r="A631" s="6" t="s">
        <v>11007</v>
      </c>
      <c r="B631" s="6" t="s">
        <v>25</v>
      </c>
      <c r="C631" s="11" t="s">
        <v>1446</v>
      </c>
      <c r="D631" s="11" t="s">
        <v>1414</v>
      </c>
      <c r="E631" s="11" t="s">
        <v>1447</v>
      </c>
      <c r="F631" s="6" t="s">
        <v>1448</v>
      </c>
      <c r="G631" s="6" t="s">
        <v>30</v>
      </c>
      <c r="H631" s="126">
        <v>60</v>
      </c>
      <c r="I631" s="6" t="s">
        <v>31</v>
      </c>
      <c r="J631" s="6" t="s">
        <v>32</v>
      </c>
      <c r="K631" s="3" t="s">
        <v>10324</v>
      </c>
      <c r="L631" s="6" t="s">
        <v>34</v>
      </c>
      <c r="M631" s="6" t="s">
        <v>35</v>
      </c>
      <c r="N631" s="11" t="s">
        <v>78</v>
      </c>
      <c r="O631" s="3" t="s">
        <v>79</v>
      </c>
      <c r="P631" s="32" t="s">
        <v>432</v>
      </c>
      <c r="Q631" s="11" t="s">
        <v>433</v>
      </c>
      <c r="R631" s="23">
        <v>33.351999999999997</v>
      </c>
      <c r="S631" s="9">
        <v>132000</v>
      </c>
      <c r="T631" s="9">
        <f t="shared" ref="T631" si="192">R631*S631</f>
        <v>4402464</v>
      </c>
      <c r="U631" s="9">
        <f t="shared" ref="U631" si="193">T631*1.12</f>
        <v>4930759.6800000006</v>
      </c>
      <c r="V631" s="6" t="s">
        <v>80</v>
      </c>
      <c r="W631" s="6">
        <v>2016</v>
      </c>
      <c r="X631" s="6"/>
      <c r="Y631" s="198"/>
      <c r="Z631" s="198"/>
      <c r="AA631" s="198"/>
      <c r="AB631" s="198"/>
      <c r="AC631" s="198"/>
      <c r="AD631" s="198"/>
      <c r="AE631" s="198"/>
      <c r="AF631" s="198"/>
      <c r="AG631" s="198"/>
      <c r="AH631" s="198"/>
      <c r="AI631" s="198"/>
      <c r="AJ631" s="198"/>
      <c r="AK631" s="198"/>
    </row>
    <row r="632" spans="1:37" s="236" customFormat="1" ht="153" x14ac:dyDescent="0.25">
      <c r="A632" s="6" t="s">
        <v>1513</v>
      </c>
      <c r="B632" s="6" t="s">
        <v>25</v>
      </c>
      <c r="C632" s="11" t="s">
        <v>1422</v>
      </c>
      <c r="D632" s="11" t="s">
        <v>1414</v>
      </c>
      <c r="E632" s="11" t="s">
        <v>1423</v>
      </c>
      <c r="F632" s="6" t="s">
        <v>1450</v>
      </c>
      <c r="G632" s="6" t="s">
        <v>30</v>
      </c>
      <c r="H632" s="126">
        <v>60</v>
      </c>
      <c r="I632" s="6" t="s">
        <v>31</v>
      </c>
      <c r="J632" s="6" t="s">
        <v>32</v>
      </c>
      <c r="K632" s="3" t="s">
        <v>628</v>
      </c>
      <c r="L632" s="6" t="s">
        <v>34</v>
      </c>
      <c r="M632" s="6" t="s">
        <v>35</v>
      </c>
      <c r="N632" s="11" t="s">
        <v>78</v>
      </c>
      <c r="O632" s="3" t="s">
        <v>79</v>
      </c>
      <c r="P632" s="32" t="s">
        <v>432</v>
      </c>
      <c r="Q632" s="11" t="s">
        <v>433</v>
      </c>
      <c r="R632" s="23">
        <v>1</v>
      </c>
      <c r="S632" s="9">
        <v>191910</v>
      </c>
      <c r="T632" s="9">
        <v>0</v>
      </c>
      <c r="U632" s="9">
        <f t="shared" si="167"/>
        <v>0</v>
      </c>
      <c r="V632" s="6" t="s">
        <v>80</v>
      </c>
      <c r="W632" s="6">
        <v>2016</v>
      </c>
      <c r="X632" s="32" t="s">
        <v>6905</v>
      </c>
      <c r="Y632" s="198"/>
      <c r="Z632" s="198"/>
      <c r="AA632" s="198"/>
      <c r="AB632" s="198"/>
      <c r="AC632" s="198"/>
      <c r="AD632" s="198"/>
      <c r="AE632" s="198"/>
      <c r="AF632" s="198"/>
      <c r="AG632" s="198"/>
      <c r="AH632" s="198"/>
      <c r="AI632" s="198"/>
      <c r="AJ632" s="198"/>
      <c r="AK632" s="198"/>
    </row>
    <row r="633" spans="1:37" s="236" customFormat="1" ht="153" x14ac:dyDescent="0.25">
      <c r="A633" s="6" t="s">
        <v>1517</v>
      </c>
      <c r="B633" s="6" t="s">
        <v>25</v>
      </c>
      <c r="C633" s="6" t="s">
        <v>1452</v>
      </c>
      <c r="D633" s="11" t="s">
        <v>1414</v>
      </c>
      <c r="E633" s="11" t="s">
        <v>1453</v>
      </c>
      <c r="F633" s="6" t="s">
        <v>1454</v>
      </c>
      <c r="G633" s="6" t="s">
        <v>337</v>
      </c>
      <c r="H633" s="126">
        <v>60</v>
      </c>
      <c r="I633" s="6" t="s">
        <v>31</v>
      </c>
      <c r="J633" s="6" t="s">
        <v>32</v>
      </c>
      <c r="K633" s="3" t="s">
        <v>628</v>
      </c>
      <c r="L633" s="6" t="s">
        <v>34</v>
      </c>
      <c r="M633" s="6" t="s">
        <v>35</v>
      </c>
      <c r="N633" s="11" t="s">
        <v>78</v>
      </c>
      <c r="O633" s="3" t="s">
        <v>79</v>
      </c>
      <c r="P633" s="32" t="s">
        <v>432</v>
      </c>
      <c r="Q633" s="11" t="s">
        <v>433</v>
      </c>
      <c r="R633" s="23">
        <v>5.4870000000000001</v>
      </c>
      <c r="S633" s="9">
        <v>132000</v>
      </c>
      <c r="T633" s="9">
        <v>0</v>
      </c>
      <c r="U633" s="9">
        <f t="shared" si="167"/>
        <v>0</v>
      </c>
      <c r="V633" s="6" t="s">
        <v>80</v>
      </c>
      <c r="W633" s="6">
        <v>2016</v>
      </c>
      <c r="X633" s="32" t="s">
        <v>6905</v>
      </c>
      <c r="Y633" s="198"/>
      <c r="Z633" s="198"/>
      <c r="AA633" s="198"/>
      <c r="AB633" s="198"/>
      <c r="AC633" s="198"/>
      <c r="AD633" s="198"/>
      <c r="AE633" s="198"/>
      <c r="AF633" s="198"/>
      <c r="AG633" s="198"/>
      <c r="AH633" s="198"/>
      <c r="AI633" s="198"/>
      <c r="AJ633" s="198"/>
      <c r="AK633" s="198"/>
    </row>
    <row r="634" spans="1:37" s="236" customFormat="1" ht="153" x14ac:dyDescent="0.25">
      <c r="A634" s="6" t="s">
        <v>1522</v>
      </c>
      <c r="B634" s="6" t="s">
        <v>25</v>
      </c>
      <c r="C634" s="6" t="s">
        <v>1456</v>
      </c>
      <c r="D634" s="11" t="s">
        <v>1457</v>
      </c>
      <c r="E634" s="119" t="s">
        <v>1458</v>
      </c>
      <c r="F634" s="6" t="s">
        <v>1459</v>
      </c>
      <c r="G634" s="6" t="s">
        <v>30</v>
      </c>
      <c r="H634" s="126">
        <v>60</v>
      </c>
      <c r="I634" s="6" t="s">
        <v>31</v>
      </c>
      <c r="J634" s="6" t="s">
        <v>32</v>
      </c>
      <c r="K634" s="3" t="s">
        <v>628</v>
      </c>
      <c r="L634" s="6" t="s">
        <v>34</v>
      </c>
      <c r="M634" s="6" t="s">
        <v>35</v>
      </c>
      <c r="N634" s="11" t="s">
        <v>78</v>
      </c>
      <c r="O634" s="3" t="s">
        <v>79</v>
      </c>
      <c r="P634" s="32" t="s">
        <v>432</v>
      </c>
      <c r="Q634" s="11" t="s">
        <v>433</v>
      </c>
      <c r="R634" s="23">
        <v>0.25</v>
      </c>
      <c r="S634" s="9">
        <v>187027.19999999998</v>
      </c>
      <c r="T634" s="9">
        <v>0</v>
      </c>
      <c r="U634" s="9">
        <f t="shared" si="167"/>
        <v>0</v>
      </c>
      <c r="V634" s="6" t="s">
        <v>80</v>
      </c>
      <c r="W634" s="6">
        <v>2016</v>
      </c>
      <c r="X634" s="32" t="s">
        <v>6905</v>
      </c>
      <c r="Y634" s="198"/>
      <c r="Z634" s="198"/>
      <c r="AA634" s="198"/>
      <c r="AB634" s="198"/>
      <c r="AC634" s="198"/>
      <c r="AD634" s="198"/>
      <c r="AE634" s="198"/>
      <c r="AF634" s="198"/>
      <c r="AG634" s="198"/>
      <c r="AH634" s="198"/>
      <c r="AI634" s="198"/>
      <c r="AJ634" s="198"/>
      <c r="AK634" s="198"/>
    </row>
    <row r="635" spans="1:37" s="236" customFormat="1" ht="153" x14ac:dyDescent="0.25">
      <c r="A635" s="6" t="s">
        <v>1526</v>
      </c>
      <c r="B635" s="6" t="s">
        <v>25</v>
      </c>
      <c r="C635" s="6" t="s">
        <v>1461</v>
      </c>
      <c r="D635" s="11" t="s">
        <v>1462</v>
      </c>
      <c r="E635" s="119" t="s">
        <v>1463</v>
      </c>
      <c r="F635" s="6" t="s">
        <v>1464</v>
      </c>
      <c r="G635" s="6" t="s">
        <v>337</v>
      </c>
      <c r="H635" s="126">
        <v>60</v>
      </c>
      <c r="I635" s="6" t="s">
        <v>31</v>
      </c>
      <c r="J635" s="6" t="s">
        <v>32</v>
      </c>
      <c r="K635" s="3" t="s">
        <v>45</v>
      </c>
      <c r="L635" s="6" t="s">
        <v>34</v>
      </c>
      <c r="M635" s="6" t="s">
        <v>35</v>
      </c>
      <c r="N635" s="11" t="s">
        <v>78</v>
      </c>
      <c r="O635" s="3" t="s">
        <v>79</v>
      </c>
      <c r="P635" s="32" t="s">
        <v>432</v>
      </c>
      <c r="Q635" s="11" t="s">
        <v>433</v>
      </c>
      <c r="R635" s="23">
        <v>120</v>
      </c>
      <c r="S635" s="9">
        <v>180183.6</v>
      </c>
      <c r="T635" s="9">
        <v>0</v>
      </c>
      <c r="U635" s="9">
        <f t="shared" si="167"/>
        <v>0</v>
      </c>
      <c r="V635" s="6" t="s">
        <v>80</v>
      </c>
      <c r="W635" s="6">
        <v>2016</v>
      </c>
      <c r="X635" s="32" t="s">
        <v>7015</v>
      </c>
      <c r="Y635" s="198"/>
      <c r="Z635" s="198"/>
      <c r="AA635" s="198"/>
      <c r="AB635" s="198"/>
      <c r="AC635" s="198"/>
      <c r="AD635" s="198"/>
      <c r="AE635" s="198"/>
      <c r="AF635" s="198"/>
      <c r="AG635" s="198"/>
      <c r="AH635" s="198"/>
      <c r="AI635" s="198"/>
      <c r="AJ635" s="198"/>
      <c r="AK635" s="198"/>
    </row>
    <row r="636" spans="1:37" s="236" customFormat="1" ht="153" x14ac:dyDescent="0.25">
      <c r="A636" s="6" t="s">
        <v>7014</v>
      </c>
      <c r="B636" s="6" t="s">
        <v>25</v>
      </c>
      <c r="C636" s="6" t="s">
        <v>1461</v>
      </c>
      <c r="D636" s="11" t="s">
        <v>1462</v>
      </c>
      <c r="E636" s="119" t="s">
        <v>1463</v>
      </c>
      <c r="F636" s="6" t="s">
        <v>1464</v>
      </c>
      <c r="G636" s="6" t="s">
        <v>337</v>
      </c>
      <c r="H636" s="126">
        <v>60</v>
      </c>
      <c r="I636" s="6" t="s">
        <v>31</v>
      </c>
      <c r="J636" s="6" t="s">
        <v>32</v>
      </c>
      <c r="K636" s="3" t="s">
        <v>45</v>
      </c>
      <c r="L636" s="6" t="s">
        <v>34</v>
      </c>
      <c r="M636" s="6" t="s">
        <v>35</v>
      </c>
      <c r="N636" s="11" t="s">
        <v>78</v>
      </c>
      <c r="O636" s="3" t="s">
        <v>79</v>
      </c>
      <c r="P636" s="32" t="s">
        <v>432</v>
      </c>
      <c r="Q636" s="11" t="s">
        <v>433</v>
      </c>
      <c r="R636" s="23">
        <v>120</v>
      </c>
      <c r="S636" s="9">
        <v>140000</v>
      </c>
      <c r="T636" s="9">
        <v>0</v>
      </c>
      <c r="U636" s="9">
        <f t="shared" si="167"/>
        <v>0</v>
      </c>
      <c r="V636" s="6" t="s">
        <v>80</v>
      </c>
      <c r="W636" s="6">
        <v>2016</v>
      </c>
      <c r="X636" s="32" t="s">
        <v>6914</v>
      </c>
      <c r="Y636" s="198"/>
      <c r="Z636" s="198"/>
      <c r="AA636" s="198"/>
      <c r="AB636" s="198"/>
      <c r="AC636" s="198"/>
      <c r="AD636" s="198"/>
      <c r="AE636" s="198"/>
      <c r="AF636" s="198"/>
      <c r="AG636" s="198"/>
      <c r="AH636" s="198"/>
      <c r="AI636" s="198"/>
      <c r="AJ636" s="198"/>
      <c r="AK636" s="198"/>
    </row>
    <row r="637" spans="1:37" s="236" customFormat="1" ht="153" x14ac:dyDescent="0.25">
      <c r="A637" s="6" t="s">
        <v>10337</v>
      </c>
      <c r="B637" s="6" t="s">
        <v>25</v>
      </c>
      <c r="C637" s="6" t="s">
        <v>1461</v>
      </c>
      <c r="D637" s="11" t="s">
        <v>1462</v>
      </c>
      <c r="E637" s="119" t="s">
        <v>1463</v>
      </c>
      <c r="F637" s="6" t="s">
        <v>1464</v>
      </c>
      <c r="G637" s="6" t="s">
        <v>337</v>
      </c>
      <c r="H637" s="126">
        <v>60</v>
      </c>
      <c r="I637" s="6" t="s">
        <v>31</v>
      </c>
      <c r="J637" s="6" t="s">
        <v>32</v>
      </c>
      <c r="K637" s="3" t="s">
        <v>10324</v>
      </c>
      <c r="L637" s="6" t="s">
        <v>34</v>
      </c>
      <c r="M637" s="6" t="s">
        <v>35</v>
      </c>
      <c r="N637" s="11" t="s">
        <v>78</v>
      </c>
      <c r="O637" s="3" t="s">
        <v>79</v>
      </c>
      <c r="P637" s="32" t="s">
        <v>432</v>
      </c>
      <c r="Q637" s="11" t="s">
        <v>433</v>
      </c>
      <c r="R637" s="23">
        <v>62.21</v>
      </c>
      <c r="S637" s="9">
        <v>140000</v>
      </c>
      <c r="T637" s="9">
        <v>0</v>
      </c>
      <c r="U637" s="9">
        <f t="shared" si="167"/>
        <v>0</v>
      </c>
      <c r="V637" s="6" t="s">
        <v>80</v>
      </c>
      <c r="W637" s="6">
        <v>2016</v>
      </c>
      <c r="X637" s="32" t="s">
        <v>6907</v>
      </c>
      <c r="Y637" s="198"/>
      <c r="Z637" s="198"/>
      <c r="AA637" s="198"/>
      <c r="AB637" s="198"/>
      <c r="AC637" s="198"/>
      <c r="AD637" s="198"/>
      <c r="AE637" s="198"/>
      <c r="AF637" s="198"/>
      <c r="AG637" s="198"/>
      <c r="AH637" s="198"/>
      <c r="AI637" s="198"/>
      <c r="AJ637" s="198"/>
      <c r="AK637" s="198"/>
    </row>
    <row r="638" spans="1:37" s="236" customFormat="1" ht="153" x14ac:dyDescent="0.25">
      <c r="A638" s="6" t="s">
        <v>11010</v>
      </c>
      <c r="B638" s="6" t="s">
        <v>25</v>
      </c>
      <c r="C638" s="6" t="s">
        <v>1461</v>
      </c>
      <c r="D638" s="11" t="s">
        <v>1462</v>
      </c>
      <c r="E638" s="119" t="s">
        <v>1463</v>
      </c>
      <c r="F638" s="6" t="s">
        <v>1464</v>
      </c>
      <c r="G638" s="6" t="s">
        <v>337</v>
      </c>
      <c r="H638" s="126">
        <v>60</v>
      </c>
      <c r="I638" s="6" t="s">
        <v>31</v>
      </c>
      <c r="J638" s="6" t="s">
        <v>32</v>
      </c>
      <c r="K638" s="3" t="s">
        <v>10324</v>
      </c>
      <c r="L638" s="6" t="s">
        <v>34</v>
      </c>
      <c r="M638" s="6" t="s">
        <v>35</v>
      </c>
      <c r="N638" s="11" t="s">
        <v>78</v>
      </c>
      <c r="O638" s="3" t="s">
        <v>79</v>
      </c>
      <c r="P638" s="32" t="s">
        <v>432</v>
      </c>
      <c r="Q638" s="11" t="s">
        <v>433</v>
      </c>
      <c r="R638" s="23">
        <v>64.244299999999996</v>
      </c>
      <c r="S638" s="9">
        <v>140000</v>
      </c>
      <c r="T638" s="9">
        <f t="shared" ref="T638" si="194">S638*R638</f>
        <v>8994202</v>
      </c>
      <c r="U638" s="9">
        <f t="shared" ref="U638" si="195">T638*1.12</f>
        <v>10073506.24</v>
      </c>
      <c r="V638" s="6" t="s">
        <v>80</v>
      </c>
      <c r="W638" s="6">
        <v>2016</v>
      </c>
      <c r="X638" s="32"/>
      <c r="Y638" s="198"/>
      <c r="Z638" s="198"/>
      <c r="AA638" s="198"/>
      <c r="AB638" s="198"/>
      <c r="AC638" s="198"/>
      <c r="AD638" s="198"/>
      <c r="AE638" s="198"/>
      <c r="AF638" s="198"/>
      <c r="AG638" s="198"/>
      <c r="AH638" s="198"/>
      <c r="AI638" s="198"/>
      <c r="AJ638" s="198"/>
      <c r="AK638" s="198"/>
    </row>
    <row r="639" spans="1:37" s="236" customFormat="1" ht="153" x14ac:dyDescent="0.25">
      <c r="A639" s="6" t="s">
        <v>1530</v>
      </c>
      <c r="B639" s="6" t="s">
        <v>25</v>
      </c>
      <c r="C639" s="6" t="s">
        <v>1466</v>
      </c>
      <c r="D639" s="11" t="s">
        <v>1462</v>
      </c>
      <c r="E639" s="119" t="s">
        <v>1467</v>
      </c>
      <c r="F639" s="6" t="s">
        <v>1468</v>
      </c>
      <c r="G639" s="6" t="s">
        <v>337</v>
      </c>
      <c r="H639" s="126">
        <v>60</v>
      </c>
      <c r="I639" s="6" t="s">
        <v>31</v>
      </c>
      <c r="J639" s="6" t="s">
        <v>32</v>
      </c>
      <c r="K639" s="3" t="s">
        <v>45</v>
      </c>
      <c r="L639" s="6" t="s">
        <v>34</v>
      </c>
      <c r="M639" s="6" t="s">
        <v>35</v>
      </c>
      <c r="N639" s="11" t="s">
        <v>78</v>
      </c>
      <c r="O639" s="3" t="s">
        <v>79</v>
      </c>
      <c r="P639" s="32" t="s">
        <v>432</v>
      </c>
      <c r="Q639" s="11" t="s">
        <v>433</v>
      </c>
      <c r="R639" s="23">
        <v>50</v>
      </c>
      <c r="S639" s="9">
        <v>180183.6</v>
      </c>
      <c r="T639" s="9">
        <v>0</v>
      </c>
      <c r="U639" s="9">
        <f t="shared" si="167"/>
        <v>0</v>
      </c>
      <c r="V639" s="6" t="s">
        <v>80</v>
      </c>
      <c r="W639" s="6">
        <v>2016</v>
      </c>
      <c r="X639" s="32" t="s">
        <v>10215</v>
      </c>
      <c r="Y639" s="198"/>
      <c r="Z639" s="198"/>
      <c r="AA639" s="198"/>
      <c r="AB639" s="198"/>
      <c r="AC639" s="198"/>
      <c r="AD639" s="198"/>
      <c r="AE639" s="198"/>
      <c r="AF639" s="198"/>
      <c r="AG639" s="198"/>
      <c r="AH639" s="198"/>
      <c r="AI639" s="198"/>
      <c r="AJ639" s="198"/>
      <c r="AK639" s="198"/>
    </row>
    <row r="640" spans="1:37" s="236" customFormat="1" ht="153" x14ac:dyDescent="0.25">
      <c r="A640" s="6" t="s">
        <v>10338</v>
      </c>
      <c r="B640" s="6" t="s">
        <v>25</v>
      </c>
      <c r="C640" s="6" t="s">
        <v>1466</v>
      </c>
      <c r="D640" s="11" t="s">
        <v>1462</v>
      </c>
      <c r="E640" s="119" t="s">
        <v>1467</v>
      </c>
      <c r="F640" s="6" t="s">
        <v>1468</v>
      </c>
      <c r="G640" s="6" t="s">
        <v>30</v>
      </c>
      <c r="H640" s="126">
        <v>60</v>
      </c>
      <c r="I640" s="6" t="s">
        <v>31</v>
      </c>
      <c r="J640" s="6" t="s">
        <v>32</v>
      </c>
      <c r="K640" s="3" t="s">
        <v>267</v>
      </c>
      <c r="L640" s="6" t="s">
        <v>34</v>
      </c>
      <c r="M640" s="6" t="s">
        <v>35</v>
      </c>
      <c r="N640" s="11" t="s">
        <v>78</v>
      </c>
      <c r="O640" s="3" t="s">
        <v>79</v>
      </c>
      <c r="P640" s="32" t="s">
        <v>432</v>
      </c>
      <c r="Q640" s="11" t="s">
        <v>433</v>
      </c>
      <c r="R640" s="23">
        <v>9.7880000000000003</v>
      </c>
      <c r="S640" s="9">
        <v>140000</v>
      </c>
      <c r="T640" s="9">
        <f t="shared" ref="T640" si="196">S640*R640</f>
        <v>1370320</v>
      </c>
      <c r="U640" s="9">
        <f t="shared" si="167"/>
        <v>1534758.4000000001</v>
      </c>
      <c r="V640" s="6" t="s">
        <v>80</v>
      </c>
      <c r="W640" s="6">
        <v>2016</v>
      </c>
      <c r="X640" s="32"/>
      <c r="Y640" s="198"/>
      <c r="Z640" s="198"/>
      <c r="AA640" s="198"/>
      <c r="AB640" s="198"/>
      <c r="AC640" s="198"/>
      <c r="AD640" s="198"/>
      <c r="AE640" s="198"/>
      <c r="AF640" s="198"/>
      <c r="AG640" s="198"/>
      <c r="AH640" s="198"/>
      <c r="AI640" s="198"/>
      <c r="AJ640" s="198"/>
      <c r="AK640" s="198"/>
    </row>
    <row r="641" spans="1:37" s="236" customFormat="1" ht="153" x14ac:dyDescent="0.25">
      <c r="A641" s="6" t="s">
        <v>1532</v>
      </c>
      <c r="B641" s="6" t="s">
        <v>25</v>
      </c>
      <c r="C641" s="6" t="s">
        <v>1470</v>
      </c>
      <c r="D641" s="11" t="s">
        <v>1462</v>
      </c>
      <c r="E641" s="119" t="s">
        <v>1471</v>
      </c>
      <c r="F641" s="6" t="s">
        <v>1472</v>
      </c>
      <c r="G641" s="6" t="s">
        <v>337</v>
      </c>
      <c r="H641" s="126">
        <v>60</v>
      </c>
      <c r="I641" s="6" t="s">
        <v>31</v>
      </c>
      <c r="J641" s="6" t="s">
        <v>32</v>
      </c>
      <c r="K641" s="3" t="s">
        <v>45</v>
      </c>
      <c r="L641" s="6" t="s">
        <v>34</v>
      </c>
      <c r="M641" s="6" t="s">
        <v>35</v>
      </c>
      <c r="N641" s="11" t="s">
        <v>78</v>
      </c>
      <c r="O641" s="3" t="s">
        <v>79</v>
      </c>
      <c r="P641" s="32" t="s">
        <v>432</v>
      </c>
      <c r="Q641" s="11" t="s">
        <v>433</v>
      </c>
      <c r="R641" s="23">
        <v>45</v>
      </c>
      <c r="S641" s="9">
        <v>180183.6</v>
      </c>
      <c r="T641" s="9">
        <v>0</v>
      </c>
      <c r="U641" s="9">
        <f t="shared" si="167"/>
        <v>0</v>
      </c>
      <c r="V641" s="6" t="s">
        <v>80</v>
      </c>
      <c r="W641" s="6">
        <v>2016</v>
      </c>
      <c r="X641" s="32" t="s">
        <v>6905</v>
      </c>
      <c r="Y641" s="198"/>
      <c r="Z641" s="198"/>
      <c r="AA641" s="198"/>
      <c r="AB641" s="198"/>
      <c r="AC641" s="198"/>
      <c r="AD641" s="198"/>
      <c r="AE641" s="198"/>
      <c r="AF641" s="198"/>
      <c r="AG641" s="198"/>
      <c r="AH641" s="198"/>
      <c r="AI641" s="198"/>
      <c r="AJ641" s="198"/>
      <c r="AK641" s="198"/>
    </row>
    <row r="642" spans="1:37" s="236" customFormat="1" ht="153" x14ac:dyDescent="0.25">
      <c r="A642" s="6" t="s">
        <v>1537</v>
      </c>
      <c r="B642" s="6" t="s">
        <v>25</v>
      </c>
      <c r="C642" s="6" t="s">
        <v>1474</v>
      </c>
      <c r="D642" s="11" t="s">
        <v>1462</v>
      </c>
      <c r="E642" s="119" t="s">
        <v>1475</v>
      </c>
      <c r="F642" s="6" t="s">
        <v>1476</v>
      </c>
      <c r="G642" s="6" t="s">
        <v>30</v>
      </c>
      <c r="H642" s="126">
        <v>60</v>
      </c>
      <c r="I642" s="6" t="s">
        <v>31</v>
      </c>
      <c r="J642" s="6" t="s">
        <v>32</v>
      </c>
      <c r="K642" s="3" t="s">
        <v>45</v>
      </c>
      <c r="L642" s="6" t="s">
        <v>34</v>
      </c>
      <c r="M642" s="6" t="s">
        <v>35</v>
      </c>
      <c r="N642" s="11" t="s">
        <v>78</v>
      </c>
      <c r="O642" s="3" t="s">
        <v>79</v>
      </c>
      <c r="P642" s="32" t="s">
        <v>432</v>
      </c>
      <c r="Q642" s="11" t="s">
        <v>433</v>
      </c>
      <c r="R642" s="23">
        <v>15</v>
      </c>
      <c r="S642" s="9">
        <v>180183.6</v>
      </c>
      <c r="T642" s="9">
        <v>0</v>
      </c>
      <c r="U642" s="9">
        <f t="shared" si="167"/>
        <v>0</v>
      </c>
      <c r="V642" s="6" t="s">
        <v>80</v>
      </c>
      <c r="W642" s="6">
        <v>2016</v>
      </c>
      <c r="X642" s="32" t="s">
        <v>7074</v>
      </c>
      <c r="Y642" s="198"/>
      <c r="Z642" s="198"/>
      <c r="AA642" s="198"/>
      <c r="AB642" s="198"/>
      <c r="AC642" s="198"/>
      <c r="AD642" s="198"/>
      <c r="AE642" s="198"/>
      <c r="AF642" s="198"/>
      <c r="AG642" s="198"/>
      <c r="AH642" s="198"/>
      <c r="AI642" s="198"/>
      <c r="AJ642" s="198"/>
      <c r="AK642" s="198"/>
    </row>
    <row r="643" spans="1:37" s="236" customFormat="1" ht="153" x14ac:dyDescent="0.25">
      <c r="A643" s="6" t="s">
        <v>10339</v>
      </c>
      <c r="B643" s="6" t="s">
        <v>25</v>
      </c>
      <c r="C643" s="6" t="s">
        <v>1474</v>
      </c>
      <c r="D643" s="11" t="s">
        <v>1462</v>
      </c>
      <c r="E643" s="119" t="s">
        <v>1475</v>
      </c>
      <c r="F643" s="6" t="s">
        <v>1476</v>
      </c>
      <c r="G643" s="6" t="s">
        <v>30</v>
      </c>
      <c r="H643" s="126">
        <v>60</v>
      </c>
      <c r="I643" s="6" t="s">
        <v>31</v>
      </c>
      <c r="J643" s="6" t="s">
        <v>32</v>
      </c>
      <c r="K643" s="3" t="s">
        <v>95</v>
      </c>
      <c r="L643" s="6" t="s">
        <v>34</v>
      </c>
      <c r="M643" s="6" t="s">
        <v>35</v>
      </c>
      <c r="N643" s="11" t="s">
        <v>78</v>
      </c>
      <c r="O643" s="3" t="s">
        <v>79</v>
      </c>
      <c r="P643" s="32" t="s">
        <v>432</v>
      </c>
      <c r="Q643" s="11" t="s">
        <v>433</v>
      </c>
      <c r="R643" s="23">
        <v>3.11</v>
      </c>
      <c r="S643" s="9">
        <v>140000</v>
      </c>
      <c r="T643" s="9">
        <f t="shared" ref="T643" si="197">S643*R643</f>
        <v>435400</v>
      </c>
      <c r="U643" s="9">
        <f t="shared" si="167"/>
        <v>487648.00000000006</v>
      </c>
      <c r="V643" s="6" t="s">
        <v>80</v>
      </c>
      <c r="W643" s="6">
        <v>2016</v>
      </c>
      <c r="X643" s="32"/>
      <c r="Y643" s="198"/>
      <c r="Z643" s="198"/>
      <c r="AA643" s="198"/>
      <c r="AB643" s="198"/>
      <c r="AC643" s="198"/>
      <c r="AD643" s="198"/>
      <c r="AE643" s="198"/>
      <c r="AF643" s="198"/>
      <c r="AG643" s="198"/>
      <c r="AH643" s="198"/>
      <c r="AI643" s="198"/>
      <c r="AJ643" s="198"/>
      <c r="AK643" s="198"/>
    </row>
    <row r="644" spans="1:37" s="236" customFormat="1" ht="153" x14ac:dyDescent="0.25">
      <c r="A644" s="6" t="s">
        <v>1541</v>
      </c>
      <c r="B644" s="6" t="s">
        <v>25</v>
      </c>
      <c r="C644" s="6" t="s">
        <v>1478</v>
      </c>
      <c r="D644" s="11" t="s">
        <v>1462</v>
      </c>
      <c r="E644" s="119" t="s">
        <v>1479</v>
      </c>
      <c r="F644" s="6" t="s">
        <v>1480</v>
      </c>
      <c r="G644" s="6" t="s">
        <v>30</v>
      </c>
      <c r="H644" s="126">
        <v>60</v>
      </c>
      <c r="I644" s="6" t="s">
        <v>31</v>
      </c>
      <c r="J644" s="6" t="s">
        <v>32</v>
      </c>
      <c r="K644" s="3" t="s">
        <v>45</v>
      </c>
      <c r="L644" s="6" t="s">
        <v>34</v>
      </c>
      <c r="M644" s="6" t="s">
        <v>35</v>
      </c>
      <c r="N644" s="11" t="s">
        <v>78</v>
      </c>
      <c r="O644" s="3" t="s">
        <v>79</v>
      </c>
      <c r="P644" s="32" t="s">
        <v>432</v>
      </c>
      <c r="Q644" s="11" t="s">
        <v>433</v>
      </c>
      <c r="R644" s="23">
        <v>2</v>
      </c>
      <c r="S644" s="9">
        <v>180183.6</v>
      </c>
      <c r="T644" s="9">
        <v>0</v>
      </c>
      <c r="U644" s="9">
        <f t="shared" si="167"/>
        <v>0</v>
      </c>
      <c r="V644" s="6" t="s">
        <v>80</v>
      </c>
      <c r="W644" s="6">
        <v>2016</v>
      </c>
      <c r="X644" s="32" t="s">
        <v>6905</v>
      </c>
      <c r="Y644" s="198"/>
      <c r="Z644" s="198"/>
      <c r="AA644" s="198"/>
      <c r="AB644" s="198"/>
      <c r="AC644" s="198"/>
      <c r="AD644" s="198"/>
      <c r="AE644" s="198"/>
      <c r="AF644" s="198"/>
      <c r="AG644" s="198"/>
      <c r="AH644" s="198"/>
      <c r="AI644" s="198"/>
      <c r="AJ644" s="198"/>
      <c r="AK644" s="198"/>
    </row>
    <row r="645" spans="1:37" s="236" customFormat="1" ht="153" x14ac:dyDescent="0.25">
      <c r="A645" s="6" t="s">
        <v>1545</v>
      </c>
      <c r="B645" s="6" t="s">
        <v>25</v>
      </c>
      <c r="C645" s="6" t="s">
        <v>1482</v>
      </c>
      <c r="D645" s="6" t="s">
        <v>1483</v>
      </c>
      <c r="E645" s="6" t="s">
        <v>1484</v>
      </c>
      <c r="F645" s="6" t="s">
        <v>1485</v>
      </c>
      <c r="G645" s="6" t="s">
        <v>30</v>
      </c>
      <c r="H645" s="126">
        <v>60</v>
      </c>
      <c r="I645" s="6" t="s">
        <v>31</v>
      </c>
      <c r="J645" s="6" t="s">
        <v>32</v>
      </c>
      <c r="K645" s="3" t="s">
        <v>460</v>
      </c>
      <c r="L645" s="6" t="s">
        <v>34</v>
      </c>
      <c r="M645" s="6" t="s">
        <v>35</v>
      </c>
      <c r="N645" s="11" t="s">
        <v>78</v>
      </c>
      <c r="O645" s="3" t="s">
        <v>79</v>
      </c>
      <c r="P645" s="32" t="s">
        <v>432</v>
      </c>
      <c r="Q645" s="11" t="s">
        <v>433</v>
      </c>
      <c r="R645" s="23">
        <v>1</v>
      </c>
      <c r="S645" s="9">
        <v>170000</v>
      </c>
      <c r="T645" s="9">
        <v>0</v>
      </c>
      <c r="U645" s="9">
        <f t="shared" si="167"/>
        <v>0</v>
      </c>
      <c r="V645" s="6" t="s">
        <v>80</v>
      </c>
      <c r="W645" s="6">
        <v>2016</v>
      </c>
      <c r="X645" s="32" t="s">
        <v>6905</v>
      </c>
      <c r="Y645" s="198"/>
      <c r="Z645" s="198"/>
      <c r="AA645" s="198"/>
      <c r="AB645" s="198"/>
      <c r="AC645" s="198"/>
      <c r="AD645" s="198"/>
      <c r="AE645" s="198"/>
      <c r="AF645" s="198"/>
      <c r="AG645" s="198"/>
      <c r="AH645" s="198"/>
      <c r="AI645" s="198"/>
      <c r="AJ645" s="198"/>
      <c r="AK645" s="198"/>
    </row>
    <row r="646" spans="1:37" s="236" customFormat="1" ht="153" x14ac:dyDescent="0.25">
      <c r="A646" s="6" t="s">
        <v>1549</v>
      </c>
      <c r="B646" s="6" t="s">
        <v>25</v>
      </c>
      <c r="C646" s="6" t="s">
        <v>1482</v>
      </c>
      <c r="D646" s="6" t="s">
        <v>1483</v>
      </c>
      <c r="E646" s="6" t="s">
        <v>1484</v>
      </c>
      <c r="F646" s="6" t="s">
        <v>1487</v>
      </c>
      <c r="G646" s="6" t="s">
        <v>30</v>
      </c>
      <c r="H646" s="126">
        <v>60</v>
      </c>
      <c r="I646" s="6" t="s">
        <v>31</v>
      </c>
      <c r="J646" s="6" t="s">
        <v>32</v>
      </c>
      <c r="K646" s="3" t="s">
        <v>240</v>
      </c>
      <c r="L646" s="6" t="s">
        <v>34</v>
      </c>
      <c r="M646" s="6" t="s">
        <v>35</v>
      </c>
      <c r="N646" s="11" t="s">
        <v>78</v>
      </c>
      <c r="O646" s="3" t="s">
        <v>79</v>
      </c>
      <c r="P646" s="32" t="s">
        <v>432</v>
      </c>
      <c r="Q646" s="11" t="s">
        <v>433</v>
      </c>
      <c r="R646" s="23">
        <v>16</v>
      </c>
      <c r="S646" s="9">
        <v>170000</v>
      </c>
      <c r="T646" s="9">
        <v>0</v>
      </c>
      <c r="U646" s="9">
        <f t="shared" ref="U646:U766" si="198">T646*1.12</f>
        <v>0</v>
      </c>
      <c r="V646" s="6" t="s">
        <v>80</v>
      </c>
      <c r="W646" s="6">
        <v>2016</v>
      </c>
      <c r="X646" s="32" t="s">
        <v>6905</v>
      </c>
      <c r="Y646" s="198"/>
      <c r="Z646" s="198"/>
      <c r="AA646" s="198"/>
      <c r="AB646" s="198"/>
      <c r="AC646" s="198"/>
      <c r="AD646" s="198"/>
      <c r="AE646" s="198"/>
      <c r="AF646" s="198"/>
      <c r="AG646" s="198"/>
      <c r="AH646" s="198"/>
      <c r="AI646" s="198"/>
      <c r="AJ646" s="198"/>
      <c r="AK646" s="198"/>
    </row>
    <row r="647" spans="1:37" s="236" customFormat="1" ht="153" x14ac:dyDescent="0.25">
      <c r="A647" s="6" t="s">
        <v>1554</v>
      </c>
      <c r="B647" s="6" t="s">
        <v>25</v>
      </c>
      <c r="C647" s="6" t="s">
        <v>1482</v>
      </c>
      <c r="D647" s="6" t="s">
        <v>1483</v>
      </c>
      <c r="E647" s="6" t="s">
        <v>1484</v>
      </c>
      <c r="F647" s="6" t="s">
        <v>1489</v>
      </c>
      <c r="G647" s="6" t="s">
        <v>30</v>
      </c>
      <c r="H647" s="126">
        <v>60</v>
      </c>
      <c r="I647" s="6" t="s">
        <v>31</v>
      </c>
      <c r="J647" s="6" t="s">
        <v>32</v>
      </c>
      <c r="K647" s="3" t="s">
        <v>240</v>
      </c>
      <c r="L647" s="6" t="s">
        <v>34</v>
      </c>
      <c r="M647" s="6" t="s">
        <v>35</v>
      </c>
      <c r="N647" s="11" t="s">
        <v>78</v>
      </c>
      <c r="O647" s="3" t="s">
        <v>79</v>
      </c>
      <c r="P647" s="32" t="s">
        <v>432</v>
      </c>
      <c r="Q647" s="11" t="s">
        <v>433</v>
      </c>
      <c r="R647" s="23">
        <v>5</v>
      </c>
      <c r="S647" s="9">
        <v>170000</v>
      </c>
      <c r="T647" s="9">
        <v>0</v>
      </c>
      <c r="U647" s="9">
        <f t="shared" si="198"/>
        <v>0</v>
      </c>
      <c r="V647" s="6" t="s">
        <v>80</v>
      </c>
      <c r="W647" s="6">
        <v>2016</v>
      </c>
      <c r="X647" s="32" t="s">
        <v>6905</v>
      </c>
      <c r="Y647" s="198"/>
      <c r="Z647" s="198"/>
      <c r="AA647" s="198"/>
      <c r="AB647" s="198"/>
      <c r="AC647" s="198"/>
      <c r="AD647" s="198"/>
      <c r="AE647" s="198"/>
      <c r="AF647" s="198"/>
      <c r="AG647" s="198"/>
      <c r="AH647" s="198"/>
      <c r="AI647" s="198"/>
      <c r="AJ647" s="198"/>
      <c r="AK647" s="198"/>
    </row>
    <row r="648" spans="1:37" s="236" customFormat="1" ht="153" x14ac:dyDescent="0.25">
      <c r="A648" s="6" t="s">
        <v>1558</v>
      </c>
      <c r="B648" s="6" t="s">
        <v>25</v>
      </c>
      <c r="C648" s="6" t="s">
        <v>1491</v>
      </c>
      <c r="D648" s="6" t="s">
        <v>1457</v>
      </c>
      <c r="E648" s="6" t="s">
        <v>1492</v>
      </c>
      <c r="F648" s="6" t="s">
        <v>1493</v>
      </c>
      <c r="G648" s="6" t="s">
        <v>30</v>
      </c>
      <c r="H648" s="126">
        <v>60</v>
      </c>
      <c r="I648" s="6" t="s">
        <v>31</v>
      </c>
      <c r="J648" s="6" t="s">
        <v>32</v>
      </c>
      <c r="K648" s="3" t="s">
        <v>45</v>
      </c>
      <c r="L648" s="6" t="s">
        <v>34</v>
      </c>
      <c r="M648" s="6" t="s">
        <v>35</v>
      </c>
      <c r="N648" s="11" t="s">
        <v>78</v>
      </c>
      <c r="O648" s="3" t="s">
        <v>79</v>
      </c>
      <c r="P648" s="32" t="s">
        <v>1103</v>
      </c>
      <c r="Q648" s="10" t="s">
        <v>1074</v>
      </c>
      <c r="R648" s="23">
        <v>30000</v>
      </c>
      <c r="S648" s="9">
        <v>187.02719999999999</v>
      </c>
      <c r="T648" s="9">
        <v>0</v>
      </c>
      <c r="U648" s="9">
        <f t="shared" si="198"/>
        <v>0</v>
      </c>
      <c r="V648" s="6" t="s">
        <v>80</v>
      </c>
      <c r="W648" s="6">
        <v>2016</v>
      </c>
      <c r="X648" s="32" t="s">
        <v>6905</v>
      </c>
      <c r="Y648" s="198"/>
      <c r="Z648" s="198"/>
      <c r="AA648" s="198"/>
      <c r="AB648" s="198"/>
      <c r="AC648" s="198"/>
      <c r="AD648" s="198"/>
      <c r="AE648" s="198"/>
      <c r="AF648" s="198"/>
      <c r="AG648" s="198"/>
      <c r="AH648" s="198"/>
      <c r="AI648" s="198"/>
      <c r="AJ648" s="198"/>
      <c r="AK648" s="198"/>
    </row>
    <row r="649" spans="1:37" s="236" customFormat="1" ht="153" x14ac:dyDescent="0.25">
      <c r="A649" s="6" t="s">
        <v>1562</v>
      </c>
      <c r="B649" s="6" t="s">
        <v>25</v>
      </c>
      <c r="C649" s="6" t="s">
        <v>1495</v>
      </c>
      <c r="D649" s="6" t="s">
        <v>1462</v>
      </c>
      <c r="E649" s="6" t="s">
        <v>1496</v>
      </c>
      <c r="F649" s="6" t="s">
        <v>1497</v>
      </c>
      <c r="G649" s="6" t="s">
        <v>30</v>
      </c>
      <c r="H649" s="126">
        <v>60</v>
      </c>
      <c r="I649" s="6" t="s">
        <v>31</v>
      </c>
      <c r="J649" s="6" t="s">
        <v>32</v>
      </c>
      <c r="K649" s="3" t="s">
        <v>45</v>
      </c>
      <c r="L649" s="6" t="s">
        <v>34</v>
      </c>
      <c r="M649" s="6" t="s">
        <v>35</v>
      </c>
      <c r="N649" s="11" t="s">
        <v>78</v>
      </c>
      <c r="O649" s="3" t="s">
        <v>79</v>
      </c>
      <c r="P649" s="32" t="s">
        <v>432</v>
      </c>
      <c r="Q649" s="11" t="s">
        <v>433</v>
      </c>
      <c r="R649" s="23">
        <v>30</v>
      </c>
      <c r="S649" s="9">
        <v>187027.19999999998</v>
      </c>
      <c r="T649" s="9">
        <v>0</v>
      </c>
      <c r="U649" s="9">
        <f t="shared" si="198"/>
        <v>0</v>
      </c>
      <c r="V649" s="6" t="s">
        <v>80</v>
      </c>
      <c r="W649" s="6">
        <v>2016</v>
      </c>
      <c r="X649" s="32" t="s">
        <v>7074</v>
      </c>
      <c r="Y649" s="198"/>
      <c r="Z649" s="198"/>
      <c r="AA649" s="198"/>
      <c r="AB649" s="198"/>
      <c r="AC649" s="198"/>
      <c r="AD649" s="198"/>
      <c r="AE649" s="198"/>
      <c r="AF649" s="198"/>
      <c r="AG649" s="198"/>
      <c r="AH649" s="198"/>
      <c r="AI649" s="198"/>
      <c r="AJ649" s="198"/>
      <c r="AK649" s="198"/>
    </row>
    <row r="650" spans="1:37" s="236" customFormat="1" ht="153" x14ac:dyDescent="0.25">
      <c r="A650" s="6" t="s">
        <v>10340</v>
      </c>
      <c r="B650" s="6" t="s">
        <v>25</v>
      </c>
      <c r="C650" s="6" t="s">
        <v>1495</v>
      </c>
      <c r="D650" s="6" t="s">
        <v>1462</v>
      </c>
      <c r="E650" s="6" t="s">
        <v>1496</v>
      </c>
      <c r="F650" s="6" t="s">
        <v>1497</v>
      </c>
      <c r="G650" s="6" t="s">
        <v>30</v>
      </c>
      <c r="H650" s="126">
        <v>60</v>
      </c>
      <c r="I650" s="6" t="s">
        <v>31</v>
      </c>
      <c r="J650" s="6" t="s">
        <v>32</v>
      </c>
      <c r="K650" s="3" t="s">
        <v>152</v>
      </c>
      <c r="L650" s="6" t="s">
        <v>34</v>
      </c>
      <c r="M650" s="6" t="s">
        <v>35</v>
      </c>
      <c r="N650" s="11" t="s">
        <v>78</v>
      </c>
      <c r="O650" s="3" t="s">
        <v>79</v>
      </c>
      <c r="P650" s="32" t="s">
        <v>432</v>
      </c>
      <c r="Q650" s="11" t="s">
        <v>433</v>
      </c>
      <c r="R650" s="23">
        <v>44.46</v>
      </c>
      <c r="S650" s="9">
        <v>140000</v>
      </c>
      <c r="T650" s="9">
        <f t="shared" ref="T650" si="199">S650*R650</f>
        <v>6224400</v>
      </c>
      <c r="U650" s="9">
        <f t="shared" si="198"/>
        <v>6971328.0000000009</v>
      </c>
      <c r="V650" s="6" t="s">
        <v>80</v>
      </c>
      <c r="W650" s="6">
        <v>2016</v>
      </c>
      <c r="X650" s="32"/>
      <c r="Y650" s="198"/>
      <c r="Z650" s="198"/>
      <c r="AA650" s="198"/>
      <c r="AB650" s="198"/>
      <c r="AC650" s="198"/>
      <c r="AD650" s="198"/>
      <c r="AE650" s="198"/>
      <c r="AF650" s="198"/>
      <c r="AG650" s="198"/>
      <c r="AH650" s="198"/>
      <c r="AI650" s="198"/>
      <c r="AJ650" s="198"/>
      <c r="AK650" s="198"/>
    </row>
    <row r="651" spans="1:37" s="236" customFormat="1" ht="153" x14ac:dyDescent="0.25">
      <c r="A651" s="6" t="s">
        <v>1566</v>
      </c>
      <c r="B651" s="6" t="s">
        <v>25</v>
      </c>
      <c r="C651" s="6" t="s">
        <v>1499</v>
      </c>
      <c r="D651" s="11" t="s">
        <v>1500</v>
      </c>
      <c r="E651" s="11" t="s">
        <v>1501</v>
      </c>
      <c r="F651" s="6" t="s">
        <v>1502</v>
      </c>
      <c r="G651" s="6" t="s">
        <v>30</v>
      </c>
      <c r="H651" s="126">
        <v>60</v>
      </c>
      <c r="I651" s="6" t="s">
        <v>31</v>
      </c>
      <c r="J651" s="6" t="s">
        <v>32</v>
      </c>
      <c r="K651" s="3" t="s">
        <v>240</v>
      </c>
      <c r="L651" s="6" t="s">
        <v>34</v>
      </c>
      <c r="M651" s="6" t="s">
        <v>35</v>
      </c>
      <c r="N651" s="11" t="s">
        <v>78</v>
      </c>
      <c r="O651" s="3" t="s">
        <v>79</v>
      </c>
      <c r="P651" s="32" t="s">
        <v>432</v>
      </c>
      <c r="Q651" s="11" t="s">
        <v>433</v>
      </c>
      <c r="R651" s="23">
        <v>20</v>
      </c>
      <c r="S651" s="9">
        <v>165865.19999999998</v>
      </c>
      <c r="T651" s="9">
        <v>0</v>
      </c>
      <c r="U651" s="9">
        <f t="shared" si="198"/>
        <v>0</v>
      </c>
      <c r="V651" s="6" t="s">
        <v>80</v>
      </c>
      <c r="W651" s="6">
        <v>2016</v>
      </c>
      <c r="X651" s="32" t="s">
        <v>6905</v>
      </c>
      <c r="Y651" s="198"/>
      <c r="Z651" s="198"/>
      <c r="AA651" s="198"/>
      <c r="AB651" s="198"/>
      <c r="AC651" s="198"/>
      <c r="AD651" s="198"/>
      <c r="AE651" s="198"/>
      <c r="AF651" s="198"/>
      <c r="AG651" s="198"/>
      <c r="AH651" s="198"/>
      <c r="AI651" s="198"/>
      <c r="AJ651" s="198"/>
      <c r="AK651" s="198"/>
    </row>
    <row r="652" spans="1:37" s="236" customFormat="1" ht="153" x14ac:dyDescent="0.25">
      <c r="A652" s="6" t="s">
        <v>1570</v>
      </c>
      <c r="B652" s="6" t="s">
        <v>25</v>
      </c>
      <c r="C652" s="6" t="s">
        <v>1504</v>
      </c>
      <c r="D652" s="11" t="s">
        <v>1500</v>
      </c>
      <c r="E652" s="119" t="s">
        <v>1505</v>
      </c>
      <c r="F652" s="6" t="s">
        <v>1506</v>
      </c>
      <c r="G652" s="6" t="s">
        <v>30</v>
      </c>
      <c r="H652" s="126">
        <v>60</v>
      </c>
      <c r="I652" s="6" t="s">
        <v>31</v>
      </c>
      <c r="J652" s="6" t="s">
        <v>32</v>
      </c>
      <c r="K652" s="3" t="s">
        <v>240</v>
      </c>
      <c r="L652" s="6" t="s">
        <v>34</v>
      </c>
      <c r="M652" s="6" t="s">
        <v>35</v>
      </c>
      <c r="N652" s="11" t="s">
        <v>78</v>
      </c>
      <c r="O652" s="3" t="s">
        <v>79</v>
      </c>
      <c r="P652" s="32" t="s">
        <v>432</v>
      </c>
      <c r="Q652" s="11" t="s">
        <v>433</v>
      </c>
      <c r="R652" s="23">
        <v>5</v>
      </c>
      <c r="S652" s="9">
        <v>165865.19999999998</v>
      </c>
      <c r="T652" s="9">
        <v>0</v>
      </c>
      <c r="U652" s="9">
        <f t="shared" si="198"/>
        <v>0</v>
      </c>
      <c r="V652" s="6" t="s">
        <v>80</v>
      </c>
      <c r="W652" s="6">
        <v>2016</v>
      </c>
      <c r="X652" s="32" t="s">
        <v>6905</v>
      </c>
      <c r="Y652" s="198"/>
      <c r="Z652" s="198"/>
      <c r="AA652" s="198"/>
      <c r="AB652" s="198"/>
      <c r="AC652" s="198"/>
      <c r="AD652" s="198"/>
      <c r="AE652" s="198"/>
      <c r="AF652" s="198"/>
      <c r="AG652" s="198"/>
      <c r="AH652" s="198"/>
      <c r="AI652" s="198"/>
      <c r="AJ652" s="198"/>
      <c r="AK652" s="198"/>
    </row>
    <row r="653" spans="1:37" s="236" customFormat="1" ht="153" x14ac:dyDescent="0.25">
      <c r="A653" s="6" t="s">
        <v>1574</v>
      </c>
      <c r="B653" s="6" t="s">
        <v>25</v>
      </c>
      <c r="C653" s="11" t="s">
        <v>1508</v>
      </c>
      <c r="D653" s="11" t="s">
        <v>1500</v>
      </c>
      <c r="E653" s="11" t="s">
        <v>1509</v>
      </c>
      <c r="F653" s="6" t="s">
        <v>1510</v>
      </c>
      <c r="G653" s="6" t="s">
        <v>30</v>
      </c>
      <c r="H653" s="126">
        <v>60</v>
      </c>
      <c r="I653" s="6" t="s">
        <v>31</v>
      </c>
      <c r="J653" s="6" t="s">
        <v>32</v>
      </c>
      <c r="K653" s="3" t="s">
        <v>240</v>
      </c>
      <c r="L653" s="6" t="s">
        <v>34</v>
      </c>
      <c r="M653" s="6" t="s">
        <v>35</v>
      </c>
      <c r="N653" s="11" t="s">
        <v>78</v>
      </c>
      <c r="O653" s="3" t="s">
        <v>79</v>
      </c>
      <c r="P653" s="32" t="s">
        <v>432</v>
      </c>
      <c r="Q653" s="11" t="s">
        <v>433</v>
      </c>
      <c r="R653" s="23">
        <v>15</v>
      </c>
      <c r="S653" s="9">
        <v>165865.19999999998</v>
      </c>
      <c r="T653" s="9">
        <v>0</v>
      </c>
      <c r="U653" s="9">
        <f t="shared" si="198"/>
        <v>0</v>
      </c>
      <c r="V653" s="6" t="s">
        <v>80</v>
      </c>
      <c r="W653" s="6">
        <v>2016</v>
      </c>
      <c r="X653" s="32" t="s">
        <v>6905</v>
      </c>
      <c r="Y653" s="198"/>
      <c r="Z653" s="198"/>
      <c r="AA653" s="198"/>
      <c r="AB653" s="198"/>
      <c r="AC653" s="198"/>
      <c r="AD653" s="198"/>
      <c r="AE653" s="198"/>
      <c r="AF653" s="198"/>
      <c r="AG653" s="198"/>
      <c r="AH653" s="198"/>
      <c r="AI653" s="198"/>
      <c r="AJ653" s="198"/>
      <c r="AK653" s="198"/>
    </row>
    <row r="654" spans="1:37" s="236" customFormat="1" ht="153" x14ac:dyDescent="0.25">
      <c r="A654" s="6" t="s">
        <v>1576</v>
      </c>
      <c r="B654" s="6" t="s">
        <v>25</v>
      </c>
      <c r="C654" s="11" t="s">
        <v>1508</v>
      </c>
      <c r="D654" s="11" t="s">
        <v>1500</v>
      </c>
      <c r="E654" s="11" t="s">
        <v>1509</v>
      </c>
      <c r="F654" s="6" t="s">
        <v>1512</v>
      </c>
      <c r="G654" s="6" t="s">
        <v>30</v>
      </c>
      <c r="H654" s="126">
        <v>60</v>
      </c>
      <c r="I654" s="6" t="s">
        <v>31</v>
      </c>
      <c r="J654" s="6" t="s">
        <v>32</v>
      </c>
      <c r="K654" s="3" t="s">
        <v>240</v>
      </c>
      <c r="L654" s="6" t="s">
        <v>34</v>
      </c>
      <c r="M654" s="6" t="s">
        <v>35</v>
      </c>
      <c r="N654" s="11" t="s">
        <v>78</v>
      </c>
      <c r="O654" s="3" t="s">
        <v>79</v>
      </c>
      <c r="P654" s="32" t="s">
        <v>432</v>
      </c>
      <c r="Q654" s="11" t="s">
        <v>433</v>
      </c>
      <c r="R654" s="23">
        <v>6</v>
      </c>
      <c r="S654" s="9">
        <v>165865.19999999998</v>
      </c>
      <c r="T654" s="9">
        <v>0</v>
      </c>
      <c r="U654" s="9">
        <f t="shared" si="198"/>
        <v>0</v>
      </c>
      <c r="V654" s="6" t="s">
        <v>80</v>
      </c>
      <c r="W654" s="6">
        <v>2016</v>
      </c>
      <c r="X654" s="32" t="s">
        <v>6905</v>
      </c>
      <c r="Y654" s="198"/>
      <c r="Z654" s="198"/>
      <c r="AA654" s="198"/>
      <c r="AB654" s="198"/>
      <c r="AC654" s="198"/>
      <c r="AD654" s="198"/>
      <c r="AE654" s="198"/>
      <c r="AF654" s="198"/>
      <c r="AG654" s="198"/>
      <c r="AH654" s="198"/>
      <c r="AI654" s="198"/>
      <c r="AJ654" s="198"/>
      <c r="AK654" s="198"/>
    </row>
    <row r="655" spans="1:37" s="236" customFormat="1" ht="153" x14ac:dyDescent="0.25">
      <c r="A655" s="6" t="s">
        <v>1578</v>
      </c>
      <c r="B655" s="6" t="s">
        <v>25</v>
      </c>
      <c r="C655" s="6" t="s">
        <v>1514</v>
      </c>
      <c r="D655" s="11" t="s">
        <v>1500</v>
      </c>
      <c r="E655" s="11" t="s">
        <v>1515</v>
      </c>
      <c r="F655" s="6" t="s">
        <v>1516</v>
      </c>
      <c r="G655" s="6" t="s">
        <v>30</v>
      </c>
      <c r="H655" s="126">
        <v>60</v>
      </c>
      <c r="I655" s="6" t="s">
        <v>31</v>
      </c>
      <c r="J655" s="6" t="s">
        <v>32</v>
      </c>
      <c r="K655" s="3" t="s">
        <v>240</v>
      </c>
      <c r="L655" s="6" t="s">
        <v>34</v>
      </c>
      <c r="M655" s="6" t="s">
        <v>35</v>
      </c>
      <c r="N655" s="11" t="s">
        <v>78</v>
      </c>
      <c r="O655" s="3" t="s">
        <v>79</v>
      </c>
      <c r="P655" s="32" t="s">
        <v>432</v>
      </c>
      <c r="Q655" s="11" t="s">
        <v>433</v>
      </c>
      <c r="R655" s="23">
        <v>9</v>
      </c>
      <c r="S655" s="9">
        <v>165865.19999999998</v>
      </c>
      <c r="T655" s="9">
        <v>0</v>
      </c>
      <c r="U655" s="9">
        <f t="shared" si="198"/>
        <v>0</v>
      </c>
      <c r="V655" s="6" t="s">
        <v>80</v>
      </c>
      <c r="W655" s="6">
        <v>2016</v>
      </c>
      <c r="X655" s="32" t="s">
        <v>6905</v>
      </c>
      <c r="Y655" s="198"/>
      <c r="Z655" s="198"/>
      <c r="AA655" s="198"/>
      <c r="AB655" s="198"/>
      <c r="AC655" s="198"/>
      <c r="AD655" s="198"/>
      <c r="AE655" s="198"/>
      <c r="AF655" s="198"/>
      <c r="AG655" s="198"/>
      <c r="AH655" s="198"/>
      <c r="AI655" s="198"/>
      <c r="AJ655" s="198"/>
      <c r="AK655" s="198"/>
    </row>
    <row r="656" spans="1:37" s="236" customFormat="1" ht="153" x14ac:dyDescent="0.25">
      <c r="A656" s="6" t="s">
        <v>1583</v>
      </c>
      <c r="B656" s="6" t="s">
        <v>25</v>
      </c>
      <c r="C656" s="11" t="s">
        <v>1518</v>
      </c>
      <c r="D656" s="11" t="s">
        <v>1519</v>
      </c>
      <c r="E656" s="11" t="s">
        <v>1520</v>
      </c>
      <c r="F656" s="6" t="s">
        <v>1521</v>
      </c>
      <c r="G656" s="6" t="s">
        <v>30</v>
      </c>
      <c r="H656" s="126">
        <v>60</v>
      </c>
      <c r="I656" s="6" t="s">
        <v>31</v>
      </c>
      <c r="J656" s="6" t="s">
        <v>32</v>
      </c>
      <c r="K656" s="3" t="s">
        <v>460</v>
      </c>
      <c r="L656" s="6" t="s">
        <v>34</v>
      </c>
      <c r="M656" s="6" t="s">
        <v>35</v>
      </c>
      <c r="N656" s="11" t="s">
        <v>78</v>
      </c>
      <c r="O656" s="3" t="s">
        <v>79</v>
      </c>
      <c r="P656" s="32" t="s">
        <v>432</v>
      </c>
      <c r="Q656" s="11" t="s">
        <v>433</v>
      </c>
      <c r="R656" s="23">
        <v>45</v>
      </c>
      <c r="S656" s="9">
        <v>162792</v>
      </c>
      <c r="T656" s="9">
        <v>0</v>
      </c>
      <c r="U656" s="9">
        <f t="shared" si="198"/>
        <v>0</v>
      </c>
      <c r="V656" s="6" t="s">
        <v>80</v>
      </c>
      <c r="W656" s="6">
        <v>2016</v>
      </c>
      <c r="X656" s="32" t="s">
        <v>6995</v>
      </c>
      <c r="Y656" s="198"/>
      <c r="Z656" s="198"/>
      <c r="AA656" s="198"/>
      <c r="AB656" s="198"/>
      <c r="AC656" s="198"/>
      <c r="AD656" s="198"/>
      <c r="AE656" s="198"/>
      <c r="AF656" s="198"/>
      <c r="AG656" s="198"/>
      <c r="AH656" s="198"/>
      <c r="AI656" s="198"/>
      <c r="AJ656" s="198"/>
      <c r="AK656" s="198"/>
    </row>
    <row r="657" spans="1:37" s="236" customFormat="1" ht="153" x14ac:dyDescent="0.25">
      <c r="A657" s="6" t="s">
        <v>7003</v>
      </c>
      <c r="B657" s="6" t="s">
        <v>25</v>
      </c>
      <c r="C657" s="11" t="s">
        <v>1518</v>
      </c>
      <c r="D657" s="11" t="s">
        <v>1519</v>
      </c>
      <c r="E657" s="11" t="s">
        <v>1520</v>
      </c>
      <c r="F657" s="6" t="s">
        <v>1521</v>
      </c>
      <c r="G657" s="6" t="s">
        <v>30</v>
      </c>
      <c r="H657" s="126">
        <v>0</v>
      </c>
      <c r="I657" s="6" t="s">
        <v>31</v>
      </c>
      <c r="J657" s="6" t="s">
        <v>32</v>
      </c>
      <c r="K657" s="3" t="s">
        <v>460</v>
      </c>
      <c r="L657" s="6" t="s">
        <v>34</v>
      </c>
      <c r="M657" s="6" t="s">
        <v>35</v>
      </c>
      <c r="N657" s="11" t="s">
        <v>36</v>
      </c>
      <c r="O657" s="3" t="s">
        <v>2050</v>
      </c>
      <c r="P657" s="32" t="s">
        <v>432</v>
      </c>
      <c r="Q657" s="11" t="s">
        <v>433</v>
      </c>
      <c r="R657" s="23">
        <v>45</v>
      </c>
      <c r="S657" s="9">
        <v>162792</v>
      </c>
      <c r="T657" s="9">
        <v>0</v>
      </c>
      <c r="U657" s="9">
        <f t="shared" si="198"/>
        <v>0</v>
      </c>
      <c r="V657" s="6"/>
      <c r="W657" s="6">
        <v>2016</v>
      </c>
      <c r="X657" s="32" t="s">
        <v>10251</v>
      </c>
      <c r="Y657" s="198"/>
      <c r="Z657" s="198"/>
      <c r="AA657" s="198"/>
      <c r="AB657" s="198"/>
      <c r="AC657" s="198"/>
      <c r="AD657" s="198"/>
      <c r="AE657" s="198"/>
      <c r="AF657" s="198"/>
      <c r="AG657" s="198"/>
      <c r="AH657" s="198"/>
      <c r="AI657" s="198"/>
      <c r="AJ657" s="198"/>
      <c r="AK657" s="198"/>
    </row>
    <row r="658" spans="1:37" s="236" customFormat="1" ht="153" x14ac:dyDescent="0.25">
      <c r="A658" s="6" t="s">
        <v>10341</v>
      </c>
      <c r="B658" s="6" t="s">
        <v>25</v>
      </c>
      <c r="C658" s="11" t="s">
        <v>1518</v>
      </c>
      <c r="D658" s="11" t="s">
        <v>1519</v>
      </c>
      <c r="E658" s="11" t="s">
        <v>1520</v>
      </c>
      <c r="F658" s="6" t="s">
        <v>10342</v>
      </c>
      <c r="G658" s="6" t="s">
        <v>30</v>
      </c>
      <c r="H658" s="126">
        <v>60</v>
      </c>
      <c r="I658" s="6" t="s">
        <v>31</v>
      </c>
      <c r="J658" s="6" t="s">
        <v>32</v>
      </c>
      <c r="K658" s="3" t="s">
        <v>10343</v>
      </c>
      <c r="L658" s="6" t="s">
        <v>34</v>
      </c>
      <c r="M658" s="6" t="s">
        <v>35</v>
      </c>
      <c r="N658" s="11" t="s">
        <v>78</v>
      </c>
      <c r="O658" s="3" t="s">
        <v>79</v>
      </c>
      <c r="P658" s="32" t="s">
        <v>432</v>
      </c>
      <c r="Q658" s="11" t="s">
        <v>433</v>
      </c>
      <c r="R658" s="23">
        <v>13.41</v>
      </c>
      <c r="S658" s="9">
        <v>162792</v>
      </c>
      <c r="T658" s="9">
        <f t="shared" ref="T658" si="200">S658*R658</f>
        <v>2183040.7200000002</v>
      </c>
      <c r="U658" s="9">
        <f t="shared" si="198"/>
        <v>2445005.6064000004</v>
      </c>
      <c r="V658" s="6" t="s">
        <v>80</v>
      </c>
      <c r="W658" s="6">
        <v>2016</v>
      </c>
      <c r="X658" s="32"/>
      <c r="Y658" s="198"/>
      <c r="Z658" s="198"/>
      <c r="AA658" s="198"/>
      <c r="AB658" s="198"/>
      <c r="AC658" s="198"/>
      <c r="AD658" s="198"/>
      <c r="AE658" s="198"/>
      <c r="AF658" s="198"/>
      <c r="AG658" s="198"/>
      <c r="AH658" s="198"/>
      <c r="AI658" s="198"/>
      <c r="AJ658" s="198"/>
      <c r="AK658" s="198"/>
    </row>
    <row r="659" spans="1:37" s="236" customFormat="1" ht="153" x14ac:dyDescent="0.25">
      <c r="A659" s="6" t="s">
        <v>1585</v>
      </c>
      <c r="B659" s="6" t="s">
        <v>25</v>
      </c>
      <c r="C659" s="6" t="s">
        <v>1523</v>
      </c>
      <c r="D659" s="11" t="s">
        <v>1519</v>
      </c>
      <c r="E659" s="119" t="s">
        <v>1524</v>
      </c>
      <c r="F659" s="6" t="s">
        <v>1525</v>
      </c>
      <c r="G659" s="6" t="s">
        <v>30</v>
      </c>
      <c r="H659" s="126">
        <v>60</v>
      </c>
      <c r="I659" s="6" t="s">
        <v>31</v>
      </c>
      <c r="J659" s="6" t="s">
        <v>32</v>
      </c>
      <c r="K659" s="3" t="s">
        <v>45</v>
      </c>
      <c r="L659" s="6" t="s">
        <v>34</v>
      </c>
      <c r="M659" s="6" t="s">
        <v>35</v>
      </c>
      <c r="N659" s="11" t="s">
        <v>78</v>
      </c>
      <c r="O659" s="3" t="s">
        <v>79</v>
      </c>
      <c r="P659" s="32" t="s">
        <v>432</v>
      </c>
      <c r="Q659" s="11" t="s">
        <v>433</v>
      </c>
      <c r="R659" s="23">
        <v>0.5</v>
      </c>
      <c r="S659" s="9">
        <v>162792</v>
      </c>
      <c r="T659" s="9">
        <v>0</v>
      </c>
      <c r="U659" s="9">
        <f t="shared" si="198"/>
        <v>0</v>
      </c>
      <c r="V659" s="6" t="s">
        <v>80</v>
      </c>
      <c r="W659" s="6">
        <v>2016</v>
      </c>
      <c r="X659" s="32" t="s">
        <v>6905</v>
      </c>
      <c r="Y659" s="198"/>
      <c r="Z659" s="198"/>
      <c r="AA659" s="198"/>
      <c r="AB659" s="198"/>
      <c r="AC659" s="198"/>
      <c r="AD659" s="198"/>
      <c r="AE659" s="198"/>
      <c r="AF659" s="198"/>
      <c r="AG659" s="198"/>
      <c r="AH659" s="198"/>
      <c r="AI659" s="198"/>
      <c r="AJ659" s="198"/>
      <c r="AK659" s="198"/>
    </row>
    <row r="660" spans="1:37" s="236" customFormat="1" ht="153" x14ac:dyDescent="0.25">
      <c r="A660" s="6" t="s">
        <v>1587</v>
      </c>
      <c r="B660" s="6" t="s">
        <v>25</v>
      </c>
      <c r="C660" s="11" t="s">
        <v>1527</v>
      </c>
      <c r="D660" s="11" t="s">
        <v>1372</v>
      </c>
      <c r="E660" s="11" t="s">
        <v>1528</v>
      </c>
      <c r="F660" s="6" t="s">
        <v>1529</v>
      </c>
      <c r="G660" s="6" t="s">
        <v>30</v>
      </c>
      <c r="H660" s="126">
        <v>60</v>
      </c>
      <c r="I660" s="6" t="s">
        <v>31</v>
      </c>
      <c r="J660" s="6" t="s">
        <v>32</v>
      </c>
      <c r="K660" s="3" t="s">
        <v>45</v>
      </c>
      <c r="L660" s="6" t="s">
        <v>34</v>
      </c>
      <c r="M660" s="6" t="s">
        <v>35</v>
      </c>
      <c r="N660" s="11" t="s">
        <v>78</v>
      </c>
      <c r="O660" s="3" t="s">
        <v>79</v>
      </c>
      <c r="P660" s="32" t="s">
        <v>432</v>
      </c>
      <c r="Q660" s="11" t="s">
        <v>433</v>
      </c>
      <c r="R660" s="23">
        <v>5</v>
      </c>
      <c r="S660" s="9">
        <v>162792</v>
      </c>
      <c r="T660" s="9">
        <v>0</v>
      </c>
      <c r="U660" s="9">
        <f t="shared" si="198"/>
        <v>0</v>
      </c>
      <c r="V660" s="6" t="s">
        <v>80</v>
      </c>
      <c r="W660" s="6">
        <v>2016</v>
      </c>
      <c r="X660" s="32" t="s">
        <v>6914</v>
      </c>
      <c r="Y660" s="198"/>
      <c r="Z660" s="198"/>
      <c r="AA660" s="198"/>
      <c r="AB660" s="198"/>
      <c r="AC660" s="198"/>
      <c r="AD660" s="198"/>
      <c r="AE660" s="198"/>
      <c r="AF660" s="198"/>
      <c r="AG660" s="198"/>
      <c r="AH660" s="198"/>
      <c r="AI660" s="198"/>
      <c r="AJ660" s="198"/>
      <c r="AK660" s="198"/>
    </row>
    <row r="661" spans="1:37" s="236" customFormat="1" ht="153" x14ac:dyDescent="0.25">
      <c r="A661" s="6" t="s">
        <v>10344</v>
      </c>
      <c r="B661" s="6" t="s">
        <v>25</v>
      </c>
      <c r="C661" s="11" t="s">
        <v>1527</v>
      </c>
      <c r="D661" s="11" t="s">
        <v>1372</v>
      </c>
      <c r="E661" s="11" t="s">
        <v>1528</v>
      </c>
      <c r="F661" s="6" t="s">
        <v>1529</v>
      </c>
      <c r="G661" s="6" t="s">
        <v>30</v>
      </c>
      <c r="H661" s="126">
        <v>60</v>
      </c>
      <c r="I661" s="6" t="s">
        <v>31</v>
      </c>
      <c r="J661" s="6" t="s">
        <v>32</v>
      </c>
      <c r="K661" s="3" t="s">
        <v>95</v>
      </c>
      <c r="L661" s="6" t="s">
        <v>34</v>
      </c>
      <c r="M661" s="6" t="s">
        <v>35</v>
      </c>
      <c r="N661" s="11" t="s">
        <v>78</v>
      </c>
      <c r="O661" s="3" t="s">
        <v>79</v>
      </c>
      <c r="P661" s="32" t="s">
        <v>432</v>
      </c>
      <c r="Q661" s="11" t="s">
        <v>433</v>
      </c>
      <c r="R661" s="23">
        <v>1.7</v>
      </c>
      <c r="S661" s="9">
        <v>162792</v>
      </c>
      <c r="T661" s="9">
        <f t="shared" ref="T661" si="201">S661*R661</f>
        <v>276746.39999999997</v>
      </c>
      <c r="U661" s="9">
        <f t="shared" si="198"/>
        <v>309955.96799999999</v>
      </c>
      <c r="V661" s="6" t="s">
        <v>80</v>
      </c>
      <c r="W661" s="6">
        <v>2016</v>
      </c>
      <c r="X661" s="32"/>
      <c r="Y661" s="198"/>
      <c r="Z661" s="198"/>
      <c r="AA661" s="198"/>
      <c r="AB661" s="198"/>
      <c r="AC661" s="198"/>
      <c r="AD661" s="198"/>
      <c r="AE661" s="198"/>
      <c r="AF661" s="198"/>
      <c r="AG661" s="198"/>
      <c r="AH661" s="198"/>
      <c r="AI661" s="198"/>
      <c r="AJ661" s="198"/>
      <c r="AK661" s="198"/>
    </row>
    <row r="662" spans="1:37" s="236" customFormat="1" ht="153" x14ac:dyDescent="0.25">
      <c r="A662" s="6" t="s">
        <v>1589</v>
      </c>
      <c r="B662" s="6" t="s">
        <v>25</v>
      </c>
      <c r="C662" s="11" t="s">
        <v>1527</v>
      </c>
      <c r="D662" s="11" t="s">
        <v>1372</v>
      </c>
      <c r="E662" s="11" t="s">
        <v>1528</v>
      </c>
      <c r="F662" s="6" t="s">
        <v>1531</v>
      </c>
      <c r="G662" s="6" t="s">
        <v>30</v>
      </c>
      <c r="H662" s="126">
        <v>60</v>
      </c>
      <c r="I662" s="6" t="s">
        <v>31</v>
      </c>
      <c r="J662" s="6" t="s">
        <v>32</v>
      </c>
      <c r="K662" s="3" t="s">
        <v>45</v>
      </c>
      <c r="L662" s="6" t="s">
        <v>34</v>
      </c>
      <c r="M662" s="6" t="s">
        <v>35</v>
      </c>
      <c r="N662" s="11" t="s">
        <v>78</v>
      </c>
      <c r="O662" s="3" t="s">
        <v>79</v>
      </c>
      <c r="P662" s="32" t="s">
        <v>432</v>
      </c>
      <c r="Q662" s="11" t="s">
        <v>433</v>
      </c>
      <c r="R662" s="23">
        <v>0.94</v>
      </c>
      <c r="S662" s="9">
        <v>162792</v>
      </c>
      <c r="T662" s="9">
        <v>0</v>
      </c>
      <c r="U662" s="9">
        <f t="shared" si="198"/>
        <v>0</v>
      </c>
      <c r="V662" s="6" t="s">
        <v>80</v>
      </c>
      <c r="W662" s="6">
        <v>2016</v>
      </c>
      <c r="X662" s="32" t="s">
        <v>6914</v>
      </c>
      <c r="Y662" s="198"/>
      <c r="Z662" s="198"/>
      <c r="AA662" s="198"/>
      <c r="AB662" s="198"/>
      <c r="AC662" s="198"/>
      <c r="AD662" s="198"/>
      <c r="AE662" s="198"/>
      <c r="AF662" s="198"/>
      <c r="AG662" s="198"/>
      <c r="AH662" s="198"/>
      <c r="AI662" s="198"/>
      <c r="AJ662" s="198"/>
      <c r="AK662" s="198"/>
    </row>
    <row r="663" spans="1:37" s="236" customFormat="1" ht="153" x14ac:dyDescent="0.25">
      <c r="A663" s="6" t="s">
        <v>10345</v>
      </c>
      <c r="B663" s="6" t="s">
        <v>25</v>
      </c>
      <c r="C663" s="11" t="s">
        <v>1527</v>
      </c>
      <c r="D663" s="11" t="s">
        <v>1372</v>
      </c>
      <c r="E663" s="11" t="s">
        <v>1528</v>
      </c>
      <c r="F663" s="6" t="s">
        <v>1531</v>
      </c>
      <c r="G663" s="6" t="s">
        <v>30</v>
      </c>
      <c r="H663" s="126">
        <v>60</v>
      </c>
      <c r="I663" s="6" t="s">
        <v>31</v>
      </c>
      <c r="J663" s="6" t="s">
        <v>32</v>
      </c>
      <c r="K663" s="3" t="s">
        <v>95</v>
      </c>
      <c r="L663" s="6" t="s">
        <v>34</v>
      </c>
      <c r="M663" s="6" t="s">
        <v>35</v>
      </c>
      <c r="N663" s="11" t="s">
        <v>78</v>
      </c>
      <c r="O663" s="3" t="s">
        <v>79</v>
      </c>
      <c r="P663" s="32" t="s">
        <v>432</v>
      </c>
      <c r="Q663" s="11" t="s">
        <v>433</v>
      </c>
      <c r="R663" s="23">
        <v>1.9</v>
      </c>
      <c r="S663" s="9">
        <v>162792</v>
      </c>
      <c r="T663" s="9">
        <f t="shared" ref="T663" si="202">S663*R663</f>
        <v>309304.8</v>
      </c>
      <c r="U663" s="9">
        <f t="shared" si="198"/>
        <v>346421.37600000005</v>
      </c>
      <c r="V663" s="6" t="s">
        <v>80</v>
      </c>
      <c r="W663" s="6">
        <v>2016</v>
      </c>
      <c r="X663" s="32"/>
      <c r="Y663" s="198"/>
      <c r="Z663" s="198"/>
      <c r="AA663" s="198"/>
      <c r="AB663" s="198"/>
      <c r="AC663" s="198"/>
      <c r="AD663" s="198"/>
      <c r="AE663" s="198"/>
      <c r="AF663" s="198"/>
      <c r="AG663" s="198"/>
      <c r="AH663" s="198"/>
      <c r="AI663" s="198"/>
      <c r="AJ663" s="198"/>
      <c r="AK663" s="198"/>
    </row>
    <row r="664" spans="1:37" s="236" customFormat="1" ht="153" x14ac:dyDescent="0.25">
      <c r="A664" s="6" t="s">
        <v>1594</v>
      </c>
      <c r="B664" s="6" t="s">
        <v>25</v>
      </c>
      <c r="C664" s="6" t="s">
        <v>1533</v>
      </c>
      <c r="D664" s="11" t="s">
        <v>1534</v>
      </c>
      <c r="E664" s="119" t="s">
        <v>1535</v>
      </c>
      <c r="F664" s="6" t="s">
        <v>1536</v>
      </c>
      <c r="G664" s="6" t="s">
        <v>30</v>
      </c>
      <c r="H664" s="126">
        <v>60</v>
      </c>
      <c r="I664" s="6" t="s">
        <v>31</v>
      </c>
      <c r="J664" s="6" t="s">
        <v>32</v>
      </c>
      <c r="K664" s="3" t="s">
        <v>45</v>
      </c>
      <c r="L664" s="6" t="s">
        <v>34</v>
      </c>
      <c r="M664" s="6" t="s">
        <v>35</v>
      </c>
      <c r="N664" s="11" t="s">
        <v>78</v>
      </c>
      <c r="O664" s="3" t="s">
        <v>79</v>
      </c>
      <c r="P664" s="32" t="s">
        <v>432</v>
      </c>
      <c r="Q664" s="11" t="s">
        <v>433</v>
      </c>
      <c r="R664" s="23">
        <v>1.57</v>
      </c>
      <c r="S664" s="9">
        <v>140340</v>
      </c>
      <c r="T664" s="9">
        <v>0</v>
      </c>
      <c r="U664" s="9">
        <f t="shared" si="198"/>
        <v>0</v>
      </c>
      <c r="V664" s="6" t="s">
        <v>80</v>
      </c>
      <c r="W664" s="6">
        <v>2016</v>
      </c>
      <c r="X664" s="32" t="s">
        <v>6914</v>
      </c>
      <c r="Y664" s="198"/>
      <c r="Z664" s="198"/>
      <c r="AA664" s="198"/>
      <c r="AB664" s="198"/>
      <c r="AC664" s="198"/>
      <c r="AD664" s="198"/>
      <c r="AE664" s="198"/>
      <c r="AF664" s="198"/>
      <c r="AG664" s="198"/>
      <c r="AH664" s="198"/>
      <c r="AI664" s="198"/>
      <c r="AJ664" s="198"/>
      <c r="AK664" s="198"/>
    </row>
    <row r="665" spans="1:37" s="236" customFormat="1" ht="153" x14ac:dyDescent="0.25">
      <c r="A665" s="6" t="s">
        <v>10346</v>
      </c>
      <c r="B665" s="6" t="s">
        <v>25</v>
      </c>
      <c r="C665" s="6" t="s">
        <v>1533</v>
      </c>
      <c r="D665" s="11" t="s">
        <v>1534</v>
      </c>
      <c r="E665" s="119" t="s">
        <v>1535</v>
      </c>
      <c r="F665" s="6" t="s">
        <v>1536</v>
      </c>
      <c r="G665" s="6" t="s">
        <v>30</v>
      </c>
      <c r="H665" s="126">
        <v>60</v>
      </c>
      <c r="I665" s="6" t="s">
        <v>31</v>
      </c>
      <c r="J665" s="6" t="s">
        <v>32</v>
      </c>
      <c r="K665" s="3" t="s">
        <v>240</v>
      </c>
      <c r="L665" s="6" t="s">
        <v>34</v>
      </c>
      <c r="M665" s="6" t="s">
        <v>35</v>
      </c>
      <c r="N665" s="11" t="s">
        <v>78</v>
      </c>
      <c r="O665" s="3" t="s">
        <v>79</v>
      </c>
      <c r="P665" s="32" t="s">
        <v>432</v>
      </c>
      <c r="Q665" s="11" t="s">
        <v>433</v>
      </c>
      <c r="R665" s="23">
        <v>8.2430000000000003</v>
      </c>
      <c r="S665" s="9">
        <v>140340</v>
      </c>
      <c r="T665" s="9">
        <v>0</v>
      </c>
      <c r="U665" s="9">
        <f t="shared" si="198"/>
        <v>0</v>
      </c>
      <c r="V665" s="6" t="s">
        <v>80</v>
      </c>
      <c r="W665" s="6">
        <v>2016</v>
      </c>
      <c r="X665" s="32" t="s">
        <v>6995</v>
      </c>
      <c r="Y665" s="198"/>
      <c r="Z665" s="198"/>
      <c r="AA665" s="198"/>
      <c r="AB665" s="198"/>
      <c r="AC665" s="198"/>
      <c r="AD665" s="198"/>
      <c r="AE665" s="198"/>
      <c r="AF665" s="198"/>
      <c r="AG665" s="198"/>
      <c r="AH665" s="198"/>
      <c r="AI665" s="198"/>
      <c r="AJ665" s="198"/>
      <c r="AK665" s="198"/>
    </row>
    <row r="666" spans="1:37" s="236" customFormat="1" ht="153" x14ac:dyDescent="0.25">
      <c r="A666" s="6" t="s">
        <v>10819</v>
      </c>
      <c r="B666" s="6" t="s">
        <v>25</v>
      </c>
      <c r="C666" s="6" t="s">
        <v>1533</v>
      </c>
      <c r="D666" s="11" t="s">
        <v>1534</v>
      </c>
      <c r="E666" s="119" t="s">
        <v>1535</v>
      </c>
      <c r="F666" s="6" t="s">
        <v>1536</v>
      </c>
      <c r="G666" s="6" t="s">
        <v>30</v>
      </c>
      <c r="H666" s="126">
        <v>0</v>
      </c>
      <c r="I666" s="6" t="s">
        <v>31</v>
      </c>
      <c r="J666" s="6" t="s">
        <v>32</v>
      </c>
      <c r="K666" s="3" t="s">
        <v>240</v>
      </c>
      <c r="L666" s="6" t="s">
        <v>34</v>
      </c>
      <c r="M666" s="6" t="s">
        <v>35</v>
      </c>
      <c r="N666" s="11" t="s">
        <v>36</v>
      </c>
      <c r="O666" s="3" t="s">
        <v>2050</v>
      </c>
      <c r="P666" s="32" t="s">
        <v>432</v>
      </c>
      <c r="Q666" s="11" t="s">
        <v>433</v>
      </c>
      <c r="R666" s="23">
        <v>8.2430000000000003</v>
      </c>
      <c r="S666" s="9">
        <v>140340</v>
      </c>
      <c r="T666" s="9">
        <v>0</v>
      </c>
      <c r="U666" s="9">
        <f t="shared" ref="U666" si="203">T666*1.12</f>
        <v>0</v>
      </c>
      <c r="V666" s="6"/>
      <c r="W666" s="6">
        <v>2016</v>
      </c>
      <c r="X666" s="32" t="s">
        <v>6907</v>
      </c>
      <c r="Y666" s="198"/>
      <c r="Z666" s="198"/>
      <c r="AA666" s="198"/>
      <c r="AB666" s="198"/>
      <c r="AC666" s="198"/>
      <c r="AD666" s="198"/>
      <c r="AE666" s="198"/>
      <c r="AF666" s="198"/>
      <c r="AG666" s="198"/>
      <c r="AH666" s="198"/>
      <c r="AI666" s="198"/>
      <c r="AJ666" s="198"/>
      <c r="AK666" s="198"/>
    </row>
    <row r="667" spans="1:37" s="236" customFormat="1" ht="153" x14ac:dyDescent="0.25">
      <c r="A667" s="6" t="s">
        <v>11193</v>
      </c>
      <c r="B667" s="6" t="s">
        <v>25</v>
      </c>
      <c r="C667" s="6" t="s">
        <v>1533</v>
      </c>
      <c r="D667" s="11" t="s">
        <v>1534</v>
      </c>
      <c r="E667" s="119" t="s">
        <v>1535</v>
      </c>
      <c r="F667" s="6" t="s">
        <v>1536</v>
      </c>
      <c r="G667" s="6" t="s">
        <v>30</v>
      </c>
      <c r="H667" s="126">
        <v>0</v>
      </c>
      <c r="I667" s="6" t="s">
        <v>31</v>
      </c>
      <c r="J667" s="6" t="s">
        <v>32</v>
      </c>
      <c r="K667" s="3" t="s">
        <v>240</v>
      </c>
      <c r="L667" s="6" t="s">
        <v>34</v>
      </c>
      <c r="M667" s="6" t="s">
        <v>35</v>
      </c>
      <c r="N667" s="11" t="s">
        <v>36</v>
      </c>
      <c r="O667" s="3" t="s">
        <v>2050</v>
      </c>
      <c r="P667" s="32" t="s">
        <v>432</v>
      </c>
      <c r="Q667" s="11" t="s">
        <v>433</v>
      </c>
      <c r="R667" s="23">
        <v>8.9634999999999998</v>
      </c>
      <c r="S667" s="9">
        <v>140340</v>
      </c>
      <c r="T667" s="9">
        <f t="shared" ref="T667" si="204">S667*R667</f>
        <v>1257937.5900000001</v>
      </c>
      <c r="U667" s="9">
        <f t="shared" ref="U667" si="205">T667*1.12</f>
        <v>1408890.1008000001</v>
      </c>
      <c r="V667" s="6"/>
      <c r="W667" s="6">
        <v>2016</v>
      </c>
      <c r="X667" s="32"/>
      <c r="Y667" s="198"/>
      <c r="Z667" s="198"/>
      <c r="AA667" s="198"/>
      <c r="AB667" s="198"/>
      <c r="AC667" s="198"/>
      <c r="AD667" s="198"/>
      <c r="AE667" s="198"/>
      <c r="AF667" s="198"/>
      <c r="AG667" s="198"/>
      <c r="AH667" s="198"/>
      <c r="AI667" s="198"/>
      <c r="AJ667" s="198"/>
      <c r="AK667" s="198"/>
    </row>
    <row r="668" spans="1:37" s="236" customFormat="1" ht="153" x14ac:dyDescent="0.25">
      <c r="A668" s="6" t="s">
        <v>1599</v>
      </c>
      <c r="B668" s="6" t="s">
        <v>25</v>
      </c>
      <c r="C668" s="6" t="s">
        <v>1538</v>
      </c>
      <c r="D668" s="11" t="s">
        <v>1534</v>
      </c>
      <c r="E668" s="119" t="s">
        <v>1539</v>
      </c>
      <c r="F668" s="6" t="s">
        <v>1540</v>
      </c>
      <c r="G668" s="6" t="s">
        <v>30</v>
      </c>
      <c r="H668" s="126">
        <v>60</v>
      </c>
      <c r="I668" s="6" t="s">
        <v>31</v>
      </c>
      <c r="J668" s="6" t="s">
        <v>32</v>
      </c>
      <c r="K668" s="3" t="s">
        <v>45</v>
      </c>
      <c r="L668" s="6" t="s">
        <v>34</v>
      </c>
      <c r="M668" s="6" t="s">
        <v>35</v>
      </c>
      <c r="N668" s="11" t="s">
        <v>78</v>
      </c>
      <c r="O668" s="3" t="s">
        <v>79</v>
      </c>
      <c r="P668" s="32" t="s">
        <v>432</v>
      </c>
      <c r="Q668" s="11" t="s">
        <v>433</v>
      </c>
      <c r="R668" s="23">
        <v>40</v>
      </c>
      <c r="S668" s="9">
        <v>140340</v>
      </c>
      <c r="T668" s="9">
        <v>0</v>
      </c>
      <c r="U668" s="9">
        <f t="shared" si="198"/>
        <v>0</v>
      </c>
      <c r="V668" s="6" t="s">
        <v>80</v>
      </c>
      <c r="W668" s="6">
        <v>2016</v>
      </c>
      <c r="X668" s="32" t="s">
        <v>6914</v>
      </c>
      <c r="Y668" s="198"/>
      <c r="Z668" s="198"/>
      <c r="AA668" s="198"/>
      <c r="AB668" s="198"/>
      <c r="AC668" s="198"/>
      <c r="AD668" s="198"/>
      <c r="AE668" s="198"/>
      <c r="AF668" s="198"/>
      <c r="AG668" s="198"/>
      <c r="AH668" s="198"/>
      <c r="AI668" s="198"/>
      <c r="AJ668" s="198"/>
      <c r="AK668" s="198"/>
    </row>
    <row r="669" spans="1:37" s="236" customFormat="1" ht="153" x14ac:dyDescent="0.25">
      <c r="A669" s="6" t="s">
        <v>10347</v>
      </c>
      <c r="B669" s="6" t="s">
        <v>25</v>
      </c>
      <c r="C669" s="6" t="s">
        <v>1538</v>
      </c>
      <c r="D669" s="11" t="s">
        <v>1534</v>
      </c>
      <c r="E669" s="119" t="s">
        <v>1539</v>
      </c>
      <c r="F669" s="6" t="s">
        <v>1540</v>
      </c>
      <c r="G669" s="6" t="s">
        <v>30</v>
      </c>
      <c r="H669" s="126">
        <v>60</v>
      </c>
      <c r="I669" s="6" t="s">
        <v>31</v>
      </c>
      <c r="J669" s="6" t="s">
        <v>32</v>
      </c>
      <c r="K669" s="3" t="s">
        <v>10324</v>
      </c>
      <c r="L669" s="6" t="s">
        <v>34</v>
      </c>
      <c r="M669" s="6" t="s">
        <v>35</v>
      </c>
      <c r="N669" s="11" t="s">
        <v>78</v>
      </c>
      <c r="O669" s="3" t="s">
        <v>79</v>
      </c>
      <c r="P669" s="32" t="s">
        <v>432</v>
      </c>
      <c r="Q669" s="11" t="s">
        <v>433</v>
      </c>
      <c r="R669" s="23">
        <v>28.501000000000001</v>
      </c>
      <c r="S669" s="9">
        <v>140340</v>
      </c>
      <c r="T669" s="9">
        <v>0</v>
      </c>
      <c r="U669" s="9">
        <f t="shared" si="198"/>
        <v>0</v>
      </c>
      <c r="V669" s="6" t="s">
        <v>80</v>
      </c>
      <c r="W669" s="6">
        <v>2016</v>
      </c>
      <c r="X669" s="32" t="s">
        <v>6907</v>
      </c>
      <c r="Y669" s="198"/>
      <c r="Z669" s="198"/>
      <c r="AA669" s="198"/>
      <c r="AB669" s="198"/>
      <c r="AC669" s="198"/>
      <c r="AD669" s="198"/>
      <c r="AE669" s="198"/>
      <c r="AF669" s="198"/>
      <c r="AG669" s="198"/>
      <c r="AH669" s="198"/>
      <c r="AI669" s="198"/>
      <c r="AJ669" s="198"/>
      <c r="AK669" s="198"/>
    </row>
    <row r="670" spans="1:37" s="236" customFormat="1" ht="153" x14ac:dyDescent="0.25">
      <c r="A670" s="6" t="s">
        <v>11192</v>
      </c>
      <c r="B670" s="6" t="s">
        <v>25</v>
      </c>
      <c r="C670" s="6" t="s">
        <v>1538</v>
      </c>
      <c r="D670" s="11" t="s">
        <v>1534</v>
      </c>
      <c r="E670" s="119" t="s">
        <v>1539</v>
      </c>
      <c r="F670" s="6" t="s">
        <v>1540</v>
      </c>
      <c r="G670" s="6" t="s">
        <v>30</v>
      </c>
      <c r="H670" s="126">
        <v>60</v>
      </c>
      <c r="I670" s="6" t="s">
        <v>31</v>
      </c>
      <c r="J670" s="6" t="s">
        <v>32</v>
      </c>
      <c r="K670" s="3" t="s">
        <v>10324</v>
      </c>
      <c r="L670" s="6" t="s">
        <v>34</v>
      </c>
      <c r="M670" s="6" t="s">
        <v>35</v>
      </c>
      <c r="N670" s="11" t="s">
        <v>78</v>
      </c>
      <c r="O670" s="3" t="s">
        <v>79</v>
      </c>
      <c r="P670" s="32" t="s">
        <v>432</v>
      </c>
      <c r="Q670" s="11" t="s">
        <v>433</v>
      </c>
      <c r="R670" s="23">
        <v>30.237000000000002</v>
      </c>
      <c r="S670" s="9">
        <v>140340</v>
      </c>
      <c r="T670" s="9">
        <f t="shared" ref="T670" si="206">S670*R670</f>
        <v>4243460.58</v>
      </c>
      <c r="U670" s="9">
        <f t="shared" ref="U670" si="207">T670*1.12</f>
        <v>4752675.8496000003</v>
      </c>
      <c r="V670" s="6" t="s">
        <v>80</v>
      </c>
      <c r="W670" s="6">
        <v>2016</v>
      </c>
      <c r="X670" s="32"/>
      <c r="Y670" s="198"/>
      <c r="Z670" s="198"/>
      <c r="AA670" s="198"/>
      <c r="AB670" s="198"/>
      <c r="AC670" s="198"/>
      <c r="AD670" s="198"/>
      <c r="AE670" s="198"/>
      <c r="AF670" s="198"/>
      <c r="AG670" s="198"/>
      <c r="AH670" s="198"/>
      <c r="AI670" s="198"/>
      <c r="AJ670" s="198"/>
      <c r="AK670" s="198"/>
    </row>
    <row r="671" spans="1:37" s="236" customFormat="1" ht="153" x14ac:dyDescent="0.25">
      <c r="A671" s="6" t="s">
        <v>1604</v>
      </c>
      <c r="B671" s="6" t="s">
        <v>25</v>
      </c>
      <c r="C671" s="6" t="s">
        <v>1542</v>
      </c>
      <c r="D671" s="11" t="s">
        <v>1534</v>
      </c>
      <c r="E671" s="119" t="s">
        <v>1543</v>
      </c>
      <c r="F671" s="6" t="s">
        <v>1544</v>
      </c>
      <c r="G671" s="6" t="s">
        <v>30</v>
      </c>
      <c r="H671" s="126">
        <v>60</v>
      </c>
      <c r="I671" s="6" t="s">
        <v>31</v>
      </c>
      <c r="J671" s="6" t="s">
        <v>32</v>
      </c>
      <c r="K671" s="3" t="s">
        <v>460</v>
      </c>
      <c r="L671" s="6" t="s">
        <v>34</v>
      </c>
      <c r="M671" s="6" t="s">
        <v>35</v>
      </c>
      <c r="N671" s="11" t="s">
        <v>78</v>
      </c>
      <c r="O671" s="3" t="s">
        <v>79</v>
      </c>
      <c r="P671" s="32" t="s">
        <v>432</v>
      </c>
      <c r="Q671" s="11" t="s">
        <v>433</v>
      </c>
      <c r="R671" s="23">
        <v>50</v>
      </c>
      <c r="S671" s="9">
        <v>140340</v>
      </c>
      <c r="T671" s="9">
        <v>0</v>
      </c>
      <c r="U671" s="9">
        <f t="shared" si="198"/>
        <v>0</v>
      </c>
      <c r="V671" s="6" t="s">
        <v>80</v>
      </c>
      <c r="W671" s="6">
        <v>2016</v>
      </c>
      <c r="X671" s="32" t="s">
        <v>6995</v>
      </c>
      <c r="Y671" s="198"/>
      <c r="Z671" s="198"/>
      <c r="AA671" s="198"/>
      <c r="AB671" s="198"/>
      <c r="AC671" s="198"/>
      <c r="AD671" s="198"/>
      <c r="AE671" s="198"/>
      <c r="AF671" s="198"/>
      <c r="AG671" s="198"/>
      <c r="AH671" s="198"/>
      <c r="AI671" s="198"/>
      <c r="AJ671" s="198"/>
      <c r="AK671" s="198"/>
    </row>
    <row r="672" spans="1:37" s="236" customFormat="1" ht="153" x14ac:dyDescent="0.25">
      <c r="A672" s="6" t="s">
        <v>7001</v>
      </c>
      <c r="B672" s="6" t="s">
        <v>25</v>
      </c>
      <c r="C672" s="6" t="s">
        <v>1542</v>
      </c>
      <c r="D672" s="11" t="s">
        <v>1534</v>
      </c>
      <c r="E672" s="119" t="s">
        <v>1543</v>
      </c>
      <c r="F672" s="6" t="s">
        <v>1544</v>
      </c>
      <c r="G672" s="6" t="s">
        <v>30</v>
      </c>
      <c r="H672" s="126">
        <v>0</v>
      </c>
      <c r="I672" s="6" t="s">
        <v>31</v>
      </c>
      <c r="J672" s="6" t="s">
        <v>32</v>
      </c>
      <c r="K672" s="3" t="s">
        <v>460</v>
      </c>
      <c r="L672" s="6" t="s">
        <v>34</v>
      </c>
      <c r="M672" s="6" t="s">
        <v>35</v>
      </c>
      <c r="N672" s="11" t="s">
        <v>36</v>
      </c>
      <c r="O672" s="3" t="s">
        <v>2050</v>
      </c>
      <c r="P672" s="32" t="s">
        <v>432</v>
      </c>
      <c r="Q672" s="11" t="s">
        <v>433</v>
      </c>
      <c r="R672" s="23">
        <v>50</v>
      </c>
      <c r="S672" s="9">
        <v>140340</v>
      </c>
      <c r="T672" s="9">
        <v>0</v>
      </c>
      <c r="U672" s="9">
        <f t="shared" si="198"/>
        <v>0</v>
      </c>
      <c r="V672" s="6"/>
      <c r="W672" s="6">
        <v>2016</v>
      </c>
      <c r="X672" s="32" t="s">
        <v>10348</v>
      </c>
      <c r="Y672" s="198"/>
      <c r="Z672" s="198"/>
      <c r="AA672" s="198"/>
      <c r="AB672" s="198"/>
      <c r="AC672" s="198"/>
      <c r="AD672" s="198"/>
      <c r="AE672" s="198"/>
      <c r="AF672" s="198"/>
      <c r="AG672" s="198"/>
      <c r="AH672" s="198"/>
      <c r="AI672" s="198"/>
      <c r="AJ672" s="198"/>
      <c r="AK672" s="198"/>
    </row>
    <row r="673" spans="1:37" s="236" customFormat="1" ht="153" x14ac:dyDescent="0.25">
      <c r="A673" s="6" t="s">
        <v>10349</v>
      </c>
      <c r="B673" s="6" t="s">
        <v>25</v>
      </c>
      <c r="C673" s="6" t="s">
        <v>1542</v>
      </c>
      <c r="D673" s="11" t="s">
        <v>1534</v>
      </c>
      <c r="E673" s="119" t="s">
        <v>1543</v>
      </c>
      <c r="F673" s="6" t="s">
        <v>1544</v>
      </c>
      <c r="G673" s="6" t="s">
        <v>30</v>
      </c>
      <c r="H673" s="126">
        <v>60</v>
      </c>
      <c r="I673" s="6" t="s">
        <v>31</v>
      </c>
      <c r="J673" s="6" t="s">
        <v>32</v>
      </c>
      <c r="K673" s="3" t="s">
        <v>10343</v>
      </c>
      <c r="L673" s="6" t="s">
        <v>34</v>
      </c>
      <c r="M673" s="6" t="s">
        <v>35</v>
      </c>
      <c r="N673" s="11" t="s">
        <v>78</v>
      </c>
      <c r="O673" s="3" t="s">
        <v>79</v>
      </c>
      <c r="P673" s="32" t="s">
        <v>432</v>
      </c>
      <c r="Q673" s="11" t="s">
        <v>433</v>
      </c>
      <c r="R673" s="23">
        <v>40.92</v>
      </c>
      <c r="S673" s="9">
        <v>140340</v>
      </c>
      <c r="T673" s="9">
        <v>0</v>
      </c>
      <c r="U673" s="9">
        <f t="shared" si="198"/>
        <v>0</v>
      </c>
      <c r="V673" s="6" t="s">
        <v>80</v>
      </c>
      <c r="W673" s="6">
        <v>2016</v>
      </c>
      <c r="X673" s="32" t="s">
        <v>6914</v>
      </c>
      <c r="Y673" s="198"/>
      <c r="Z673" s="198"/>
      <c r="AA673" s="198"/>
      <c r="AB673" s="198"/>
      <c r="AC673" s="198"/>
      <c r="AD673" s="198"/>
      <c r="AE673" s="198"/>
      <c r="AF673" s="198"/>
      <c r="AG673" s="198"/>
      <c r="AH673" s="198"/>
      <c r="AI673" s="198"/>
      <c r="AJ673" s="198"/>
      <c r="AK673" s="198"/>
    </row>
    <row r="674" spans="1:37" s="236" customFormat="1" ht="153" x14ac:dyDescent="0.25">
      <c r="A674" s="6" t="s">
        <v>11191</v>
      </c>
      <c r="B674" s="6" t="s">
        <v>25</v>
      </c>
      <c r="C674" s="6" t="s">
        <v>1542</v>
      </c>
      <c r="D674" s="11" t="s">
        <v>1534</v>
      </c>
      <c r="E674" s="119" t="s">
        <v>1543</v>
      </c>
      <c r="F674" s="6" t="s">
        <v>1544</v>
      </c>
      <c r="G674" s="6" t="s">
        <v>30</v>
      </c>
      <c r="H674" s="126">
        <v>60</v>
      </c>
      <c r="I674" s="6" t="s">
        <v>31</v>
      </c>
      <c r="J674" s="6" t="s">
        <v>32</v>
      </c>
      <c r="K674" s="3" t="s">
        <v>10330</v>
      </c>
      <c r="L674" s="6" t="s">
        <v>34</v>
      </c>
      <c r="M674" s="6" t="s">
        <v>35</v>
      </c>
      <c r="N674" s="11" t="s">
        <v>78</v>
      </c>
      <c r="O674" s="3" t="s">
        <v>79</v>
      </c>
      <c r="P674" s="32" t="s">
        <v>432</v>
      </c>
      <c r="Q674" s="11" t="s">
        <v>433</v>
      </c>
      <c r="R674" s="23">
        <v>42.582000000000001</v>
      </c>
      <c r="S674" s="9">
        <v>140340</v>
      </c>
      <c r="T674" s="9">
        <f t="shared" ref="T674" si="208">S674*R674</f>
        <v>5975957.8799999999</v>
      </c>
      <c r="U674" s="9">
        <f t="shared" ref="U674" si="209">T674*1.12</f>
        <v>6693072.8256000001</v>
      </c>
      <c r="V674" s="6" t="s">
        <v>80</v>
      </c>
      <c r="W674" s="6">
        <v>2016</v>
      </c>
      <c r="X674" s="32"/>
      <c r="Y674" s="198"/>
      <c r="Z674" s="198"/>
      <c r="AA674" s="198"/>
      <c r="AB674" s="198"/>
      <c r="AC674" s="198"/>
      <c r="AD674" s="198"/>
      <c r="AE674" s="198"/>
      <c r="AF674" s="198"/>
      <c r="AG674" s="198"/>
      <c r="AH674" s="198"/>
      <c r="AI674" s="198"/>
      <c r="AJ674" s="198"/>
      <c r="AK674" s="198"/>
    </row>
    <row r="675" spans="1:37" s="236" customFormat="1" ht="153" x14ac:dyDescent="0.25">
      <c r="A675" s="6" t="s">
        <v>1606</v>
      </c>
      <c r="B675" s="6" t="s">
        <v>25</v>
      </c>
      <c r="C675" s="6" t="s">
        <v>1546</v>
      </c>
      <c r="D675" s="11" t="s">
        <v>1534</v>
      </c>
      <c r="E675" s="11" t="s">
        <v>1547</v>
      </c>
      <c r="F675" s="6" t="s">
        <v>1548</v>
      </c>
      <c r="G675" s="6" t="s">
        <v>30</v>
      </c>
      <c r="H675" s="126">
        <v>60</v>
      </c>
      <c r="I675" s="6" t="s">
        <v>31</v>
      </c>
      <c r="J675" s="6" t="s">
        <v>32</v>
      </c>
      <c r="K675" s="3" t="s">
        <v>460</v>
      </c>
      <c r="L675" s="6" t="s">
        <v>34</v>
      </c>
      <c r="M675" s="6" t="s">
        <v>35</v>
      </c>
      <c r="N675" s="11" t="s">
        <v>78</v>
      </c>
      <c r="O675" s="3" t="s">
        <v>79</v>
      </c>
      <c r="P675" s="32" t="s">
        <v>432</v>
      </c>
      <c r="Q675" s="11" t="s">
        <v>433</v>
      </c>
      <c r="R675" s="23">
        <v>10</v>
      </c>
      <c r="S675" s="9">
        <v>140340</v>
      </c>
      <c r="T675" s="9">
        <v>0</v>
      </c>
      <c r="U675" s="9">
        <f t="shared" si="198"/>
        <v>0</v>
      </c>
      <c r="V675" s="6" t="s">
        <v>80</v>
      </c>
      <c r="W675" s="6">
        <v>2016</v>
      </c>
      <c r="X675" s="32" t="s">
        <v>7025</v>
      </c>
      <c r="Y675" s="198"/>
      <c r="Z675" s="198"/>
      <c r="AA675" s="198"/>
      <c r="AB675" s="198"/>
      <c r="AC675" s="198"/>
      <c r="AD675" s="198"/>
      <c r="AE675" s="198"/>
      <c r="AF675" s="198"/>
      <c r="AG675" s="198"/>
      <c r="AH675" s="198"/>
      <c r="AI675" s="198"/>
      <c r="AJ675" s="198"/>
      <c r="AK675" s="198"/>
    </row>
    <row r="676" spans="1:37" s="236" customFormat="1" ht="153" x14ac:dyDescent="0.25">
      <c r="A676" s="6" t="s">
        <v>10350</v>
      </c>
      <c r="B676" s="6" t="s">
        <v>25</v>
      </c>
      <c r="C676" s="6" t="s">
        <v>1546</v>
      </c>
      <c r="D676" s="11" t="s">
        <v>1534</v>
      </c>
      <c r="E676" s="11" t="s">
        <v>1547</v>
      </c>
      <c r="F676" s="6" t="s">
        <v>1548</v>
      </c>
      <c r="G676" s="6" t="s">
        <v>30</v>
      </c>
      <c r="H676" s="126">
        <v>60</v>
      </c>
      <c r="I676" s="6" t="s">
        <v>31</v>
      </c>
      <c r="J676" s="6" t="s">
        <v>32</v>
      </c>
      <c r="K676" s="3" t="s">
        <v>45</v>
      </c>
      <c r="L676" s="6" t="s">
        <v>34</v>
      </c>
      <c r="M676" s="6" t="s">
        <v>35</v>
      </c>
      <c r="N676" s="11" t="s">
        <v>78</v>
      </c>
      <c r="O676" s="3" t="s">
        <v>79</v>
      </c>
      <c r="P676" s="32" t="s">
        <v>432</v>
      </c>
      <c r="Q676" s="11" t="s">
        <v>433</v>
      </c>
      <c r="R676" s="23">
        <v>10</v>
      </c>
      <c r="S676" s="9">
        <v>140340</v>
      </c>
      <c r="T676" s="9">
        <v>0</v>
      </c>
      <c r="U676" s="9">
        <f t="shared" si="198"/>
        <v>0</v>
      </c>
      <c r="V676" s="6" t="s">
        <v>80</v>
      </c>
      <c r="W676" s="6">
        <v>2016</v>
      </c>
      <c r="X676" s="32" t="s">
        <v>6907</v>
      </c>
      <c r="Y676" s="198"/>
      <c r="Z676" s="198"/>
      <c r="AA676" s="198"/>
      <c r="AB676" s="198"/>
      <c r="AC676" s="198"/>
      <c r="AD676" s="198"/>
      <c r="AE676" s="198"/>
      <c r="AF676" s="198"/>
      <c r="AG676" s="198"/>
      <c r="AH676" s="198"/>
      <c r="AI676" s="198"/>
      <c r="AJ676" s="198"/>
      <c r="AK676" s="198"/>
    </row>
    <row r="677" spans="1:37" s="236" customFormat="1" ht="153" x14ac:dyDescent="0.25">
      <c r="A677" s="6" t="s">
        <v>10351</v>
      </c>
      <c r="B677" s="6" t="s">
        <v>25</v>
      </c>
      <c r="C677" s="6" t="s">
        <v>1546</v>
      </c>
      <c r="D677" s="11" t="s">
        <v>1534</v>
      </c>
      <c r="E677" s="11" t="s">
        <v>1547</v>
      </c>
      <c r="F677" s="6" t="s">
        <v>1548</v>
      </c>
      <c r="G677" s="6" t="s">
        <v>30</v>
      </c>
      <c r="H677" s="126">
        <v>60</v>
      </c>
      <c r="I677" s="6" t="s">
        <v>31</v>
      </c>
      <c r="J677" s="6" t="s">
        <v>32</v>
      </c>
      <c r="K677" s="3" t="s">
        <v>45</v>
      </c>
      <c r="L677" s="6" t="s">
        <v>34</v>
      </c>
      <c r="M677" s="6" t="s">
        <v>35</v>
      </c>
      <c r="N677" s="11" t="s">
        <v>78</v>
      </c>
      <c r="O677" s="3" t="s">
        <v>79</v>
      </c>
      <c r="P677" s="32" t="s">
        <v>432</v>
      </c>
      <c r="Q677" s="11" t="s">
        <v>433</v>
      </c>
      <c r="R677" s="23">
        <v>7.9</v>
      </c>
      <c r="S677" s="9">
        <v>140340</v>
      </c>
      <c r="T677" s="9">
        <v>0</v>
      </c>
      <c r="U677" s="9">
        <f t="shared" si="198"/>
        <v>0</v>
      </c>
      <c r="V677" s="6" t="s">
        <v>80</v>
      </c>
      <c r="W677" s="6">
        <v>2016</v>
      </c>
      <c r="X677" s="32" t="s">
        <v>6914</v>
      </c>
      <c r="Y677" s="198"/>
      <c r="Z677" s="198"/>
      <c r="AA677" s="198"/>
      <c r="AB677" s="198"/>
      <c r="AC677" s="198"/>
      <c r="AD677" s="198"/>
      <c r="AE677" s="198"/>
      <c r="AF677" s="198"/>
      <c r="AG677" s="198"/>
      <c r="AH677" s="198"/>
      <c r="AI677" s="198"/>
      <c r="AJ677" s="198"/>
      <c r="AK677" s="198"/>
    </row>
    <row r="678" spans="1:37" s="236" customFormat="1" ht="153" x14ac:dyDescent="0.25">
      <c r="A678" s="6" t="s">
        <v>11009</v>
      </c>
      <c r="B678" s="6" t="s">
        <v>25</v>
      </c>
      <c r="C678" s="6" t="s">
        <v>1546</v>
      </c>
      <c r="D678" s="11" t="s">
        <v>1534</v>
      </c>
      <c r="E678" s="11" t="s">
        <v>1547</v>
      </c>
      <c r="F678" s="6" t="s">
        <v>1548</v>
      </c>
      <c r="G678" s="6" t="s">
        <v>30</v>
      </c>
      <c r="H678" s="126">
        <v>60</v>
      </c>
      <c r="I678" s="6" t="s">
        <v>31</v>
      </c>
      <c r="J678" s="6" t="s">
        <v>32</v>
      </c>
      <c r="K678" s="3" t="s">
        <v>10175</v>
      </c>
      <c r="L678" s="6" t="s">
        <v>34</v>
      </c>
      <c r="M678" s="6" t="s">
        <v>35</v>
      </c>
      <c r="N678" s="11" t="s">
        <v>78</v>
      </c>
      <c r="O678" s="3" t="s">
        <v>79</v>
      </c>
      <c r="P678" s="32" t="s">
        <v>432</v>
      </c>
      <c r="Q678" s="11" t="s">
        <v>433</v>
      </c>
      <c r="R678" s="23">
        <v>9.7260000000000009</v>
      </c>
      <c r="S678" s="9">
        <v>140340</v>
      </c>
      <c r="T678" s="9">
        <f t="shared" ref="T678" si="210">S678*R678</f>
        <v>1364946.84</v>
      </c>
      <c r="U678" s="9">
        <f t="shared" ref="U678" si="211">T678*1.12</f>
        <v>1528740.4608000002</v>
      </c>
      <c r="V678" s="6" t="s">
        <v>80</v>
      </c>
      <c r="W678" s="6">
        <v>2016</v>
      </c>
      <c r="X678" s="32"/>
      <c r="Y678" s="198"/>
      <c r="Z678" s="198"/>
      <c r="AA678" s="198"/>
      <c r="AB678" s="198"/>
      <c r="AC678" s="198"/>
      <c r="AD678" s="198"/>
      <c r="AE678" s="198"/>
      <c r="AF678" s="198"/>
      <c r="AG678" s="198"/>
      <c r="AH678" s="198"/>
      <c r="AI678" s="198"/>
      <c r="AJ678" s="198"/>
      <c r="AK678" s="198"/>
    </row>
    <row r="679" spans="1:37" s="236" customFormat="1" ht="153" x14ac:dyDescent="0.25">
      <c r="A679" s="6" t="s">
        <v>1608</v>
      </c>
      <c r="B679" s="6" t="s">
        <v>25</v>
      </c>
      <c r="C679" s="6" t="s">
        <v>1550</v>
      </c>
      <c r="D679" s="11" t="s">
        <v>1534</v>
      </c>
      <c r="E679" s="11" t="s">
        <v>1551</v>
      </c>
      <c r="F679" s="6" t="s">
        <v>1552</v>
      </c>
      <c r="G679" s="6" t="s">
        <v>337</v>
      </c>
      <c r="H679" s="126">
        <v>60</v>
      </c>
      <c r="I679" s="6" t="s">
        <v>31</v>
      </c>
      <c r="J679" s="6" t="s">
        <v>32</v>
      </c>
      <c r="K679" s="3" t="s">
        <v>1553</v>
      </c>
      <c r="L679" s="6" t="s">
        <v>34</v>
      </c>
      <c r="M679" s="6" t="s">
        <v>35</v>
      </c>
      <c r="N679" s="11" t="s">
        <v>78</v>
      </c>
      <c r="O679" s="3" t="s">
        <v>79</v>
      </c>
      <c r="P679" s="32" t="s">
        <v>432</v>
      </c>
      <c r="Q679" s="11" t="s">
        <v>433</v>
      </c>
      <c r="R679" s="23">
        <v>80</v>
      </c>
      <c r="S679" s="9">
        <v>140340</v>
      </c>
      <c r="T679" s="9">
        <v>0</v>
      </c>
      <c r="U679" s="9">
        <f t="shared" si="198"/>
        <v>0</v>
      </c>
      <c r="V679" s="6" t="s">
        <v>80</v>
      </c>
      <c r="W679" s="6">
        <v>2016</v>
      </c>
      <c r="X679" s="32" t="s">
        <v>7023</v>
      </c>
      <c r="Y679" s="198"/>
      <c r="Z679" s="198"/>
      <c r="AA679" s="198"/>
      <c r="AB679" s="198"/>
      <c r="AC679" s="198"/>
      <c r="AD679" s="198"/>
      <c r="AE679" s="198"/>
      <c r="AF679" s="198"/>
      <c r="AG679" s="198"/>
      <c r="AH679" s="198"/>
      <c r="AI679" s="198"/>
      <c r="AJ679" s="198"/>
      <c r="AK679" s="198"/>
    </row>
    <row r="680" spans="1:37" s="236" customFormat="1" ht="153" x14ac:dyDescent="0.25">
      <c r="A680" s="6" t="s">
        <v>10352</v>
      </c>
      <c r="B680" s="6" t="s">
        <v>25</v>
      </c>
      <c r="C680" s="6" t="s">
        <v>1550</v>
      </c>
      <c r="D680" s="11" t="s">
        <v>1534</v>
      </c>
      <c r="E680" s="11" t="s">
        <v>1551</v>
      </c>
      <c r="F680" s="6" t="s">
        <v>1552</v>
      </c>
      <c r="G680" s="6" t="s">
        <v>30</v>
      </c>
      <c r="H680" s="126">
        <v>60</v>
      </c>
      <c r="I680" s="6" t="s">
        <v>31</v>
      </c>
      <c r="J680" s="6" t="s">
        <v>32</v>
      </c>
      <c r="K680" s="3" t="s">
        <v>240</v>
      </c>
      <c r="L680" s="6" t="s">
        <v>34</v>
      </c>
      <c r="M680" s="6" t="s">
        <v>35</v>
      </c>
      <c r="N680" s="11" t="s">
        <v>78</v>
      </c>
      <c r="O680" s="3" t="s">
        <v>79</v>
      </c>
      <c r="P680" s="32" t="s">
        <v>432</v>
      </c>
      <c r="Q680" s="11" t="s">
        <v>433</v>
      </c>
      <c r="R680" s="23">
        <v>28.48</v>
      </c>
      <c r="S680" s="9">
        <v>140340</v>
      </c>
      <c r="T680" s="9">
        <f t="shared" ref="T680" si="212">S680*R680</f>
        <v>3996883.2</v>
      </c>
      <c r="U680" s="9">
        <f t="shared" si="198"/>
        <v>4476509.1840000004</v>
      </c>
      <c r="V680" s="6" t="s">
        <v>80</v>
      </c>
      <c r="W680" s="6">
        <v>2016</v>
      </c>
      <c r="X680" s="32"/>
      <c r="Y680" s="198"/>
      <c r="Z680" s="198"/>
      <c r="AA680" s="198"/>
      <c r="AB680" s="198"/>
      <c r="AC680" s="198"/>
      <c r="AD680" s="198"/>
      <c r="AE680" s="198"/>
      <c r="AF680" s="198"/>
      <c r="AG680" s="198"/>
      <c r="AH680" s="198"/>
      <c r="AI680" s="198"/>
      <c r="AJ680" s="198"/>
      <c r="AK680" s="198"/>
    </row>
    <row r="681" spans="1:37" s="236" customFormat="1" ht="153" x14ac:dyDescent="0.25">
      <c r="A681" s="6" t="s">
        <v>1610</v>
      </c>
      <c r="B681" s="6" t="s">
        <v>25</v>
      </c>
      <c r="C681" s="6" t="s">
        <v>1555</v>
      </c>
      <c r="D681" s="11" t="s">
        <v>1534</v>
      </c>
      <c r="E681" s="11" t="s">
        <v>1556</v>
      </c>
      <c r="F681" s="6" t="s">
        <v>1557</v>
      </c>
      <c r="G681" s="6" t="s">
        <v>30</v>
      </c>
      <c r="H681" s="126">
        <v>60</v>
      </c>
      <c r="I681" s="6" t="s">
        <v>31</v>
      </c>
      <c r="J681" s="6" t="s">
        <v>32</v>
      </c>
      <c r="K681" s="3" t="s">
        <v>460</v>
      </c>
      <c r="L681" s="6" t="s">
        <v>34</v>
      </c>
      <c r="M681" s="6" t="s">
        <v>35</v>
      </c>
      <c r="N681" s="11" t="s">
        <v>78</v>
      </c>
      <c r="O681" s="3" t="s">
        <v>79</v>
      </c>
      <c r="P681" s="32" t="s">
        <v>432</v>
      </c>
      <c r="Q681" s="11" t="s">
        <v>433</v>
      </c>
      <c r="R681" s="23">
        <v>30</v>
      </c>
      <c r="S681" s="9">
        <v>140340</v>
      </c>
      <c r="T681" s="9">
        <v>0</v>
      </c>
      <c r="U681" s="9">
        <f t="shared" si="198"/>
        <v>0</v>
      </c>
      <c r="V681" s="6" t="s">
        <v>80</v>
      </c>
      <c r="W681" s="6">
        <v>2016</v>
      </c>
      <c r="X681" s="32" t="s">
        <v>6995</v>
      </c>
      <c r="Y681" s="198"/>
      <c r="Z681" s="198"/>
      <c r="AA681" s="198"/>
      <c r="AB681" s="198"/>
      <c r="AC681" s="198"/>
      <c r="AD681" s="198"/>
      <c r="AE681" s="198"/>
      <c r="AF681" s="198"/>
      <c r="AG681" s="198"/>
      <c r="AH681" s="198"/>
      <c r="AI681" s="198"/>
      <c r="AJ681" s="198"/>
      <c r="AK681" s="198"/>
    </row>
    <row r="682" spans="1:37" s="236" customFormat="1" ht="153" x14ac:dyDescent="0.25">
      <c r="A682" s="6" t="s">
        <v>7000</v>
      </c>
      <c r="B682" s="6" t="s">
        <v>25</v>
      </c>
      <c r="C682" s="6" t="s">
        <v>1555</v>
      </c>
      <c r="D682" s="11" t="s">
        <v>1534</v>
      </c>
      <c r="E682" s="11" t="s">
        <v>1556</v>
      </c>
      <c r="F682" s="6" t="s">
        <v>1557</v>
      </c>
      <c r="G682" s="6" t="s">
        <v>30</v>
      </c>
      <c r="H682" s="126">
        <v>0</v>
      </c>
      <c r="I682" s="6" t="s">
        <v>31</v>
      </c>
      <c r="J682" s="6" t="s">
        <v>32</v>
      </c>
      <c r="K682" s="3" t="s">
        <v>460</v>
      </c>
      <c r="L682" s="6" t="s">
        <v>34</v>
      </c>
      <c r="M682" s="6" t="s">
        <v>35</v>
      </c>
      <c r="N682" s="11" t="s">
        <v>36</v>
      </c>
      <c r="O682" s="3" t="s">
        <v>2050</v>
      </c>
      <c r="P682" s="32" t="s">
        <v>432</v>
      </c>
      <c r="Q682" s="11" t="s">
        <v>433</v>
      </c>
      <c r="R682" s="23">
        <v>30</v>
      </c>
      <c r="S682" s="9">
        <v>140340</v>
      </c>
      <c r="T682" s="9">
        <v>0</v>
      </c>
      <c r="U682" s="9">
        <f t="shared" si="198"/>
        <v>0</v>
      </c>
      <c r="V682" s="6"/>
      <c r="W682" s="6">
        <v>2016</v>
      </c>
      <c r="X682" s="32" t="s">
        <v>6907</v>
      </c>
      <c r="Y682" s="198"/>
      <c r="Z682" s="198"/>
      <c r="AA682" s="198"/>
      <c r="AB682" s="198"/>
      <c r="AC682" s="198"/>
      <c r="AD682" s="198"/>
      <c r="AE682" s="198"/>
      <c r="AF682" s="198"/>
      <c r="AG682" s="198"/>
      <c r="AH682" s="198"/>
      <c r="AI682" s="198"/>
      <c r="AJ682" s="198"/>
      <c r="AK682" s="198"/>
    </row>
    <row r="683" spans="1:37" s="236" customFormat="1" ht="153" x14ac:dyDescent="0.25">
      <c r="A683" s="6" t="s">
        <v>10353</v>
      </c>
      <c r="B683" s="6" t="s">
        <v>25</v>
      </c>
      <c r="C683" s="6" t="s">
        <v>1555</v>
      </c>
      <c r="D683" s="11" t="s">
        <v>1534</v>
      </c>
      <c r="E683" s="11" t="s">
        <v>1556</v>
      </c>
      <c r="F683" s="6" t="s">
        <v>1557</v>
      </c>
      <c r="G683" s="6" t="s">
        <v>30</v>
      </c>
      <c r="H683" s="126">
        <v>0</v>
      </c>
      <c r="I683" s="6" t="s">
        <v>31</v>
      </c>
      <c r="J683" s="6" t="s">
        <v>32</v>
      </c>
      <c r="K683" s="3" t="s">
        <v>10354</v>
      </c>
      <c r="L683" s="6" t="s">
        <v>34</v>
      </c>
      <c r="M683" s="6" t="s">
        <v>35</v>
      </c>
      <c r="N683" s="11" t="s">
        <v>36</v>
      </c>
      <c r="O683" s="3" t="s">
        <v>2050</v>
      </c>
      <c r="P683" s="32" t="s">
        <v>432</v>
      </c>
      <c r="Q683" s="11" t="s">
        <v>433</v>
      </c>
      <c r="R683" s="23">
        <v>10.815</v>
      </c>
      <c r="S683" s="9">
        <v>140340</v>
      </c>
      <c r="T683" s="9">
        <v>0</v>
      </c>
      <c r="U683" s="9">
        <f t="shared" si="198"/>
        <v>0</v>
      </c>
      <c r="V683" s="6"/>
      <c r="W683" s="6">
        <v>2016</v>
      </c>
      <c r="X683" s="32" t="s">
        <v>6995</v>
      </c>
      <c r="Y683" s="198"/>
      <c r="Z683" s="198"/>
      <c r="AA683" s="198"/>
      <c r="AB683" s="198"/>
      <c r="AC683" s="198"/>
      <c r="AD683" s="198"/>
      <c r="AE683" s="198"/>
      <c r="AF683" s="198"/>
      <c r="AG683" s="198"/>
      <c r="AH683" s="198"/>
      <c r="AI683" s="198"/>
      <c r="AJ683" s="198"/>
      <c r="AK683" s="198"/>
    </row>
    <row r="684" spans="1:37" s="236" customFormat="1" ht="153" x14ac:dyDescent="0.25">
      <c r="A684" s="6" t="s">
        <v>10907</v>
      </c>
      <c r="B684" s="6" t="s">
        <v>25</v>
      </c>
      <c r="C684" s="6" t="s">
        <v>1555</v>
      </c>
      <c r="D684" s="11" t="s">
        <v>1534</v>
      </c>
      <c r="E684" s="11" t="s">
        <v>1556</v>
      </c>
      <c r="F684" s="6" t="s">
        <v>1557</v>
      </c>
      <c r="G684" s="6" t="s">
        <v>30</v>
      </c>
      <c r="H684" s="126">
        <v>60</v>
      </c>
      <c r="I684" s="6" t="s">
        <v>31</v>
      </c>
      <c r="J684" s="6" t="s">
        <v>32</v>
      </c>
      <c r="K684" s="3" t="s">
        <v>10330</v>
      </c>
      <c r="L684" s="6" t="s">
        <v>34</v>
      </c>
      <c r="M684" s="6" t="s">
        <v>35</v>
      </c>
      <c r="N684" s="11" t="s">
        <v>78</v>
      </c>
      <c r="O684" s="3" t="s">
        <v>79</v>
      </c>
      <c r="P684" s="32" t="s">
        <v>432</v>
      </c>
      <c r="Q684" s="11" t="s">
        <v>433</v>
      </c>
      <c r="R684" s="23">
        <v>10.815</v>
      </c>
      <c r="S684" s="9">
        <v>140340</v>
      </c>
      <c r="T684" s="9">
        <v>0</v>
      </c>
      <c r="U684" s="9">
        <f t="shared" ref="U684" si="213">T684*1.12</f>
        <v>0</v>
      </c>
      <c r="V684" s="6" t="s">
        <v>80</v>
      </c>
      <c r="W684" s="6">
        <v>2016</v>
      </c>
      <c r="X684" s="32" t="s">
        <v>6907</v>
      </c>
      <c r="Y684" s="198"/>
      <c r="Z684" s="198"/>
      <c r="AA684" s="198"/>
      <c r="AB684" s="198"/>
      <c r="AC684" s="198"/>
      <c r="AD684" s="198"/>
      <c r="AE684" s="198"/>
      <c r="AF684" s="198"/>
      <c r="AG684" s="198"/>
      <c r="AH684" s="198"/>
      <c r="AI684" s="198"/>
      <c r="AJ684" s="198"/>
      <c r="AK684" s="198"/>
    </row>
    <row r="685" spans="1:37" s="236" customFormat="1" ht="153" x14ac:dyDescent="0.25">
      <c r="A685" s="6" t="s">
        <v>11008</v>
      </c>
      <c r="B685" s="6" t="s">
        <v>25</v>
      </c>
      <c r="C685" s="6" t="s">
        <v>1555</v>
      </c>
      <c r="D685" s="11" t="s">
        <v>1534</v>
      </c>
      <c r="E685" s="11" t="s">
        <v>1556</v>
      </c>
      <c r="F685" s="6" t="s">
        <v>1557</v>
      </c>
      <c r="G685" s="6" t="s">
        <v>30</v>
      </c>
      <c r="H685" s="126">
        <v>60</v>
      </c>
      <c r="I685" s="6" t="s">
        <v>31</v>
      </c>
      <c r="J685" s="6" t="s">
        <v>32</v>
      </c>
      <c r="K685" s="3" t="s">
        <v>10330</v>
      </c>
      <c r="L685" s="6" t="s">
        <v>34</v>
      </c>
      <c r="M685" s="6" t="s">
        <v>35</v>
      </c>
      <c r="N685" s="11" t="s">
        <v>78</v>
      </c>
      <c r="O685" s="3" t="s">
        <v>79</v>
      </c>
      <c r="P685" s="32" t="s">
        <v>432</v>
      </c>
      <c r="Q685" s="11" t="s">
        <v>433</v>
      </c>
      <c r="R685" s="23">
        <v>11.404999999999999</v>
      </c>
      <c r="S685" s="9">
        <v>140340</v>
      </c>
      <c r="T685" s="9">
        <f t="shared" ref="T685" si="214">S685*R685</f>
        <v>1600577.7</v>
      </c>
      <c r="U685" s="9">
        <f t="shared" ref="U685" si="215">T685*1.12</f>
        <v>1792647.0240000002</v>
      </c>
      <c r="V685" s="6" t="s">
        <v>80</v>
      </c>
      <c r="W685" s="6">
        <v>2016</v>
      </c>
      <c r="X685" s="32"/>
      <c r="Y685" s="198"/>
      <c r="Z685" s="198"/>
      <c r="AA685" s="198"/>
      <c r="AB685" s="198"/>
      <c r="AC685" s="198"/>
      <c r="AD685" s="198"/>
      <c r="AE685" s="198"/>
      <c r="AF685" s="198"/>
      <c r="AG685" s="198"/>
      <c r="AH685" s="198"/>
      <c r="AI685" s="198"/>
      <c r="AJ685" s="198"/>
      <c r="AK685" s="198"/>
    </row>
    <row r="686" spans="1:37" s="236" customFormat="1" ht="153" x14ac:dyDescent="0.25">
      <c r="A686" s="6" t="s">
        <v>1612</v>
      </c>
      <c r="B686" s="6" t="s">
        <v>25</v>
      </c>
      <c r="C686" s="6" t="s">
        <v>1559</v>
      </c>
      <c r="D686" s="11" t="s">
        <v>1534</v>
      </c>
      <c r="E686" s="11" t="s">
        <v>1560</v>
      </c>
      <c r="F686" s="6" t="s">
        <v>1561</v>
      </c>
      <c r="G686" s="6" t="s">
        <v>30</v>
      </c>
      <c r="H686" s="126">
        <v>60</v>
      </c>
      <c r="I686" s="6" t="s">
        <v>31</v>
      </c>
      <c r="J686" s="6" t="s">
        <v>32</v>
      </c>
      <c r="K686" s="3" t="s">
        <v>1553</v>
      </c>
      <c r="L686" s="6" t="s">
        <v>34</v>
      </c>
      <c r="M686" s="6" t="s">
        <v>35</v>
      </c>
      <c r="N686" s="11" t="s">
        <v>78</v>
      </c>
      <c r="O686" s="3" t="s">
        <v>79</v>
      </c>
      <c r="P686" s="32" t="s">
        <v>432</v>
      </c>
      <c r="Q686" s="11" t="s">
        <v>433</v>
      </c>
      <c r="R686" s="23">
        <v>15</v>
      </c>
      <c r="S686" s="9">
        <v>140340</v>
      </c>
      <c r="T686" s="9">
        <v>0</v>
      </c>
      <c r="U686" s="9">
        <f t="shared" si="198"/>
        <v>0</v>
      </c>
      <c r="V686" s="6" t="s">
        <v>80</v>
      </c>
      <c r="W686" s="6">
        <v>2016</v>
      </c>
      <c r="X686" s="32" t="s">
        <v>6914</v>
      </c>
      <c r="Y686" s="198"/>
      <c r="Z686" s="198"/>
      <c r="AA686" s="198"/>
      <c r="AB686" s="198"/>
      <c r="AC686" s="198"/>
      <c r="AD686" s="198"/>
      <c r="AE686" s="198"/>
      <c r="AF686" s="198"/>
      <c r="AG686" s="198"/>
      <c r="AH686" s="198"/>
      <c r="AI686" s="198"/>
      <c r="AJ686" s="198"/>
      <c r="AK686" s="198"/>
    </row>
    <row r="687" spans="1:37" s="236" customFormat="1" ht="153" x14ac:dyDescent="0.25">
      <c r="A687" s="6" t="s">
        <v>10355</v>
      </c>
      <c r="B687" s="6" t="s">
        <v>25</v>
      </c>
      <c r="C687" s="6" t="s">
        <v>1559</v>
      </c>
      <c r="D687" s="11" t="s">
        <v>1534</v>
      </c>
      <c r="E687" s="11" t="s">
        <v>1560</v>
      </c>
      <c r="F687" s="6" t="s">
        <v>1561</v>
      </c>
      <c r="G687" s="6" t="s">
        <v>30</v>
      </c>
      <c r="H687" s="126">
        <v>60</v>
      </c>
      <c r="I687" s="6" t="s">
        <v>31</v>
      </c>
      <c r="J687" s="6" t="s">
        <v>32</v>
      </c>
      <c r="K687" s="3" t="s">
        <v>240</v>
      </c>
      <c r="L687" s="6" t="s">
        <v>34</v>
      </c>
      <c r="M687" s="6" t="s">
        <v>35</v>
      </c>
      <c r="N687" s="11" t="s">
        <v>78</v>
      </c>
      <c r="O687" s="3" t="s">
        <v>79</v>
      </c>
      <c r="P687" s="32" t="s">
        <v>432</v>
      </c>
      <c r="Q687" s="11" t="s">
        <v>433</v>
      </c>
      <c r="R687" s="23">
        <v>1.9990000000000001</v>
      </c>
      <c r="S687" s="9">
        <v>140340</v>
      </c>
      <c r="T687" s="9">
        <f t="shared" ref="T687" si="216">S687*R687</f>
        <v>280539.66000000003</v>
      </c>
      <c r="U687" s="9">
        <f t="shared" si="198"/>
        <v>314204.41920000006</v>
      </c>
      <c r="V687" s="6" t="s">
        <v>80</v>
      </c>
      <c r="W687" s="6">
        <v>2016</v>
      </c>
      <c r="X687" s="32"/>
      <c r="Y687" s="198"/>
      <c r="Z687" s="198"/>
      <c r="AA687" s="198"/>
      <c r="AB687" s="198"/>
      <c r="AC687" s="198"/>
      <c r="AD687" s="198"/>
      <c r="AE687" s="198"/>
      <c r="AF687" s="198"/>
      <c r="AG687" s="198"/>
      <c r="AH687" s="198"/>
      <c r="AI687" s="198"/>
      <c r="AJ687" s="198"/>
      <c r="AK687" s="198"/>
    </row>
    <row r="688" spans="1:37" s="236" customFormat="1" ht="153" x14ac:dyDescent="0.25">
      <c r="A688" s="6" t="s">
        <v>1614</v>
      </c>
      <c r="B688" s="6" t="s">
        <v>25</v>
      </c>
      <c r="C688" s="6" t="s">
        <v>1563</v>
      </c>
      <c r="D688" s="11" t="s">
        <v>1534</v>
      </c>
      <c r="E688" s="11" t="s">
        <v>1564</v>
      </c>
      <c r="F688" s="6" t="s">
        <v>1565</v>
      </c>
      <c r="G688" s="6" t="s">
        <v>30</v>
      </c>
      <c r="H688" s="126">
        <v>60</v>
      </c>
      <c r="I688" s="6" t="s">
        <v>31</v>
      </c>
      <c r="J688" s="6" t="s">
        <v>32</v>
      </c>
      <c r="K688" s="3" t="s">
        <v>1553</v>
      </c>
      <c r="L688" s="6" t="s">
        <v>34</v>
      </c>
      <c r="M688" s="6" t="s">
        <v>35</v>
      </c>
      <c r="N688" s="11" t="s">
        <v>78</v>
      </c>
      <c r="O688" s="3" t="s">
        <v>79</v>
      </c>
      <c r="P688" s="32" t="s">
        <v>432</v>
      </c>
      <c r="Q688" s="11" t="s">
        <v>433</v>
      </c>
      <c r="R688" s="23">
        <v>50</v>
      </c>
      <c r="S688" s="9">
        <v>107300</v>
      </c>
      <c r="T688" s="9">
        <v>0</v>
      </c>
      <c r="U688" s="9">
        <f t="shared" si="198"/>
        <v>0</v>
      </c>
      <c r="V688" s="6" t="s">
        <v>80</v>
      </c>
      <c r="W688" s="6">
        <v>2016</v>
      </c>
      <c r="X688" s="32" t="s">
        <v>6914</v>
      </c>
      <c r="Y688" s="198"/>
      <c r="Z688" s="198"/>
      <c r="AA688" s="198"/>
      <c r="AB688" s="198"/>
      <c r="AC688" s="198"/>
      <c r="AD688" s="198"/>
      <c r="AE688" s="198"/>
      <c r="AF688" s="198"/>
      <c r="AG688" s="198"/>
      <c r="AH688" s="198"/>
      <c r="AI688" s="198"/>
      <c r="AJ688" s="198"/>
      <c r="AK688" s="198"/>
    </row>
    <row r="689" spans="1:37" s="236" customFormat="1" ht="153" x14ac:dyDescent="0.25">
      <c r="A689" s="6" t="s">
        <v>10356</v>
      </c>
      <c r="B689" s="6" t="s">
        <v>25</v>
      </c>
      <c r="C689" s="6" t="s">
        <v>1563</v>
      </c>
      <c r="D689" s="11" t="s">
        <v>1534</v>
      </c>
      <c r="E689" s="11" t="s">
        <v>1564</v>
      </c>
      <c r="F689" s="6" t="s">
        <v>1565</v>
      </c>
      <c r="G689" s="6" t="s">
        <v>30</v>
      </c>
      <c r="H689" s="126">
        <v>60</v>
      </c>
      <c r="I689" s="6" t="s">
        <v>31</v>
      </c>
      <c r="J689" s="6" t="s">
        <v>32</v>
      </c>
      <c r="K689" s="3" t="s">
        <v>240</v>
      </c>
      <c r="L689" s="6" t="s">
        <v>34</v>
      </c>
      <c r="M689" s="6" t="s">
        <v>35</v>
      </c>
      <c r="N689" s="11" t="s">
        <v>78</v>
      </c>
      <c r="O689" s="3" t="s">
        <v>79</v>
      </c>
      <c r="P689" s="32" t="s">
        <v>432</v>
      </c>
      <c r="Q689" s="11" t="s">
        <v>433</v>
      </c>
      <c r="R689" s="23">
        <v>7.9999999999999991</v>
      </c>
      <c r="S689" s="9">
        <v>107300</v>
      </c>
      <c r="T689" s="9">
        <f t="shared" ref="T689" si="217">S689*R689</f>
        <v>858399.99999999988</v>
      </c>
      <c r="U689" s="9">
        <f t="shared" si="198"/>
        <v>961408</v>
      </c>
      <c r="V689" s="6" t="s">
        <v>80</v>
      </c>
      <c r="W689" s="6">
        <v>2016</v>
      </c>
      <c r="X689" s="32"/>
      <c r="Y689" s="198"/>
      <c r="Z689" s="198"/>
      <c r="AA689" s="198"/>
      <c r="AB689" s="198"/>
      <c r="AC689" s="198"/>
      <c r="AD689" s="198"/>
      <c r="AE689" s="198"/>
      <c r="AF689" s="198"/>
      <c r="AG689" s="198"/>
      <c r="AH689" s="198"/>
      <c r="AI689" s="198"/>
      <c r="AJ689" s="198"/>
      <c r="AK689" s="198"/>
    </row>
    <row r="690" spans="1:37" s="236" customFormat="1" ht="153" x14ac:dyDescent="0.25">
      <c r="A690" s="6" t="s">
        <v>1616</v>
      </c>
      <c r="B690" s="6" t="s">
        <v>25</v>
      </c>
      <c r="C690" s="6" t="s">
        <v>1567</v>
      </c>
      <c r="D690" s="11" t="s">
        <v>1534</v>
      </c>
      <c r="E690" s="11" t="s">
        <v>1568</v>
      </c>
      <c r="F690" s="6" t="s">
        <v>1569</v>
      </c>
      <c r="G690" s="6" t="s">
        <v>30</v>
      </c>
      <c r="H690" s="126">
        <v>60</v>
      </c>
      <c r="I690" s="6" t="s">
        <v>31</v>
      </c>
      <c r="J690" s="6" t="s">
        <v>32</v>
      </c>
      <c r="K690" s="3" t="s">
        <v>240</v>
      </c>
      <c r="L690" s="6" t="s">
        <v>34</v>
      </c>
      <c r="M690" s="6" t="s">
        <v>35</v>
      </c>
      <c r="N690" s="11" t="s">
        <v>78</v>
      </c>
      <c r="O690" s="3" t="s">
        <v>79</v>
      </c>
      <c r="P690" s="32" t="s">
        <v>432</v>
      </c>
      <c r="Q690" s="11" t="s">
        <v>433</v>
      </c>
      <c r="R690" s="23">
        <v>0.45</v>
      </c>
      <c r="S690" s="9">
        <v>140340</v>
      </c>
      <c r="T690" s="9">
        <v>0</v>
      </c>
      <c r="U690" s="9">
        <f t="shared" si="198"/>
        <v>0</v>
      </c>
      <c r="V690" s="6" t="s">
        <v>80</v>
      </c>
      <c r="W690" s="6">
        <v>2016</v>
      </c>
      <c r="X690" s="32" t="s">
        <v>6905</v>
      </c>
      <c r="Y690" s="198"/>
      <c r="Z690" s="198"/>
      <c r="AA690" s="198"/>
      <c r="AB690" s="198"/>
      <c r="AC690" s="198"/>
      <c r="AD690" s="198"/>
      <c r="AE690" s="198"/>
      <c r="AF690" s="198"/>
      <c r="AG690" s="198"/>
      <c r="AH690" s="198"/>
      <c r="AI690" s="198"/>
      <c r="AJ690" s="198"/>
      <c r="AK690" s="198"/>
    </row>
    <row r="691" spans="1:37" s="236" customFormat="1" ht="153" x14ac:dyDescent="0.25">
      <c r="A691" s="6" t="s">
        <v>1618</v>
      </c>
      <c r="B691" s="6" t="s">
        <v>25</v>
      </c>
      <c r="C691" s="11" t="s">
        <v>1571</v>
      </c>
      <c r="D691" s="11" t="s">
        <v>1534</v>
      </c>
      <c r="E691" s="11" t="s">
        <v>1572</v>
      </c>
      <c r="F691" s="6" t="s">
        <v>1573</v>
      </c>
      <c r="G691" s="6" t="s">
        <v>30</v>
      </c>
      <c r="H691" s="126">
        <v>60</v>
      </c>
      <c r="I691" s="6" t="s">
        <v>31</v>
      </c>
      <c r="J691" s="6" t="s">
        <v>32</v>
      </c>
      <c r="K691" s="3" t="s">
        <v>45</v>
      </c>
      <c r="L691" s="6" t="s">
        <v>34</v>
      </c>
      <c r="M691" s="6" t="s">
        <v>35</v>
      </c>
      <c r="N691" s="11" t="s">
        <v>78</v>
      </c>
      <c r="O691" s="3" t="s">
        <v>79</v>
      </c>
      <c r="P691" s="32" t="s">
        <v>432</v>
      </c>
      <c r="Q691" s="11" t="s">
        <v>433</v>
      </c>
      <c r="R691" s="23">
        <v>50</v>
      </c>
      <c r="S691" s="9">
        <v>154770</v>
      </c>
      <c r="T691" s="9">
        <v>0</v>
      </c>
      <c r="U691" s="9">
        <f t="shared" si="198"/>
        <v>0</v>
      </c>
      <c r="V691" s="6" t="s">
        <v>80</v>
      </c>
      <c r="W691" s="6">
        <v>2016</v>
      </c>
      <c r="X691" s="32" t="s">
        <v>6907</v>
      </c>
      <c r="Y691" s="198"/>
      <c r="Z691" s="198"/>
      <c r="AA691" s="198"/>
      <c r="AB691" s="198"/>
      <c r="AC691" s="198"/>
      <c r="AD691" s="198"/>
      <c r="AE691" s="198"/>
      <c r="AF691" s="198"/>
      <c r="AG691" s="198"/>
      <c r="AH691" s="198"/>
      <c r="AI691" s="198"/>
      <c r="AJ691" s="198"/>
      <c r="AK691" s="198"/>
    </row>
    <row r="692" spans="1:37" s="236" customFormat="1" ht="153" x14ac:dyDescent="0.25">
      <c r="A692" s="6" t="s">
        <v>10357</v>
      </c>
      <c r="B692" s="6" t="s">
        <v>25</v>
      </c>
      <c r="C692" s="11" t="s">
        <v>1571</v>
      </c>
      <c r="D692" s="11" t="s">
        <v>1534</v>
      </c>
      <c r="E692" s="11" t="s">
        <v>1572</v>
      </c>
      <c r="F692" s="6" t="s">
        <v>1573</v>
      </c>
      <c r="G692" s="6" t="s">
        <v>30</v>
      </c>
      <c r="H692" s="126">
        <v>60</v>
      </c>
      <c r="I692" s="6" t="s">
        <v>31</v>
      </c>
      <c r="J692" s="6" t="s">
        <v>32</v>
      </c>
      <c r="K692" s="3" t="s">
        <v>45</v>
      </c>
      <c r="L692" s="6" t="s">
        <v>34</v>
      </c>
      <c r="M692" s="6" t="s">
        <v>35</v>
      </c>
      <c r="N692" s="11" t="s">
        <v>78</v>
      </c>
      <c r="O692" s="3" t="s">
        <v>79</v>
      </c>
      <c r="P692" s="32" t="s">
        <v>432</v>
      </c>
      <c r="Q692" s="11" t="s">
        <v>433</v>
      </c>
      <c r="R692" s="23">
        <v>38.299999999999997</v>
      </c>
      <c r="S692" s="9">
        <v>154770</v>
      </c>
      <c r="T692" s="9">
        <f t="shared" ref="T692" si="218">S692*R692</f>
        <v>5927691</v>
      </c>
      <c r="U692" s="9">
        <f t="shared" si="198"/>
        <v>6639013.9200000009</v>
      </c>
      <c r="V692" s="6" t="s">
        <v>80</v>
      </c>
      <c r="W692" s="6">
        <v>2016</v>
      </c>
      <c r="X692" s="32"/>
      <c r="Y692" s="198"/>
      <c r="Z692" s="198"/>
      <c r="AA692" s="198"/>
      <c r="AB692" s="198"/>
      <c r="AC692" s="198"/>
      <c r="AD692" s="198"/>
      <c r="AE692" s="198"/>
      <c r="AF692" s="198"/>
      <c r="AG692" s="198"/>
      <c r="AH692" s="198"/>
      <c r="AI692" s="198"/>
      <c r="AJ692" s="198"/>
      <c r="AK692" s="198"/>
    </row>
    <row r="693" spans="1:37" s="236" customFormat="1" ht="153" x14ac:dyDescent="0.25">
      <c r="A693" s="6" t="s">
        <v>1620</v>
      </c>
      <c r="B693" s="6" t="s">
        <v>25</v>
      </c>
      <c r="C693" s="11" t="s">
        <v>1571</v>
      </c>
      <c r="D693" s="11" t="s">
        <v>1534</v>
      </c>
      <c r="E693" s="11" t="s">
        <v>1572</v>
      </c>
      <c r="F693" s="6" t="s">
        <v>1575</v>
      </c>
      <c r="G693" s="6" t="s">
        <v>30</v>
      </c>
      <c r="H693" s="126">
        <v>60</v>
      </c>
      <c r="I693" s="6" t="s">
        <v>31</v>
      </c>
      <c r="J693" s="6" t="s">
        <v>32</v>
      </c>
      <c r="K693" s="3" t="s">
        <v>460</v>
      </c>
      <c r="L693" s="6" t="s">
        <v>34</v>
      </c>
      <c r="M693" s="6" t="s">
        <v>35</v>
      </c>
      <c r="N693" s="11" t="s">
        <v>78</v>
      </c>
      <c r="O693" s="3" t="s">
        <v>79</v>
      </c>
      <c r="P693" s="32" t="s">
        <v>432</v>
      </c>
      <c r="Q693" s="11" t="s">
        <v>433</v>
      </c>
      <c r="R693" s="23">
        <v>50</v>
      </c>
      <c r="S693" s="9">
        <v>140340</v>
      </c>
      <c r="T693" s="9">
        <v>0</v>
      </c>
      <c r="U693" s="9">
        <f t="shared" si="198"/>
        <v>0</v>
      </c>
      <c r="V693" s="6" t="s">
        <v>80</v>
      </c>
      <c r="W693" s="6">
        <v>2016</v>
      </c>
      <c r="X693" s="32" t="s">
        <v>6995</v>
      </c>
      <c r="Y693" s="198"/>
      <c r="Z693" s="198"/>
      <c r="AA693" s="198"/>
      <c r="AB693" s="198"/>
      <c r="AC693" s="198"/>
      <c r="AD693" s="198"/>
      <c r="AE693" s="198"/>
      <c r="AF693" s="198"/>
      <c r="AG693" s="198"/>
      <c r="AH693" s="198"/>
      <c r="AI693" s="198"/>
      <c r="AJ693" s="198"/>
      <c r="AK693" s="198"/>
    </row>
    <row r="694" spans="1:37" s="236" customFormat="1" ht="153" x14ac:dyDescent="0.25">
      <c r="A694" s="6" t="s">
        <v>7002</v>
      </c>
      <c r="B694" s="6" t="s">
        <v>25</v>
      </c>
      <c r="C694" s="11" t="s">
        <v>1571</v>
      </c>
      <c r="D694" s="11" t="s">
        <v>1534</v>
      </c>
      <c r="E694" s="11" t="s">
        <v>1572</v>
      </c>
      <c r="F694" s="6" t="s">
        <v>1575</v>
      </c>
      <c r="G694" s="6" t="s">
        <v>30</v>
      </c>
      <c r="H694" s="126">
        <v>0</v>
      </c>
      <c r="I694" s="6" t="s">
        <v>31</v>
      </c>
      <c r="J694" s="6" t="s">
        <v>32</v>
      </c>
      <c r="K694" s="3" t="s">
        <v>460</v>
      </c>
      <c r="L694" s="6" t="s">
        <v>34</v>
      </c>
      <c r="M694" s="6" t="s">
        <v>35</v>
      </c>
      <c r="N694" s="11" t="s">
        <v>36</v>
      </c>
      <c r="O694" s="3" t="s">
        <v>2050</v>
      </c>
      <c r="P694" s="32" t="s">
        <v>432</v>
      </c>
      <c r="Q694" s="11" t="s">
        <v>433</v>
      </c>
      <c r="R694" s="23">
        <v>50</v>
      </c>
      <c r="S694" s="9">
        <v>140340</v>
      </c>
      <c r="T694" s="9">
        <v>0</v>
      </c>
      <c r="U694" s="9">
        <f t="shared" si="198"/>
        <v>0</v>
      </c>
      <c r="V694" s="6"/>
      <c r="W694" s="6">
        <v>2016</v>
      </c>
      <c r="X694" s="32" t="s">
        <v>6914</v>
      </c>
      <c r="Y694" s="198"/>
      <c r="Z694" s="198"/>
      <c r="AA694" s="198"/>
      <c r="AB694" s="198"/>
      <c r="AC694" s="198"/>
      <c r="AD694" s="198"/>
      <c r="AE694" s="198"/>
      <c r="AF694" s="198"/>
      <c r="AG694" s="198"/>
      <c r="AH694" s="198"/>
      <c r="AI694" s="198"/>
      <c r="AJ694" s="198"/>
      <c r="AK694" s="198"/>
    </row>
    <row r="695" spans="1:37" s="236" customFormat="1" ht="153" x14ac:dyDescent="0.25">
      <c r="A695" s="6" t="s">
        <v>10358</v>
      </c>
      <c r="B695" s="6" t="s">
        <v>25</v>
      </c>
      <c r="C695" s="11" t="s">
        <v>1571</v>
      </c>
      <c r="D695" s="11" t="s">
        <v>1534</v>
      </c>
      <c r="E695" s="11" t="s">
        <v>1572</v>
      </c>
      <c r="F695" s="6" t="s">
        <v>1575</v>
      </c>
      <c r="G695" s="6" t="s">
        <v>30</v>
      </c>
      <c r="H695" s="126">
        <v>0</v>
      </c>
      <c r="I695" s="6" t="s">
        <v>31</v>
      </c>
      <c r="J695" s="6" t="s">
        <v>32</v>
      </c>
      <c r="K695" s="3" t="s">
        <v>10343</v>
      </c>
      <c r="L695" s="6" t="s">
        <v>34</v>
      </c>
      <c r="M695" s="6" t="s">
        <v>35</v>
      </c>
      <c r="N695" s="11" t="s">
        <v>36</v>
      </c>
      <c r="O695" s="3" t="s">
        <v>2050</v>
      </c>
      <c r="P695" s="32" t="s">
        <v>432</v>
      </c>
      <c r="Q695" s="11" t="s">
        <v>433</v>
      </c>
      <c r="R695" s="23">
        <v>13.94</v>
      </c>
      <c r="S695" s="9">
        <v>140340</v>
      </c>
      <c r="T695" s="9">
        <f t="shared" ref="T695" si="219">S695*R695</f>
        <v>1956339.5999999999</v>
      </c>
      <c r="U695" s="9">
        <f t="shared" si="198"/>
        <v>2191100.352</v>
      </c>
      <c r="V695" s="6"/>
      <c r="W695" s="6">
        <v>2016</v>
      </c>
      <c r="X695" s="32"/>
      <c r="Y695" s="198"/>
      <c r="Z695" s="198"/>
      <c r="AA695" s="198"/>
      <c r="AB695" s="198"/>
      <c r="AC695" s="198"/>
      <c r="AD695" s="198"/>
      <c r="AE695" s="198"/>
      <c r="AF695" s="198"/>
      <c r="AG695" s="198"/>
      <c r="AH695" s="198"/>
      <c r="AI695" s="198"/>
      <c r="AJ695" s="198"/>
      <c r="AK695" s="198"/>
    </row>
    <row r="696" spans="1:37" s="236" customFormat="1" ht="153" x14ac:dyDescent="0.25">
      <c r="A696" s="6" t="s">
        <v>1622</v>
      </c>
      <c r="B696" s="6" t="s">
        <v>25</v>
      </c>
      <c r="C696" s="11" t="s">
        <v>1571</v>
      </c>
      <c r="D696" s="11" t="s">
        <v>1534</v>
      </c>
      <c r="E696" s="11" t="s">
        <v>1572</v>
      </c>
      <c r="F696" s="6" t="s">
        <v>1577</v>
      </c>
      <c r="G696" s="6" t="s">
        <v>337</v>
      </c>
      <c r="H696" s="126">
        <v>60</v>
      </c>
      <c r="I696" s="6" t="s">
        <v>31</v>
      </c>
      <c r="J696" s="6" t="s">
        <v>32</v>
      </c>
      <c r="K696" s="3" t="s">
        <v>45</v>
      </c>
      <c r="L696" s="6" t="s">
        <v>34</v>
      </c>
      <c r="M696" s="6" t="s">
        <v>35</v>
      </c>
      <c r="N696" s="11" t="s">
        <v>78</v>
      </c>
      <c r="O696" s="3" t="s">
        <v>79</v>
      </c>
      <c r="P696" s="32" t="s">
        <v>432</v>
      </c>
      <c r="Q696" s="11" t="s">
        <v>433</v>
      </c>
      <c r="R696" s="23">
        <v>50</v>
      </c>
      <c r="S696" s="9">
        <v>154770</v>
      </c>
      <c r="T696" s="9">
        <v>0</v>
      </c>
      <c r="U696" s="9">
        <f t="shared" si="198"/>
        <v>0</v>
      </c>
      <c r="V696" s="6" t="s">
        <v>80</v>
      </c>
      <c r="W696" s="6">
        <v>2016</v>
      </c>
      <c r="X696" s="32" t="s">
        <v>6897</v>
      </c>
      <c r="Y696" s="198"/>
      <c r="Z696" s="198"/>
      <c r="AA696" s="198"/>
      <c r="AB696" s="198"/>
      <c r="AC696" s="198"/>
      <c r="AD696" s="198"/>
      <c r="AE696" s="198"/>
      <c r="AF696" s="198"/>
      <c r="AG696" s="198"/>
      <c r="AH696" s="198"/>
      <c r="AI696" s="198"/>
      <c r="AJ696" s="198"/>
      <c r="AK696" s="198"/>
    </row>
    <row r="697" spans="1:37" s="236" customFormat="1" ht="153" x14ac:dyDescent="0.25">
      <c r="A697" s="6" t="s">
        <v>6896</v>
      </c>
      <c r="B697" s="6" t="s">
        <v>25</v>
      </c>
      <c r="C697" s="11" t="s">
        <v>1571</v>
      </c>
      <c r="D697" s="11" t="s">
        <v>1534</v>
      </c>
      <c r="E697" s="11" t="s">
        <v>1572</v>
      </c>
      <c r="F697" s="6" t="s">
        <v>1577</v>
      </c>
      <c r="G697" s="6" t="s">
        <v>30</v>
      </c>
      <c r="H697" s="126">
        <v>60</v>
      </c>
      <c r="I697" s="6" t="s">
        <v>31</v>
      </c>
      <c r="J697" s="6" t="s">
        <v>32</v>
      </c>
      <c r="K697" s="3" t="s">
        <v>45</v>
      </c>
      <c r="L697" s="6" t="s">
        <v>34</v>
      </c>
      <c r="M697" s="6" t="s">
        <v>35</v>
      </c>
      <c r="N697" s="11" t="s">
        <v>78</v>
      </c>
      <c r="O697" s="3" t="s">
        <v>79</v>
      </c>
      <c r="P697" s="32" t="s">
        <v>432</v>
      </c>
      <c r="Q697" s="11" t="s">
        <v>433</v>
      </c>
      <c r="R697" s="23">
        <v>6.3</v>
      </c>
      <c r="S697" s="9">
        <v>154770</v>
      </c>
      <c r="T697" s="9">
        <v>0</v>
      </c>
      <c r="U697" s="9">
        <f t="shared" si="198"/>
        <v>0</v>
      </c>
      <c r="V697" s="6" t="s">
        <v>80</v>
      </c>
      <c r="W697" s="6">
        <v>2016</v>
      </c>
      <c r="X697" s="32" t="s">
        <v>6914</v>
      </c>
      <c r="Y697" s="198"/>
      <c r="Z697" s="198"/>
      <c r="AA697" s="198"/>
      <c r="AB697" s="198"/>
      <c r="AC697" s="198"/>
      <c r="AD697" s="198"/>
      <c r="AE697" s="198"/>
      <c r="AF697" s="198"/>
      <c r="AG697" s="198"/>
      <c r="AH697" s="198"/>
      <c r="AI697" s="198"/>
      <c r="AJ697" s="198"/>
      <c r="AK697" s="198"/>
    </row>
    <row r="698" spans="1:37" s="236" customFormat="1" ht="153" x14ac:dyDescent="0.25">
      <c r="A698" s="6" t="s">
        <v>10359</v>
      </c>
      <c r="B698" s="6" t="s">
        <v>25</v>
      </c>
      <c r="C698" s="11" t="s">
        <v>1571</v>
      </c>
      <c r="D698" s="11" t="s">
        <v>1534</v>
      </c>
      <c r="E698" s="11" t="s">
        <v>1572</v>
      </c>
      <c r="F698" s="6" t="s">
        <v>1577</v>
      </c>
      <c r="G698" s="6" t="s">
        <v>30</v>
      </c>
      <c r="H698" s="126">
        <v>60</v>
      </c>
      <c r="I698" s="6" t="s">
        <v>31</v>
      </c>
      <c r="J698" s="6" t="s">
        <v>32</v>
      </c>
      <c r="K698" s="3" t="s">
        <v>10324</v>
      </c>
      <c r="L698" s="6" t="s">
        <v>34</v>
      </c>
      <c r="M698" s="6" t="s">
        <v>35</v>
      </c>
      <c r="N698" s="11" t="s">
        <v>78</v>
      </c>
      <c r="O698" s="3" t="s">
        <v>79</v>
      </c>
      <c r="P698" s="32" t="s">
        <v>432</v>
      </c>
      <c r="Q698" s="11" t="s">
        <v>433</v>
      </c>
      <c r="R698" s="23">
        <v>7.6</v>
      </c>
      <c r="S698" s="9">
        <v>154770</v>
      </c>
      <c r="T698" s="9">
        <f t="shared" ref="T698" si="220">S698*R698</f>
        <v>1176252</v>
      </c>
      <c r="U698" s="9">
        <f t="shared" si="198"/>
        <v>1317402.2400000002</v>
      </c>
      <c r="V698" s="6" t="s">
        <v>80</v>
      </c>
      <c r="W698" s="6">
        <v>2016</v>
      </c>
      <c r="X698" s="32"/>
      <c r="Y698" s="198"/>
      <c r="Z698" s="198"/>
      <c r="AA698" s="198"/>
      <c r="AB698" s="198"/>
      <c r="AC698" s="198"/>
      <c r="AD698" s="198"/>
      <c r="AE698" s="198"/>
      <c r="AF698" s="198"/>
      <c r="AG698" s="198"/>
      <c r="AH698" s="198"/>
      <c r="AI698" s="198"/>
      <c r="AJ698" s="198"/>
      <c r="AK698" s="198"/>
    </row>
    <row r="699" spans="1:37" s="236" customFormat="1" ht="153" x14ac:dyDescent="0.25">
      <c r="A699" s="6" t="s">
        <v>1626</v>
      </c>
      <c r="B699" s="6" t="s">
        <v>25</v>
      </c>
      <c r="C699" s="11" t="s">
        <v>1579</v>
      </c>
      <c r="D699" s="11" t="s">
        <v>1580</v>
      </c>
      <c r="E699" s="11" t="s">
        <v>1581</v>
      </c>
      <c r="F699" s="6" t="s">
        <v>1582</v>
      </c>
      <c r="G699" s="6" t="s">
        <v>30</v>
      </c>
      <c r="H699" s="126">
        <v>60</v>
      </c>
      <c r="I699" s="6" t="s">
        <v>31</v>
      </c>
      <c r="J699" s="6" t="s">
        <v>32</v>
      </c>
      <c r="K699" s="3" t="s">
        <v>45</v>
      </c>
      <c r="L699" s="6" t="s">
        <v>34</v>
      </c>
      <c r="M699" s="6" t="s">
        <v>35</v>
      </c>
      <c r="N699" s="11" t="s">
        <v>78</v>
      </c>
      <c r="O699" s="3" t="s">
        <v>79</v>
      </c>
      <c r="P699" s="32" t="s">
        <v>432</v>
      </c>
      <c r="Q699" s="11" t="s">
        <v>433</v>
      </c>
      <c r="R699" s="23">
        <v>12</v>
      </c>
      <c r="S699" s="9">
        <v>175404</v>
      </c>
      <c r="T699" s="9">
        <v>0</v>
      </c>
      <c r="U699" s="9">
        <f t="shared" si="198"/>
        <v>0</v>
      </c>
      <c r="V699" s="6" t="s">
        <v>80</v>
      </c>
      <c r="W699" s="6">
        <v>2016</v>
      </c>
      <c r="X699" s="32" t="s">
        <v>6914</v>
      </c>
      <c r="Y699" s="198"/>
      <c r="Z699" s="198"/>
      <c r="AA699" s="198"/>
      <c r="AB699" s="198"/>
      <c r="AC699" s="198"/>
      <c r="AD699" s="198"/>
      <c r="AE699" s="198"/>
      <c r="AF699" s="198"/>
      <c r="AG699" s="198"/>
      <c r="AH699" s="198"/>
      <c r="AI699" s="198"/>
      <c r="AJ699" s="198"/>
      <c r="AK699" s="198"/>
    </row>
    <row r="700" spans="1:37" s="236" customFormat="1" ht="153" x14ac:dyDescent="0.25">
      <c r="A700" s="6" t="s">
        <v>10360</v>
      </c>
      <c r="B700" s="6" t="s">
        <v>25</v>
      </c>
      <c r="C700" s="11" t="s">
        <v>1579</v>
      </c>
      <c r="D700" s="11" t="s">
        <v>1580</v>
      </c>
      <c r="E700" s="11" t="s">
        <v>1581</v>
      </c>
      <c r="F700" s="6" t="s">
        <v>1582</v>
      </c>
      <c r="G700" s="6" t="s">
        <v>30</v>
      </c>
      <c r="H700" s="126">
        <v>60</v>
      </c>
      <c r="I700" s="6" t="s">
        <v>31</v>
      </c>
      <c r="J700" s="6" t="s">
        <v>32</v>
      </c>
      <c r="K700" s="3" t="s">
        <v>240</v>
      </c>
      <c r="L700" s="6" t="s">
        <v>34</v>
      </c>
      <c r="M700" s="6" t="s">
        <v>35</v>
      </c>
      <c r="N700" s="11" t="s">
        <v>78</v>
      </c>
      <c r="O700" s="3" t="s">
        <v>79</v>
      </c>
      <c r="P700" s="32" t="s">
        <v>432</v>
      </c>
      <c r="Q700" s="11" t="s">
        <v>433</v>
      </c>
      <c r="R700" s="23">
        <v>2.9</v>
      </c>
      <c r="S700" s="9">
        <v>175404</v>
      </c>
      <c r="T700" s="9">
        <f t="shared" ref="T700" si="221">S700*R700</f>
        <v>508671.6</v>
      </c>
      <c r="U700" s="9">
        <f t="shared" si="198"/>
        <v>569712.19200000004</v>
      </c>
      <c r="V700" s="6" t="s">
        <v>80</v>
      </c>
      <c r="W700" s="6">
        <v>2016</v>
      </c>
      <c r="X700" s="32"/>
      <c r="Y700" s="198"/>
      <c r="Z700" s="198"/>
      <c r="AA700" s="198"/>
      <c r="AB700" s="198"/>
      <c r="AC700" s="198"/>
      <c r="AD700" s="198"/>
      <c r="AE700" s="198"/>
      <c r="AF700" s="198"/>
      <c r="AG700" s="198"/>
      <c r="AH700" s="198"/>
      <c r="AI700" s="198"/>
      <c r="AJ700" s="198"/>
      <c r="AK700" s="198"/>
    </row>
    <row r="701" spans="1:37" s="236" customFormat="1" ht="153" x14ac:dyDescent="0.25">
      <c r="A701" s="6" t="s">
        <v>1628</v>
      </c>
      <c r="B701" s="6" t="s">
        <v>25</v>
      </c>
      <c r="C701" s="11" t="s">
        <v>1579</v>
      </c>
      <c r="D701" s="11" t="s">
        <v>1580</v>
      </c>
      <c r="E701" s="11" t="s">
        <v>1581</v>
      </c>
      <c r="F701" s="6" t="s">
        <v>1584</v>
      </c>
      <c r="G701" s="6" t="s">
        <v>30</v>
      </c>
      <c r="H701" s="126">
        <v>60</v>
      </c>
      <c r="I701" s="6" t="s">
        <v>31</v>
      </c>
      <c r="J701" s="6" t="s">
        <v>32</v>
      </c>
      <c r="K701" s="3" t="s">
        <v>45</v>
      </c>
      <c r="L701" s="6" t="s">
        <v>34</v>
      </c>
      <c r="M701" s="6" t="s">
        <v>35</v>
      </c>
      <c r="N701" s="11" t="s">
        <v>78</v>
      </c>
      <c r="O701" s="3" t="s">
        <v>79</v>
      </c>
      <c r="P701" s="32" t="s">
        <v>432</v>
      </c>
      <c r="Q701" s="11" t="s">
        <v>433</v>
      </c>
      <c r="R701" s="23">
        <v>15</v>
      </c>
      <c r="S701" s="9">
        <v>175404</v>
      </c>
      <c r="T701" s="9">
        <v>0</v>
      </c>
      <c r="U701" s="9">
        <f t="shared" si="198"/>
        <v>0</v>
      </c>
      <c r="V701" s="6" t="s">
        <v>80</v>
      </c>
      <c r="W701" s="6">
        <v>2016</v>
      </c>
      <c r="X701" s="32" t="s">
        <v>6897</v>
      </c>
      <c r="Y701" s="198"/>
      <c r="Z701" s="198"/>
      <c r="AA701" s="198"/>
      <c r="AB701" s="198"/>
      <c r="AC701" s="198"/>
      <c r="AD701" s="198"/>
      <c r="AE701" s="198"/>
      <c r="AF701" s="198"/>
      <c r="AG701" s="198"/>
      <c r="AH701" s="198"/>
      <c r="AI701" s="198"/>
      <c r="AJ701" s="198"/>
      <c r="AK701" s="198"/>
    </row>
    <row r="702" spans="1:37" s="236" customFormat="1" ht="153" x14ac:dyDescent="0.25">
      <c r="A702" s="6" t="s">
        <v>10361</v>
      </c>
      <c r="B702" s="6" t="s">
        <v>25</v>
      </c>
      <c r="C702" s="11" t="s">
        <v>1579</v>
      </c>
      <c r="D702" s="11" t="s">
        <v>1580</v>
      </c>
      <c r="E702" s="11" t="s">
        <v>1581</v>
      </c>
      <c r="F702" s="6" t="s">
        <v>1584</v>
      </c>
      <c r="G702" s="6" t="s">
        <v>337</v>
      </c>
      <c r="H702" s="126">
        <v>60</v>
      </c>
      <c r="I702" s="6" t="s">
        <v>31</v>
      </c>
      <c r="J702" s="6" t="s">
        <v>32</v>
      </c>
      <c r="K702" s="3" t="s">
        <v>10175</v>
      </c>
      <c r="L702" s="6" t="s">
        <v>34</v>
      </c>
      <c r="M702" s="6" t="s">
        <v>35</v>
      </c>
      <c r="N702" s="11" t="s">
        <v>78</v>
      </c>
      <c r="O702" s="3" t="s">
        <v>79</v>
      </c>
      <c r="P702" s="32" t="s">
        <v>432</v>
      </c>
      <c r="Q702" s="11" t="s">
        <v>433</v>
      </c>
      <c r="R702" s="23">
        <v>46.531999999999996</v>
      </c>
      <c r="S702" s="9">
        <v>175404</v>
      </c>
      <c r="T702" s="9">
        <v>0</v>
      </c>
      <c r="U702" s="9">
        <f t="shared" si="198"/>
        <v>0</v>
      </c>
      <c r="V702" s="6" t="s">
        <v>80</v>
      </c>
      <c r="W702" s="6">
        <v>2016</v>
      </c>
      <c r="X702" s="32" t="s">
        <v>7025</v>
      </c>
      <c r="Y702" s="198"/>
      <c r="Z702" s="198"/>
      <c r="AA702" s="198"/>
      <c r="AB702" s="198"/>
      <c r="AC702" s="198"/>
      <c r="AD702" s="198"/>
      <c r="AE702" s="198"/>
      <c r="AF702" s="198"/>
      <c r="AG702" s="198"/>
      <c r="AH702" s="198"/>
      <c r="AI702" s="198"/>
      <c r="AJ702" s="198"/>
      <c r="AK702" s="198"/>
    </row>
    <row r="703" spans="1:37" s="236" customFormat="1" ht="153" x14ac:dyDescent="0.25">
      <c r="A703" s="6" t="s">
        <v>11340</v>
      </c>
      <c r="B703" s="6" t="s">
        <v>25</v>
      </c>
      <c r="C703" s="11" t="s">
        <v>1579</v>
      </c>
      <c r="D703" s="11" t="s">
        <v>1580</v>
      </c>
      <c r="E703" s="11" t="s">
        <v>1581</v>
      </c>
      <c r="F703" s="6" t="s">
        <v>1584</v>
      </c>
      <c r="G703" s="6" t="s">
        <v>337</v>
      </c>
      <c r="H703" s="126">
        <v>60</v>
      </c>
      <c r="I703" s="6" t="s">
        <v>31</v>
      </c>
      <c r="J703" s="6" t="s">
        <v>32</v>
      </c>
      <c r="K703" s="3" t="s">
        <v>10324</v>
      </c>
      <c r="L703" s="6" t="s">
        <v>34</v>
      </c>
      <c r="M703" s="6" t="s">
        <v>35</v>
      </c>
      <c r="N703" s="11" t="s">
        <v>78</v>
      </c>
      <c r="O703" s="3" t="s">
        <v>79</v>
      </c>
      <c r="P703" s="32" t="s">
        <v>432</v>
      </c>
      <c r="Q703" s="11" t="s">
        <v>433</v>
      </c>
      <c r="R703" s="23">
        <v>46.531999999999996</v>
      </c>
      <c r="S703" s="9">
        <v>175404</v>
      </c>
      <c r="T703" s="9">
        <f t="shared" ref="T703" si="222">S703*R703</f>
        <v>8161898.9279999994</v>
      </c>
      <c r="U703" s="9">
        <f t="shared" ref="U703" si="223">T703*1.12</f>
        <v>9141326.7993599996</v>
      </c>
      <c r="V703" s="6" t="s">
        <v>80</v>
      </c>
      <c r="W703" s="6">
        <v>2016</v>
      </c>
      <c r="X703" s="32"/>
      <c r="Y703" s="198"/>
      <c r="Z703" s="198"/>
      <c r="AA703" s="198"/>
      <c r="AB703" s="198"/>
      <c r="AC703" s="198"/>
      <c r="AD703" s="198"/>
      <c r="AE703" s="198"/>
      <c r="AF703" s="198"/>
      <c r="AG703" s="198"/>
      <c r="AH703" s="198"/>
      <c r="AI703" s="198"/>
      <c r="AJ703" s="198"/>
      <c r="AK703" s="198"/>
    </row>
    <row r="704" spans="1:37" s="236" customFormat="1" ht="153" x14ac:dyDescent="0.25">
      <c r="A704" s="6" t="s">
        <v>1633</v>
      </c>
      <c r="B704" s="6" t="s">
        <v>25</v>
      </c>
      <c r="C704" s="6" t="s">
        <v>1482</v>
      </c>
      <c r="D704" s="11" t="s">
        <v>1483</v>
      </c>
      <c r="E704" s="119" t="s">
        <v>1484</v>
      </c>
      <c r="F704" s="6" t="s">
        <v>1586</v>
      </c>
      <c r="G704" s="6" t="s">
        <v>30</v>
      </c>
      <c r="H704" s="126">
        <v>60</v>
      </c>
      <c r="I704" s="6" t="s">
        <v>31</v>
      </c>
      <c r="J704" s="6" t="s">
        <v>32</v>
      </c>
      <c r="K704" s="3" t="s">
        <v>95</v>
      </c>
      <c r="L704" s="6" t="s">
        <v>34</v>
      </c>
      <c r="M704" s="6" t="s">
        <v>35</v>
      </c>
      <c r="N704" s="11" t="s">
        <v>78</v>
      </c>
      <c r="O704" s="3" t="s">
        <v>79</v>
      </c>
      <c r="P704" s="32" t="s">
        <v>432</v>
      </c>
      <c r="Q704" s="11" t="s">
        <v>433</v>
      </c>
      <c r="R704" s="23">
        <v>22</v>
      </c>
      <c r="S704" s="9">
        <v>200000</v>
      </c>
      <c r="T704" s="9">
        <v>0</v>
      </c>
      <c r="U704" s="9">
        <f t="shared" si="198"/>
        <v>0</v>
      </c>
      <c r="V704" s="6" t="s">
        <v>80</v>
      </c>
      <c r="W704" s="6">
        <v>2016</v>
      </c>
      <c r="X704" s="32" t="s">
        <v>6905</v>
      </c>
      <c r="Y704" s="198"/>
      <c r="Z704" s="198"/>
      <c r="AA704" s="198"/>
      <c r="AB704" s="198"/>
      <c r="AC704" s="198"/>
      <c r="AD704" s="198"/>
      <c r="AE704" s="198"/>
      <c r="AF704" s="198"/>
      <c r="AG704" s="198"/>
      <c r="AH704" s="198"/>
      <c r="AI704" s="198"/>
      <c r="AJ704" s="198"/>
      <c r="AK704" s="198"/>
    </row>
    <row r="705" spans="1:37" s="236" customFormat="1" ht="153" x14ac:dyDescent="0.25">
      <c r="A705" s="6" t="s">
        <v>1638</v>
      </c>
      <c r="B705" s="6" t="s">
        <v>25</v>
      </c>
      <c r="C705" s="6" t="s">
        <v>1482</v>
      </c>
      <c r="D705" s="11" t="s">
        <v>1483</v>
      </c>
      <c r="E705" s="119" t="s">
        <v>1484</v>
      </c>
      <c r="F705" s="6" t="s">
        <v>1588</v>
      </c>
      <c r="G705" s="6" t="s">
        <v>30</v>
      </c>
      <c r="H705" s="126">
        <v>60</v>
      </c>
      <c r="I705" s="6" t="s">
        <v>31</v>
      </c>
      <c r="J705" s="6" t="s">
        <v>32</v>
      </c>
      <c r="K705" s="3" t="s">
        <v>95</v>
      </c>
      <c r="L705" s="6" t="s">
        <v>34</v>
      </c>
      <c r="M705" s="6" t="s">
        <v>35</v>
      </c>
      <c r="N705" s="11" t="s">
        <v>78</v>
      </c>
      <c r="O705" s="3" t="s">
        <v>79</v>
      </c>
      <c r="P705" s="32" t="s">
        <v>432</v>
      </c>
      <c r="Q705" s="11" t="s">
        <v>433</v>
      </c>
      <c r="R705" s="23">
        <v>20</v>
      </c>
      <c r="S705" s="9">
        <v>257442</v>
      </c>
      <c r="T705" s="9">
        <v>0</v>
      </c>
      <c r="U705" s="9">
        <f t="shared" si="198"/>
        <v>0</v>
      </c>
      <c r="V705" s="6" t="s">
        <v>80</v>
      </c>
      <c r="W705" s="6">
        <v>2016</v>
      </c>
      <c r="X705" s="32" t="s">
        <v>6905</v>
      </c>
      <c r="Y705" s="198"/>
      <c r="Z705" s="198"/>
      <c r="AA705" s="198"/>
      <c r="AB705" s="198"/>
      <c r="AC705" s="198"/>
      <c r="AD705" s="198"/>
      <c r="AE705" s="198"/>
      <c r="AF705" s="198"/>
      <c r="AG705" s="198"/>
      <c r="AH705" s="198"/>
      <c r="AI705" s="198"/>
      <c r="AJ705" s="198"/>
      <c r="AK705" s="198"/>
    </row>
    <row r="706" spans="1:37" s="236" customFormat="1" ht="153" x14ac:dyDescent="0.25">
      <c r="A706" s="6" t="s">
        <v>1643</v>
      </c>
      <c r="B706" s="6" t="s">
        <v>25</v>
      </c>
      <c r="C706" s="11" t="s">
        <v>1590</v>
      </c>
      <c r="D706" s="11" t="s">
        <v>1591</v>
      </c>
      <c r="E706" s="11" t="s">
        <v>1592</v>
      </c>
      <c r="F706" s="6" t="s">
        <v>1593</v>
      </c>
      <c r="G706" s="6" t="s">
        <v>337</v>
      </c>
      <c r="H706" s="126">
        <v>60</v>
      </c>
      <c r="I706" s="6" t="s">
        <v>31</v>
      </c>
      <c r="J706" s="6" t="s">
        <v>32</v>
      </c>
      <c r="K706" s="3" t="s">
        <v>460</v>
      </c>
      <c r="L706" s="6" t="s">
        <v>34</v>
      </c>
      <c r="M706" s="6" t="s">
        <v>35</v>
      </c>
      <c r="N706" s="11" t="s">
        <v>78</v>
      </c>
      <c r="O706" s="3" t="s">
        <v>79</v>
      </c>
      <c r="P706" s="32" t="s">
        <v>432</v>
      </c>
      <c r="Q706" s="11" t="s">
        <v>433</v>
      </c>
      <c r="R706" s="23">
        <v>1500</v>
      </c>
      <c r="S706" s="9">
        <v>200628</v>
      </c>
      <c r="T706" s="9">
        <v>0</v>
      </c>
      <c r="U706" s="9">
        <f t="shared" si="198"/>
        <v>0</v>
      </c>
      <c r="V706" s="6" t="s">
        <v>80</v>
      </c>
      <c r="W706" s="6">
        <v>2016</v>
      </c>
      <c r="X706" s="32">
        <v>11</v>
      </c>
      <c r="Y706" s="198"/>
      <c r="Z706" s="198"/>
      <c r="AA706" s="198"/>
      <c r="AB706" s="198"/>
      <c r="AC706" s="198"/>
      <c r="AD706" s="198"/>
      <c r="AE706" s="198"/>
      <c r="AF706" s="198"/>
      <c r="AG706" s="198"/>
      <c r="AH706" s="198"/>
      <c r="AI706" s="198"/>
      <c r="AJ706" s="198"/>
      <c r="AK706" s="198"/>
    </row>
    <row r="707" spans="1:37" s="236" customFormat="1" ht="153" x14ac:dyDescent="0.25">
      <c r="A707" s="6" t="s">
        <v>6895</v>
      </c>
      <c r="B707" s="6" t="s">
        <v>25</v>
      </c>
      <c r="C707" s="11" t="s">
        <v>1590</v>
      </c>
      <c r="D707" s="11" t="s">
        <v>1591</v>
      </c>
      <c r="E707" s="11" t="s">
        <v>1592</v>
      </c>
      <c r="F707" s="6" t="s">
        <v>1593</v>
      </c>
      <c r="G707" s="6" t="s">
        <v>337</v>
      </c>
      <c r="H707" s="126">
        <v>60</v>
      </c>
      <c r="I707" s="6" t="s">
        <v>31</v>
      </c>
      <c r="J707" s="6" t="s">
        <v>32</v>
      </c>
      <c r="K707" s="3" t="s">
        <v>45</v>
      </c>
      <c r="L707" s="6" t="s">
        <v>34</v>
      </c>
      <c r="M707" s="6" t="s">
        <v>35</v>
      </c>
      <c r="N707" s="11" t="s">
        <v>78</v>
      </c>
      <c r="O707" s="3" t="s">
        <v>79</v>
      </c>
      <c r="P707" s="32" t="s">
        <v>432</v>
      </c>
      <c r="Q707" s="11" t="s">
        <v>433</v>
      </c>
      <c r="R707" s="23">
        <v>1500</v>
      </c>
      <c r="S707" s="9">
        <v>200628</v>
      </c>
      <c r="T707" s="9">
        <v>0</v>
      </c>
      <c r="U707" s="9">
        <f t="shared" si="198"/>
        <v>0</v>
      </c>
      <c r="V707" s="6" t="s">
        <v>80</v>
      </c>
      <c r="W707" s="6">
        <v>2016</v>
      </c>
      <c r="X707" s="6" t="s">
        <v>6897</v>
      </c>
      <c r="Y707" s="198"/>
      <c r="Z707" s="198"/>
      <c r="AA707" s="198"/>
      <c r="AB707" s="198"/>
      <c r="AC707" s="198"/>
      <c r="AD707" s="198"/>
      <c r="AE707" s="198"/>
      <c r="AF707" s="198"/>
      <c r="AG707" s="198"/>
      <c r="AH707" s="198"/>
      <c r="AI707" s="198"/>
      <c r="AJ707" s="198"/>
      <c r="AK707" s="198"/>
    </row>
    <row r="708" spans="1:37" s="236" customFormat="1" ht="153" x14ac:dyDescent="0.25">
      <c r="A708" s="6" t="s">
        <v>10362</v>
      </c>
      <c r="B708" s="6" t="s">
        <v>25</v>
      </c>
      <c r="C708" s="11" t="s">
        <v>1590</v>
      </c>
      <c r="D708" s="11" t="s">
        <v>1591</v>
      </c>
      <c r="E708" s="11" t="s">
        <v>1592</v>
      </c>
      <c r="F708" s="6" t="s">
        <v>1593</v>
      </c>
      <c r="G708" s="6" t="s">
        <v>30</v>
      </c>
      <c r="H708" s="126">
        <v>60</v>
      </c>
      <c r="I708" s="6" t="s">
        <v>31</v>
      </c>
      <c r="J708" s="6" t="s">
        <v>32</v>
      </c>
      <c r="K708" s="3" t="s">
        <v>45</v>
      </c>
      <c r="L708" s="6" t="s">
        <v>34</v>
      </c>
      <c r="M708" s="6" t="s">
        <v>35</v>
      </c>
      <c r="N708" s="11" t="s">
        <v>78</v>
      </c>
      <c r="O708" s="3" t="s">
        <v>79</v>
      </c>
      <c r="P708" s="32" t="s">
        <v>432</v>
      </c>
      <c r="Q708" s="11" t="s">
        <v>433</v>
      </c>
      <c r="R708" s="23">
        <v>8.4</v>
      </c>
      <c r="S708" s="9">
        <v>200628</v>
      </c>
      <c r="T708" s="9">
        <f t="shared" ref="T708" si="224">S708*R708</f>
        <v>1685275.2000000002</v>
      </c>
      <c r="U708" s="9">
        <f t="shared" si="198"/>
        <v>1887508.2240000004</v>
      </c>
      <c r="V708" s="6" t="s">
        <v>80</v>
      </c>
      <c r="W708" s="6">
        <v>2016</v>
      </c>
      <c r="X708" s="6"/>
      <c r="Y708" s="198"/>
      <c r="Z708" s="198"/>
      <c r="AA708" s="198"/>
      <c r="AB708" s="198"/>
      <c r="AC708" s="198"/>
      <c r="AD708" s="198"/>
      <c r="AE708" s="198"/>
      <c r="AF708" s="198"/>
      <c r="AG708" s="198"/>
      <c r="AH708" s="198"/>
      <c r="AI708" s="198"/>
      <c r="AJ708" s="198"/>
      <c r="AK708" s="198"/>
    </row>
    <row r="709" spans="1:37" s="236" customFormat="1" ht="153" x14ac:dyDescent="0.25">
      <c r="A709" s="6" t="s">
        <v>1647</v>
      </c>
      <c r="B709" s="6" t="s">
        <v>25</v>
      </c>
      <c r="C709" s="6" t="s">
        <v>1595</v>
      </c>
      <c r="D709" s="11" t="s">
        <v>1596</v>
      </c>
      <c r="E709" s="119" t="s">
        <v>1597</v>
      </c>
      <c r="F709" s="6" t="s">
        <v>1598</v>
      </c>
      <c r="G709" s="6" t="s">
        <v>30</v>
      </c>
      <c r="H709" s="126">
        <v>60</v>
      </c>
      <c r="I709" s="6" t="s">
        <v>31</v>
      </c>
      <c r="J709" s="6" t="s">
        <v>32</v>
      </c>
      <c r="K709" s="3" t="s">
        <v>460</v>
      </c>
      <c r="L709" s="6" t="s">
        <v>34</v>
      </c>
      <c r="M709" s="6" t="s">
        <v>35</v>
      </c>
      <c r="N709" s="11" t="s">
        <v>78</v>
      </c>
      <c r="O709" s="3" t="s">
        <v>79</v>
      </c>
      <c r="P709" s="32" t="s">
        <v>1303</v>
      </c>
      <c r="Q709" s="11" t="s">
        <v>1304</v>
      </c>
      <c r="R709" s="23">
        <v>3000</v>
      </c>
      <c r="S709" s="9">
        <v>510</v>
      </c>
      <c r="T709" s="9">
        <v>0</v>
      </c>
      <c r="U709" s="9">
        <f t="shared" si="198"/>
        <v>0</v>
      </c>
      <c r="V709" s="6" t="s">
        <v>80</v>
      </c>
      <c r="W709" s="6">
        <v>2016</v>
      </c>
      <c r="X709" s="32" t="s">
        <v>7007</v>
      </c>
      <c r="Y709" s="198"/>
      <c r="Z709" s="198"/>
      <c r="AA709" s="198"/>
      <c r="AB709" s="198"/>
      <c r="AC709" s="198"/>
      <c r="AD709" s="198"/>
      <c r="AE709" s="198"/>
      <c r="AF709" s="198"/>
      <c r="AG709" s="198"/>
      <c r="AH709" s="198"/>
      <c r="AI709" s="198"/>
      <c r="AJ709" s="198"/>
      <c r="AK709" s="198"/>
    </row>
    <row r="710" spans="1:37" s="236" customFormat="1" ht="153" x14ac:dyDescent="0.25">
      <c r="A710" s="6" t="s">
        <v>10363</v>
      </c>
      <c r="B710" s="6" t="s">
        <v>25</v>
      </c>
      <c r="C710" s="6" t="s">
        <v>1595</v>
      </c>
      <c r="D710" s="11" t="s">
        <v>1596</v>
      </c>
      <c r="E710" s="119" t="s">
        <v>1597</v>
      </c>
      <c r="F710" s="6" t="s">
        <v>1598</v>
      </c>
      <c r="G710" s="6" t="s">
        <v>30</v>
      </c>
      <c r="H710" s="126">
        <v>0</v>
      </c>
      <c r="I710" s="6" t="s">
        <v>31</v>
      </c>
      <c r="J710" s="6" t="s">
        <v>32</v>
      </c>
      <c r="K710" s="3" t="s">
        <v>45</v>
      </c>
      <c r="L710" s="6" t="s">
        <v>34</v>
      </c>
      <c r="M710" s="6" t="s">
        <v>35</v>
      </c>
      <c r="N710" s="11" t="s">
        <v>36</v>
      </c>
      <c r="O710" s="3" t="s">
        <v>2050</v>
      </c>
      <c r="P710" s="32" t="s">
        <v>1303</v>
      </c>
      <c r="Q710" s="11" t="s">
        <v>1304</v>
      </c>
      <c r="R710" s="23">
        <v>3000</v>
      </c>
      <c r="S710" s="9">
        <v>510</v>
      </c>
      <c r="T710" s="9">
        <v>0</v>
      </c>
      <c r="U710" s="9">
        <f t="shared" si="198"/>
        <v>0</v>
      </c>
      <c r="V710" s="6"/>
      <c r="W710" s="6">
        <v>2016</v>
      </c>
      <c r="X710" s="32" t="s">
        <v>10251</v>
      </c>
      <c r="Y710" s="198"/>
      <c r="Z710" s="198"/>
      <c r="AA710" s="198"/>
      <c r="AB710" s="198"/>
      <c r="AC710" s="198"/>
      <c r="AD710" s="198"/>
      <c r="AE710" s="198"/>
      <c r="AF710" s="198"/>
      <c r="AG710" s="198"/>
      <c r="AH710" s="198"/>
      <c r="AI710" s="198"/>
      <c r="AJ710" s="198"/>
      <c r="AK710" s="198"/>
    </row>
    <row r="711" spans="1:37" s="236" customFormat="1" ht="153" x14ac:dyDescent="0.25">
      <c r="A711" s="6" t="s">
        <v>10364</v>
      </c>
      <c r="B711" s="6" t="s">
        <v>25</v>
      </c>
      <c r="C711" s="6" t="s">
        <v>1595</v>
      </c>
      <c r="D711" s="11" t="s">
        <v>1596</v>
      </c>
      <c r="E711" s="119" t="s">
        <v>1597</v>
      </c>
      <c r="F711" s="6" t="s">
        <v>1598</v>
      </c>
      <c r="G711" s="6" t="s">
        <v>30</v>
      </c>
      <c r="H711" s="126">
        <v>60</v>
      </c>
      <c r="I711" s="6" t="s">
        <v>31</v>
      </c>
      <c r="J711" s="6" t="s">
        <v>32</v>
      </c>
      <c r="K711" s="3" t="s">
        <v>10324</v>
      </c>
      <c r="L711" s="6" t="s">
        <v>34</v>
      </c>
      <c r="M711" s="6" t="s">
        <v>35</v>
      </c>
      <c r="N711" s="11" t="s">
        <v>78</v>
      </c>
      <c r="O711" s="3" t="s">
        <v>79</v>
      </c>
      <c r="P711" s="32" t="s">
        <v>1303</v>
      </c>
      <c r="Q711" s="11" t="s">
        <v>1304</v>
      </c>
      <c r="R711" s="23">
        <v>1500</v>
      </c>
      <c r="S711" s="9">
        <v>510</v>
      </c>
      <c r="T711" s="9">
        <f t="shared" ref="T711" si="225">S711*R711</f>
        <v>765000</v>
      </c>
      <c r="U711" s="9">
        <f t="shared" si="198"/>
        <v>856800.00000000012</v>
      </c>
      <c r="V711" s="6" t="s">
        <v>80</v>
      </c>
      <c r="W711" s="6">
        <v>2016</v>
      </c>
      <c r="X711" s="32"/>
      <c r="Y711" s="198"/>
      <c r="Z711" s="198"/>
      <c r="AA711" s="198"/>
      <c r="AB711" s="198"/>
      <c r="AC711" s="198"/>
      <c r="AD711" s="198"/>
      <c r="AE711" s="198"/>
      <c r="AF711" s="198"/>
      <c r="AG711" s="198"/>
      <c r="AH711" s="198"/>
      <c r="AI711" s="198"/>
      <c r="AJ711" s="198"/>
      <c r="AK711" s="198"/>
    </row>
    <row r="712" spans="1:37" s="236" customFormat="1" ht="102" x14ac:dyDescent="0.25">
      <c r="A712" s="6" t="s">
        <v>1652</v>
      </c>
      <c r="B712" s="6" t="s">
        <v>25</v>
      </c>
      <c r="C712" s="11" t="s">
        <v>1600</v>
      </c>
      <c r="D712" s="11" t="s">
        <v>1601</v>
      </c>
      <c r="E712" s="11" t="s">
        <v>1602</v>
      </c>
      <c r="F712" s="6" t="s">
        <v>1603</v>
      </c>
      <c r="G712" s="6" t="s">
        <v>30</v>
      </c>
      <c r="H712" s="126">
        <v>0</v>
      </c>
      <c r="I712" s="6" t="s">
        <v>31</v>
      </c>
      <c r="J712" s="6" t="s">
        <v>32</v>
      </c>
      <c r="K712" s="3" t="s">
        <v>45</v>
      </c>
      <c r="L712" s="6" t="s">
        <v>34</v>
      </c>
      <c r="M712" s="6" t="s">
        <v>35</v>
      </c>
      <c r="N712" s="6" t="s">
        <v>10770</v>
      </c>
      <c r="O712" s="6" t="s">
        <v>37</v>
      </c>
      <c r="P712" s="32" t="s">
        <v>432</v>
      </c>
      <c r="Q712" s="11" t="s">
        <v>433</v>
      </c>
      <c r="R712" s="23">
        <v>10</v>
      </c>
      <c r="S712" s="9">
        <v>150000</v>
      </c>
      <c r="T712" s="9">
        <v>0</v>
      </c>
      <c r="U712" s="9">
        <f t="shared" si="198"/>
        <v>0</v>
      </c>
      <c r="V712" s="6"/>
      <c r="W712" s="6">
        <v>2016</v>
      </c>
      <c r="X712" s="32" t="s">
        <v>6914</v>
      </c>
      <c r="Y712" s="198"/>
      <c r="Z712" s="198"/>
      <c r="AA712" s="198"/>
      <c r="AB712" s="198"/>
      <c r="AC712" s="198"/>
      <c r="AD712" s="198"/>
      <c r="AE712" s="198"/>
      <c r="AF712" s="198"/>
      <c r="AG712" s="198"/>
      <c r="AH712" s="198"/>
      <c r="AI712" s="198"/>
      <c r="AJ712" s="198"/>
      <c r="AK712" s="198"/>
    </row>
    <row r="713" spans="1:37" s="236" customFormat="1" ht="102" x14ac:dyDescent="0.25">
      <c r="A713" s="6" t="s">
        <v>10365</v>
      </c>
      <c r="B713" s="6" t="s">
        <v>25</v>
      </c>
      <c r="C713" s="11" t="s">
        <v>1600</v>
      </c>
      <c r="D713" s="11" t="s">
        <v>1601</v>
      </c>
      <c r="E713" s="11" t="s">
        <v>1602</v>
      </c>
      <c r="F713" s="6" t="s">
        <v>1603</v>
      </c>
      <c r="G713" s="6" t="s">
        <v>30</v>
      </c>
      <c r="H713" s="126">
        <v>0</v>
      </c>
      <c r="I713" s="6" t="s">
        <v>31</v>
      </c>
      <c r="J713" s="6" t="s">
        <v>32</v>
      </c>
      <c r="K713" s="3" t="s">
        <v>628</v>
      </c>
      <c r="L713" s="6" t="s">
        <v>34</v>
      </c>
      <c r="M713" s="6" t="s">
        <v>35</v>
      </c>
      <c r="N713" s="6" t="s">
        <v>10770</v>
      </c>
      <c r="O713" s="6" t="s">
        <v>37</v>
      </c>
      <c r="P713" s="32" t="s">
        <v>432</v>
      </c>
      <c r="Q713" s="11" t="s">
        <v>433</v>
      </c>
      <c r="R713" s="23">
        <v>4.8</v>
      </c>
      <c r="S713" s="9">
        <v>150000</v>
      </c>
      <c r="T713" s="9">
        <v>0</v>
      </c>
      <c r="U713" s="9">
        <f t="shared" si="198"/>
        <v>0</v>
      </c>
      <c r="V713" s="6"/>
      <c r="W713" s="6">
        <v>2016</v>
      </c>
      <c r="X713" s="32" t="s">
        <v>11380</v>
      </c>
      <c r="Y713" s="198"/>
      <c r="Z713" s="198"/>
      <c r="AA713" s="198"/>
      <c r="AB713" s="198"/>
      <c r="AC713" s="198"/>
      <c r="AD713" s="198"/>
      <c r="AE713" s="198"/>
      <c r="AF713" s="198"/>
      <c r="AG713" s="198"/>
      <c r="AH713" s="198"/>
      <c r="AI713" s="198"/>
      <c r="AJ713" s="198"/>
      <c r="AK713" s="198"/>
    </row>
    <row r="714" spans="1:37" s="236" customFormat="1" ht="153" x14ac:dyDescent="0.25">
      <c r="A714" s="6" t="s">
        <v>11094</v>
      </c>
      <c r="B714" s="6" t="s">
        <v>25</v>
      </c>
      <c r="C714" s="11" t="s">
        <v>1600</v>
      </c>
      <c r="D714" s="11" t="s">
        <v>1601</v>
      </c>
      <c r="E714" s="11" t="s">
        <v>1602</v>
      </c>
      <c r="F714" s="6" t="s">
        <v>1603</v>
      </c>
      <c r="G714" s="6" t="s">
        <v>30</v>
      </c>
      <c r="H714" s="126">
        <v>60</v>
      </c>
      <c r="I714" s="6" t="s">
        <v>31</v>
      </c>
      <c r="J714" s="6" t="s">
        <v>32</v>
      </c>
      <c r="K714" s="3" t="s">
        <v>95</v>
      </c>
      <c r="L714" s="6" t="s">
        <v>34</v>
      </c>
      <c r="M714" s="6" t="s">
        <v>35</v>
      </c>
      <c r="N714" s="6" t="s">
        <v>6885</v>
      </c>
      <c r="O714" s="6" t="s">
        <v>79</v>
      </c>
      <c r="P714" s="32" t="s">
        <v>432</v>
      </c>
      <c r="Q714" s="11" t="s">
        <v>433</v>
      </c>
      <c r="R714" s="23">
        <v>9.8409999999999993</v>
      </c>
      <c r="S714" s="9">
        <v>150000</v>
      </c>
      <c r="T714" s="9">
        <f t="shared" ref="T714" si="226">S714*R714</f>
        <v>1476150</v>
      </c>
      <c r="U714" s="9">
        <f t="shared" ref="U714" si="227">T714*1.12</f>
        <v>1653288.0000000002</v>
      </c>
      <c r="V714" s="6" t="s">
        <v>80</v>
      </c>
      <c r="W714" s="6">
        <v>2016</v>
      </c>
      <c r="X714" s="32"/>
      <c r="Y714" s="198"/>
      <c r="Z714" s="198"/>
      <c r="AA714" s="198"/>
      <c r="AB714" s="198"/>
      <c r="AC714" s="198"/>
      <c r="AD714" s="198"/>
      <c r="AE714" s="198"/>
      <c r="AF714" s="198"/>
      <c r="AG714" s="198"/>
      <c r="AH714" s="198"/>
      <c r="AI714" s="198"/>
      <c r="AJ714" s="198"/>
      <c r="AK714" s="198"/>
    </row>
    <row r="715" spans="1:37" s="236" customFormat="1" ht="102" x14ac:dyDescent="0.25">
      <c r="A715" s="6" t="s">
        <v>1654</v>
      </c>
      <c r="B715" s="6" t="s">
        <v>25</v>
      </c>
      <c r="C715" s="6" t="s">
        <v>1600</v>
      </c>
      <c r="D715" s="11" t="s">
        <v>1601</v>
      </c>
      <c r="E715" s="11" t="s">
        <v>1602</v>
      </c>
      <c r="F715" s="6" t="s">
        <v>1605</v>
      </c>
      <c r="G715" s="6" t="s">
        <v>30</v>
      </c>
      <c r="H715" s="126">
        <v>0</v>
      </c>
      <c r="I715" s="6" t="s">
        <v>31</v>
      </c>
      <c r="J715" s="6" t="s">
        <v>32</v>
      </c>
      <c r="K715" s="3" t="s">
        <v>45</v>
      </c>
      <c r="L715" s="6" t="s">
        <v>34</v>
      </c>
      <c r="M715" s="6" t="s">
        <v>35</v>
      </c>
      <c r="N715" s="6" t="s">
        <v>10770</v>
      </c>
      <c r="O715" s="6" t="s">
        <v>37</v>
      </c>
      <c r="P715" s="32" t="s">
        <v>432</v>
      </c>
      <c r="Q715" s="11" t="s">
        <v>433</v>
      </c>
      <c r="R715" s="23">
        <v>10</v>
      </c>
      <c r="S715" s="9">
        <v>150000</v>
      </c>
      <c r="T715" s="9">
        <v>0</v>
      </c>
      <c r="U715" s="9">
        <f t="shared" si="198"/>
        <v>0</v>
      </c>
      <c r="V715" s="6"/>
      <c r="W715" s="6">
        <v>2016</v>
      </c>
      <c r="X715" s="32" t="s">
        <v>6914</v>
      </c>
      <c r="Y715" s="198"/>
      <c r="Z715" s="198"/>
      <c r="AA715" s="198"/>
      <c r="AB715" s="198"/>
      <c r="AC715" s="198"/>
      <c r="AD715" s="198"/>
      <c r="AE715" s="198"/>
      <c r="AF715" s="198"/>
      <c r="AG715" s="198"/>
      <c r="AH715" s="198"/>
      <c r="AI715" s="198"/>
      <c r="AJ715" s="198"/>
      <c r="AK715" s="198"/>
    </row>
    <row r="716" spans="1:37" s="236" customFormat="1" ht="102" x14ac:dyDescent="0.25">
      <c r="A716" s="6" t="s">
        <v>10366</v>
      </c>
      <c r="B716" s="6" t="s">
        <v>25</v>
      </c>
      <c r="C716" s="6" t="s">
        <v>1600</v>
      </c>
      <c r="D716" s="11" t="s">
        <v>1601</v>
      </c>
      <c r="E716" s="11" t="s">
        <v>1602</v>
      </c>
      <c r="F716" s="6" t="s">
        <v>1605</v>
      </c>
      <c r="G716" s="6" t="s">
        <v>30</v>
      </c>
      <c r="H716" s="126">
        <v>0</v>
      </c>
      <c r="I716" s="6" t="s">
        <v>31</v>
      </c>
      <c r="J716" s="6" t="s">
        <v>32</v>
      </c>
      <c r="K716" s="3" t="s">
        <v>10324</v>
      </c>
      <c r="L716" s="6" t="s">
        <v>34</v>
      </c>
      <c r="M716" s="6" t="s">
        <v>35</v>
      </c>
      <c r="N716" s="6" t="s">
        <v>10770</v>
      </c>
      <c r="O716" s="6" t="s">
        <v>37</v>
      </c>
      <c r="P716" s="32" t="s">
        <v>432</v>
      </c>
      <c r="Q716" s="11" t="s">
        <v>433</v>
      </c>
      <c r="R716" s="23">
        <v>2.1240000000000001</v>
      </c>
      <c r="S716" s="9">
        <v>150000</v>
      </c>
      <c r="T716" s="9">
        <f t="shared" ref="T716" si="228">S716*R716</f>
        <v>318600</v>
      </c>
      <c r="U716" s="9">
        <f t="shared" si="198"/>
        <v>356832.00000000006</v>
      </c>
      <c r="V716" s="6"/>
      <c r="W716" s="6">
        <v>2016</v>
      </c>
      <c r="X716" s="32"/>
      <c r="Y716" s="198"/>
      <c r="Z716" s="198"/>
      <c r="AA716" s="198"/>
      <c r="AB716" s="198"/>
      <c r="AC716" s="198"/>
      <c r="AD716" s="198"/>
      <c r="AE716" s="198"/>
      <c r="AF716" s="198"/>
      <c r="AG716" s="198"/>
      <c r="AH716" s="198"/>
      <c r="AI716" s="198"/>
      <c r="AJ716" s="198"/>
      <c r="AK716" s="198"/>
    </row>
    <row r="717" spans="1:37" s="236" customFormat="1" ht="102" x14ac:dyDescent="0.25">
      <c r="A717" s="6" t="s">
        <v>1656</v>
      </c>
      <c r="B717" s="6" t="s">
        <v>25</v>
      </c>
      <c r="C717" s="11" t="s">
        <v>1600</v>
      </c>
      <c r="D717" s="11" t="s">
        <v>1601</v>
      </c>
      <c r="E717" s="11" t="s">
        <v>1602</v>
      </c>
      <c r="F717" s="6" t="s">
        <v>1607</v>
      </c>
      <c r="G717" s="6" t="s">
        <v>30</v>
      </c>
      <c r="H717" s="126">
        <v>0</v>
      </c>
      <c r="I717" s="6" t="s">
        <v>31</v>
      </c>
      <c r="J717" s="6" t="s">
        <v>32</v>
      </c>
      <c r="K717" s="3" t="s">
        <v>45</v>
      </c>
      <c r="L717" s="6" t="s">
        <v>34</v>
      </c>
      <c r="M717" s="6" t="s">
        <v>35</v>
      </c>
      <c r="N717" s="6" t="s">
        <v>10770</v>
      </c>
      <c r="O717" s="6" t="s">
        <v>37</v>
      </c>
      <c r="P717" s="32" t="s">
        <v>432</v>
      </c>
      <c r="Q717" s="11" t="s">
        <v>433</v>
      </c>
      <c r="R717" s="23">
        <v>8</v>
      </c>
      <c r="S717" s="9">
        <v>150000</v>
      </c>
      <c r="T717" s="9">
        <v>0</v>
      </c>
      <c r="U717" s="9">
        <f t="shared" si="198"/>
        <v>0</v>
      </c>
      <c r="V717" s="6"/>
      <c r="W717" s="6">
        <v>2016</v>
      </c>
      <c r="X717" s="32" t="s">
        <v>6905</v>
      </c>
      <c r="Y717" s="198"/>
      <c r="Z717" s="198"/>
      <c r="AA717" s="198"/>
      <c r="AB717" s="198"/>
      <c r="AC717" s="198"/>
      <c r="AD717" s="198"/>
      <c r="AE717" s="198"/>
      <c r="AF717" s="198"/>
      <c r="AG717" s="198"/>
      <c r="AH717" s="198"/>
      <c r="AI717" s="198"/>
      <c r="AJ717" s="198"/>
      <c r="AK717" s="198"/>
    </row>
    <row r="718" spans="1:37" s="236" customFormat="1" ht="102" x14ac:dyDescent="0.25">
      <c r="A718" s="6" t="s">
        <v>1658</v>
      </c>
      <c r="B718" s="6" t="s">
        <v>25</v>
      </c>
      <c r="C718" s="11" t="s">
        <v>1600</v>
      </c>
      <c r="D718" s="11" t="s">
        <v>1601</v>
      </c>
      <c r="E718" s="11" t="s">
        <v>1602</v>
      </c>
      <c r="F718" s="6" t="s">
        <v>1609</v>
      </c>
      <c r="G718" s="6" t="s">
        <v>30</v>
      </c>
      <c r="H718" s="126">
        <v>0</v>
      </c>
      <c r="I718" s="6" t="s">
        <v>31</v>
      </c>
      <c r="J718" s="6" t="s">
        <v>32</v>
      </c>
      <c r="K718" s="3" t="s">
        <v>45</v>
      </c>
      <c r="L718" s="6" t="s">
        <v>34</v>
      </c>
      <c r="M718" s="6" t="s">
        <v>35</v>
      </c>
      <c r="N718" s="6" t="s">
        <v>10770</v>
      </c>
      <c r="O718" s="6" t="s">
        <v>37</v>
      </c>
      <c r="P718" s="32" t="s">
        <v>432</v>
      </c>
      <c r="Q718" s="11" t="s">
        <v>433</v>
      </c>
      <c r="R718" s="23">
        <v>6</v>
      </c>
      <c r="S718" s="9">
        <v>150000</v>
      </c>
      <c r="T718" s="9">
        <v>0</v>
      </c>
      <c r="U718" s="9">
        <f t="shared" si="198"/>
        <v>0</v>
      </c>
      <c r="V718" s="6"/>
      <c r="W718" s="6">
        <v>2016</v>
      </c>
      <c r="X718" s="32" t="s">
        <v>6907</v>
      </c>
      <c r="Y718" s="198"/>
      <c r="Z718" s="198"/>
      <c r="AA718" s="198"/>
      <c r="AB718" s="198"/>
      <c r="AC718" s="198"/>
      <c r="AD718" s="198"/>
      <c r="AE718" s="198"/>
      <c r="AF718" s="198"/>
      <c r="AG718" s="198"/>
      <c r="AH718" s="198"/>
      <c r="AI718" s="198"/>
      <c r="AJ718" s="198"/>
      <c r="AK718" s="198"/>
    </row>
    <row r="719" spans="1:37" s="236" customFormat="1" ht="102" x14ac:dyDescent="0.25">
      <c r="A719" s="6" t="s">
        <v>10367</v>
      </c>
      <c r="B719" s="6" t="s">
        <v>25</v>
      </c>
      <c r="C719" s="11" t="s">
        <v>1600</v>
      </c>
      <c r="D719" s="11" t="s">
        <v>1601</v>
      </c>
      <c r="E719" s="11" t="s">
        <v>1602</v>
      </c>
      <c r="F719" s="6" t="s">
        <v>1609</v>
      </c>
      <c r="G719" s="6" t="s">
        <v>30</v>
      </c>
      <c r="H719" s="126">
        <v>0</v>
      </c>
      <c r="I719" s="6" t="s">
        <v>31</v>
      </c>
      <c r="J719" s="6" t="s">
        <v>32</v>
      </c>
      <c r="K719" s="3" t="s">
        <v>45</v>
      </c>
      <c r="L719" s="6" t="s">
        <v>34</v>
      </c>
      <c r="M719" s="6" t="s">
        <v>35</v>
      </c>
      <c r="N719" s="6" t="s">
        <v>10770</v>
      </c>
      <c r="O719" s="6" t="s">
        <v>37</v>
      </c>
      <c r="P719" s="32" t="s">
        <v>432</v>
      </c>
      <c r="Q719" s="11" t="s">
        <v>433</v>
      </c>
      <c r="R719" s="23">
        <v>1.6</v>
      </c>
      <c r="S719" s="9">
        <v>150000</v>
      </c>
      <c r="T719" s="9">
        <f t="shared" ref="T719" si="229">S719*R719</f>
        <v>240000</v>
      </c>
      <c r="U719" s="9">
        <f t="shared" si="198"/>
        <v>268800</v>
      </c>
      <c r="V719" s="6"/>
      <c r="W719" s="6">
        <v>2016</v>
      </c>
      <c r="X719" s="32"/>
      <c r="Y719" s="198"/>
      <c r="Z719" s="198"/>
      <c r="AA719" s="198"/>
      <c r="AB719" s="198"/>
      <c r="AC719" s="198"/>
      <c r="AD719" s="198"/>
      <c r="AE719" s="198"/>
      <c r="AF719" s="198"/>
      <c r="AG719" s="198"/>
      <c r="AH719" s="198"/>
      <c r="AI719" s="198"/>
      <c r="AJ719" s="198"/>
      <c r="AK719" s="198"/>
    </row>
    <row r="720" spans="1:37" s="236" customFormat="1" ht="102" x14ac:dyDescent="0.25">
      <c r="A720" s="6" t="s">
        <v>1663</v>
      </c>
      <c r="B720" s="6" t="s">
        <v>25</v>
      </c>
      <c r="C720" s="11" t="s">
        <v>1600</v>
      </c>
      <c r="D720" s="11" t="s">
        <v>1601</v>
      </c>
      <c r="E720" s="11" t="s">
        <v>1602</v>
      </c>
      <c r="F720" s="6" t="s">
        <v>1611</v>
      </c>
      <c r="G720" s="6" t="s">
        <v>30</v>
      </c>
      <c r="H720" s="126">
        <v>0</v>
      </c>
      <c r="I720" s="6" t="s">
        <v>31</v>
      </c>
      <c r="J720" s="6" t="s">
        <v>32</v>
      </c>
      <c r="K720" s="3" t="s">
        <v>240</v>
      </c>
      <c r="L720" s="6" t="s">
        <v>34</v>
      </c>
      <c r="M720" s="6" t="s">
        <v>35</v>
      </c>
      <c r="N720" s="6" t="s">
        <v>10770</v>
      </c>
      <c r="O720" s="6" t="s">
        <v>37</v>
      </c>
      <c r="P720" s="32" t="s">
        <v>432</v>
      </c>
      <c r="Q720" s="11" t="s">
        <v>433</v>
      </c>
      <c r="R720" s="23">
        <v>7</v>
      </c>
      <c r="S720" s="9">
        <v>108928.57</v>
      </c>
      <c r="T720" s="9">
        <v>0</v>
      </c>
      <c r="U720" s="9">
        <f t="shared" si="198"/>
        <v>0</v>
      </c>
      <c r="V720" s="6"/>
      <c r="W720" s="6">
        <v>2016</v>
      </c>
      <c r="X720" s="32" t="s">
        <v>6907</v>
      </c>
      <c r="Y720" s="198"/>
      <c r="Z720" s="198"/>
      <c r="AA720" s="198"/>
      <c r="AB720" s="198"/>
      <c r="AC720" s="198"/>
      <c r="AD720" s="198"/>
      <c r="AE720" s="198"/>
      <c r="AF720" s="198"/>
      <c r="AG720" s="198"/>
      <c r="AH720" s="198"/>
      <c r="AI720" s="198"/>
      <c r="AJ720" s="198"/>
      <c r="AK720" s="198"/>
    </row>
    <row r="721" spans="1:37" s="236" customFormat="1" ht="102" x14ac:dyDescent="0.25">
      <c r="A721" s="6" t="s">
        <v>10368</v>
      </c>
      <c r="B721" s="6" t="s">
        <v>25</v>
      </c>
      <c r="C721" s="11" t="s">
        <v>1600</v>
      </c>
      <c r="D721" s="11" t="s">
        <v>1601</v>
      </c>
      <c r="E721" s="11" t="s">
        <v>1602</v>
      </c>
      <c r="F721" s="6" t="s">
        <v>1611</v>
      </c>
      <c r="G721" s="6" t="s">
        <v>30</v>
      </c>
      <c r="H721" s="126">
        <v>0</v>
      </c>
      <c r="I721" s="6" t="s">
        <v>31</v>
      </c>
      <c r="J721" s="6" t="s">
        <v>32</v>
      </c>
      <c r="K721" s="3" t="s">
        <v>240</v>
      </c>
      <c r="L721" s="6" t="s">
        <v>34</v>
      </c>
      <c r="M721" s="6" t="s">
        <v>35</v>
      </c>
      <c r="N721" s="6" t="s">
        <v>10770</v>
      </c>
      <c r="O721" s="6" t="s">
        <v>37</v>
      </c>
      <c r="P721" s="32" t="s">
        <v>432</v>
      </c>
      <c r="Q721" s="11" t="s">
        <v>433</v>
      </c>
      <c r="R721" s="23">
        <v>4.0999999999999996</v>
      </c>
      <c r="S721" s="9">
        <v>108928.57</v>
      </c>
      <c r="T721" s="9">
        <f t="shared" ref="T721" si="230">S721*R721</f>
        <v>446607.13699999999</v>
      </c>
      <c r="U721" s="9">
        <f t="shared" si="198"/>
        <v>500199.99344000005</v>
      </c>
      <c r="V721" s="6"/>
      <c r="W721" s="6">
        <v>2016</v>
      </c>
      <c r="X721" s="32"/>
      <c r="Y721" s="198"/>
      <c r="Z721" s="198"/>
      <c r="AA721" s="198"/>
      <c r="AB721" s="198"/>
      <c r="AC721" s="198"/>
      <c r="AD721" s="198"/>
      <c r="AE721" s="198"/>
      <c r="AF721" s="198"/>
      <c r="AG721" s="198"/>
      <c r="AH721" s="198"/>
      <c r="AI721" s="198"/>
      <c r="AJ721" s="198"/>
      <c r="AK721" s="198"/>
    </row>
    <row r="722" spans="1:37" s="236" customFormat="1" ht="102" x14ac:dyDescent="0.25">
      <c r="A722" s="6" t="s">
        <v>1668</v>
      </c>
      <c r="B722" s="6" t="s">
        <v>25</v>
      </c>
      <c r="C722" s="11" t="s">
        <v>1600</v>
      </c>
      <c r="D722" s="11" t="s">
        <v>1601</v>
      </c>
      <c r="E722" s="11" t="s">
        <v>1602</v>
      </c>
      <c r="F722" s="6" t="s">
        <v>1613</v>
      </c>
      <c r="G722" s="6" t="s">
        <v>30</v>
      </c>
      <c r="H722" s="126">
        <v>0</v>
      </c>
      <c r="I722" s="6" t="s">
        <v>31</v>
      </c>
      <c r="J722" s="6" t="s">
        <v>32</v>
      </c>
      <c r="K722" s="3" t="s">
        <v>240</v>
      </c>
      <c r="L722" s="6" t="s">
        <v>34</v>
      </c>
      <c r="M722" s="6" t="s">
        <v>35</v>
      </c>
      <c r="N722" s="6" t="s">
        <v>10770</v>
      </c>
      <c r="O722" s="6" t="s">
        <v>37</v>
      </c>
      <c r="P722" s="32" t="s">
        <v>432</v>
      </c>
      <c r="Q722" s="11" t="s">
        <v>433</v>
      </c>
      <c r="R722" s="23">
        <v>10</v>
      </c>
      <c r="S722" s="9">
        <v>150000</v>
      </c>
      <c r="T722" s="9">
        <v>0</v>
      </c>
      <c r="U722" s="9">
        <f t="shared" si="198"/>
        <v>0</v>
      </c>
      <c r="V722" s="6"/>
      <c r="W722" s="6">
        <v>2016</v>
      </c>
      <c r="X722" s="32">
        <v>11</v>
      </c>
      <c r="Y722" s="198"/>
      <c r="Z722" s="198"/>
      <c r="AA722" s="198"/>
      <c r="AB722" s="198"/>
      <c r="AC722" s="198"/>
      <c r="AD722" s="198"/>
      <c r="AE722" s="198"/>
      <c r="AF722" s="198"/>
      <c r="AG722" s="198"/>
      <c r="AH722" s="198"/>
      <c r="AI722" s="198"/>
      <c r="AJ722" s="198"/>
      <c r="AK722" s="198"/>
    </row>
    <row r="723" spans="1:37" s="236" customFormat="1" ht="102" x14ac:dyDescent="0.25">
      <c r="A723" s="6" t="s">
        <v>6892</v>
      </c>
      <c r="B723" s="6" t="s">
        <v>25</v>
      </c>
      <c r="C723" s="11" t="s">
        <v>1600</v>
      </c>
      <c r="D723" s="11" t="s">
        <v>1601</v>
      </c>
      <c r="E723" s="11" t="s">
        <v>1602</v>
      </c>
      <c r="F723" s="6" t="s">
        <v>1613</v>
      </c>
      <c r="G723" s="6" t="s">
        <v>30</v>
      </c>
      <c r="H723" s="126">
        <v>0</v>
      </c>
      <c r="I723" s="6" t="s">
        <v>31</v>
      </c>
      <c r="J723" s="6" t="s">
        <v>32</v>
      </c>
      <c r="K723" s="3" t="s">
        <v>45</v>
      </c>
      <c r="L723" s="6" t="s">
        <v>34</v>
      </c>
      <c r="M723" s="6" t="s">
        <v>35</v>
      </c>
      <c r="N723" s="6" t="s">
        <v>10770</v>
      </c>
      <c r="O723" s="6" t="s">
        <v>37</v>
      </c>
      <c r="P723" s="32" t="s">
        <v>432</v>
      </c>
      <c r="Q723" s="11" t="s">
        <v>433</v>
      </c>
      <c r="R723" s="23">
        <v>10</v>
      </c>
      <c r="S723" s="9">
        <v>150000</v>
      </c>
      <c r="T723" s="9">
        <v>0</v>
      </c>
      <c r="U723" s="9">
        <f t="shared" si="198"/>
        <v>0</v>
      </c>
      <c r="V723" s="6"/>
      <c r="W723" s="6">
        <v>2016</v>
      </c>
      <c r="X723" s="32" t="s">
        <v>6914</v>
      </c>
      <c r="Y723" s="198"/>
      <c r="Z723" s="198"/>
      <c r="AA723" s="198"/>
      <c r="AB723" s="198"/>
      <c r="AC723" s="198"/>
      <c r="AD723" s="198"/>
      <c r="AE723" s="198"/>
      <c r="AF723" s="198"/>
      <c r="AG723" s="198"/>
      <c r="AH723" s="198"/>
      <c r="AI723" s="198"/>
      <c r="AJ723" s="198"/>
      <c r="AK723" s="198"/>
    </row>
    <row r="724" spans="1:37" s="236" customFormat="1" ht="102" x14ac:dyDescent="0.25">
      <c r="A724" s="6" t="s">
        <v>10369</v>
      </c>
      <c r="B724" s="6" t="s">
        <v>25</v>
      </c>
      <c r="C724" s="11" t="s">
        <v>1600</v>
      </c>
      <c r="D724" s="11" t="s">
        <v>1601</v>
      </c>
      <c r="E724" s="11" t="s">
        <v>1602</v>
      </c>
      <c r="F724" s="6" t="s">
        <v>1613</v>
      </c>
      <c r="G724" s="6" t="s">
        <v>30</v>
      </c>
      <c r="H724" s="126">
        <v>0</v>
      </c>
      <c r="I724" s="6" t="s">
        <v>31</v>
      </c>
      <c r="J724" s="6" t="s">
        <v>32</v>
      </c>
      <c r="K724" s="3" t="s">
        <v>10324</v>
      </c>
      <c r="L724" s="6" t="s">
        <v>34</v>
      </c>
      <c r="M724" s="6" t="s">
        <v>35</v>
      </c>
      <c r="N724" s="6" t="s">
        <v>10770</v>
      </c>
      <c r="O724" s="6" t="s">
        <v>37</v>
      </c>
      <c r="P724" s="32" t="s">
        <v>432</v>
      </c>
      <c r="Q724" s="11" t="s">
        <v>433</v>
      </c>
      <c r="R724" s="23">
        <v>4.8849999999999998</v>
      </c>
      <c r="S724" s="9">
        <v>150000</v>
      </c>
      <c r="T724" s="9">
        <v>0</v>
      </c>
      <c r="U724" s="9">
        <f t="shared" si="198"/>
        <v>0</v>
      </c>
      <c r="V724" s="6"/>
      <c r="W724" s="6">
        <v>2016</v>
      </c>
      <c r="X724" s="32" t="s">
        <v>6907</v>
      </c>
      <c r="Y724" s="198"/>
      <c r="Z724" s="198"/>
      <c r="AA724" s="198"/>
      <c r="AB724" s="198"/>
      <c r="AC724" s="198"/>
      <c r="AD724" s="198"/>
      <c r="AE724" s="198"/>
      <c r="AF724" s="198"/>
      <c r="AG724" s="198"/>
      <c r="AH724" s="198"/>
      <c r="AI724" s="198"/>
      <c r="AJ724" s="198"/>
      <c r="AK724" s="198"/>
    </row>
    <row r="725" spans="1:37" s="236" customFormat="1" ht="102" x14ac:dyDescent="0.25">
      <c r="A725" s="6" t="s">
        <v>11153</v>
      </c>
      <c r="B725" s="6" t="s">
        <v>25</v>
      </c>
      <c r="C725" s="11" t="s">
        <v>1600</v>
      </c>
      <c r="D725" s="11" t="s">
        <v>1601</v>
      </c>
      <c r="E725" s="11" t="s">
        <v>1602</v>
      </c>
      <c r="F725" s="6" t="s">
        <v>1613</v>
      </c>
      <c r="G725" s="6" t="s">
        <v>30</v>
      </c>
      <c r="H725" s="126">
        <v>0</v>
      </c>
      <c r="I725" s="6" t="s">
        <v>31</v>
      </c>
      <c r="J725" s="6" t="s">
        <v>32</v>
      </c>
      <c r="K725" s="3" t="s">
        <v>10324</v>
      </c>
      <c r="L725" s="6" t="s">
        <v>34</v>
      </c>
      <c r="M725" s="6" t="s">
        <v>35</v>
      </c>
      <c r="N725" s="6" t="s">
        <v>10770</v>
      </c>
      <c r="O725" s="6" t="s">
        <v>37</v>
      </c>
      <c r="P725" s="32" t="s">
        <v>432</v>
      </c>
      <c r="Q725" s="11" t="s">
        <v>433</v>
      </c>
      <c r="R725" s="23">
        <v>5.4249999999999998</v>
      </c>
      <c r="S725" s="9">
        <v>150000</v>
      </c>
      <c r="T725" s="9">
        <f t="shared" ref="T725" si="231">S725*R725</f>
        <v>813750</v>
      </c>
      <c r="U725" s="9">
        <f t="shared" ref="U725" si="232">T725*1.12</f>
        <v>911400.00000000012</v>
      </c>
      <c r="V725" s="6"/>
      <c r="W725" s="6">
        <v>2016</v>
      </c>
      <c r="X725" s="32"/>
      <c r="Y725" s="198"/>
      <c r="Z725" s="198"/>
      <c r="AA725" s="198"/>
      <c r="AB725" s="198"/>
      <c r="AC725" s="198"/>
      <c r="AD725" s="198"/>
      <c r="AE725" s="198"/>
      <c r="AF725" s="198"/>
      <c r="AG725" s="198"/>
      <c r="AH725" s="198"/>
      <c r="AI725" s="198"/>
      <c r="AJ725" s="198"/>
      <c r="AK725" s="198"/>
    </row>
    <row r="726" spans="1:37" s="236" customFormat="1" ht="102" x14ac:dyDescent="0.25">
      <c r="A726" s="6" t="s">
        <v>1673</v>
      </c>
      <c r="B726" s="6" t="s">
        <v>25</v>
      </c>
      <c r="C726" s="11" t="s">
        <v>6886</v>
      </c>
      <c r="D726" s="11" t="s">
        <v>1601</v>
      </c>
      <c r="E726" s="11" t="s">
        <v>6887</v>
      </c>
      <c r="F726" s="6" t="s">
        <v>1615</v>
      </c>
      <c r="G726" s="6" t="s">
        <v>30</v>
      </c>
      <c r="H726" s="126">
        <v>0</v>
      </c>
      <c r="I726" s="6" t="s">
        <v>31</v>
      </c>
      <c r="J726" s="6" t="s">
        <v>32</v>
      </c>
      <c r="K726" s="3" t="s">
        <v>45</v>
      </c>
      <c r="L726" s="6" t="s">
        <v>34</v>
      </c>
      <c r="M726" s="6" t="s">
        <v>35</v>
      </c>
      <c r="N726" s="6" t="s">
        <v>10770</v>
      </c>
      <c r="O726" s="6" t="s">
        <v>37</v>
      </c>
      <c r="P726" s="32" t="s">
        <v>432</v>
      </c>
      <c r="Q726" s="11" t="s">
        <v>433</v>
      </c>
      <c r="R726" s="23">
        <v>10</v>
      </c>
      <c r="S726" s="9">
        <v>90000</v>
      </c>
      <c r="T726" s="9">
        <v>0</v>
      </c>
      <c r="U726" s="9">
        <f t="shared" si="198"/>
        <v>0</v>
      </c>
      <c r="V726" s="6"/>
      <c r="W726" s="6">
        <v>2016</v>
      </c>
      <c r="X726" s="32" t="s">
        <v>6905</v>
      </c>
      <c r="Y726" s="198"/>
      <c r="Z726" s="198"/>
      <c r="AA726" s="198"/>
      <c r="AB726" s="198"/>
      <c r="AC726" s="198"/>
      <c r="AD726" s="198"/>
      <c r="AE726" s="198"/>
      <c r="AF726" s="198"/>
      <c r="AG726" s="198"/>
      <c r="AH726" s="198"/>
      <c r="AI726" s="198"/>
      <c r="AJ726" s="198"/>
      <c r="AK726" s="198"/>
    </row>
    <row r="727" spans="1:37" s="236" customFormat="1" ht="102" x14ac:dyDescent="0.25">
      <c r="A727" s="6" t="s">
        <v>1677</v>
      </c>
      <c r="B727" s="6" t="s">
        <v>25</v>
      </c>
      <c r="C727" s="11" t="s">
        <v>6886</v>
      </c>
      <c r="D727" s="11" t="s">
        <v>1601</v>
      </c>
      <c r="E727" s="11" t="s">
        <v>6887</v>
      </c>
      <c r="F727" s="6" t="s">
        <v>1617</v>
      </c>
      <c r="G727" s="6" t="s">
        <v>30</v>
      </c>
      <c r="H727" s="126">
        <v>0</v>
      </c>
      <c r="I727" s="6" t="s">
        <v>31</v>
      </c>
      <c r="J727" s="6" t="s">
        <v>32</v>
      </c>
      <c r="K727" s="3" t="s">
        <v>45</v>
      </c>
      <c r="L727" s="6" t="s">
        <v>34</v>
      </c>
      <c r="M727" s="6" t="s">
        <v>35</v>
      </c>
      <c r="N727" s="6" t="s">
        <v>10770</v>
      </c>
      <c r="O727" s="6" t="s">
        <v>37</v>
      </c>
      <c r="P727" s="32" t="s">
        <v>432</v>
      </c>
      <c r="Q727" s="11" t="s">
        <v>433</v>
      </c>
      <c r="R727" s="23">
        <v>30</v>
      </c>
      <c r="S727" s="9">
        <v>93600</v>
      </c>
      <c r="T727" s="9">
        <v>0</v>
      </c>
      <c r="U727" s="9">
        <f t="shared" si="198"/>
        <v>0</v>
      </c>
      <c r="V727" s="6"/>
      <c r="W727" s="6">
        <v>2016</v>
      </c>
      <c r="X727" s="32" t="s">
        <v>10215</v>
      </c>
      <c r="Y727" s="198"/>
      <c r="Z727" s="198"/>
      <c r="AA727" s="198"/>
      <c r="AB727" s="198"/>
      <c r="AC727" s="198"/>
      <c r="AD727" s="198"/>
      <c r="AE727" s="198"/>
      <c r="AF727" s="198"/>
      <c r="AG727" s="198"/>
      <c r="AH727" s="198"/>
      <c r="AI727" s="198"/>
      <c r="AJ727" s="198"/>
      <c r="AK727" s="198"/>
    </row>
    <row r="728" spans="1:37" s="236" customFormat="1" ht="102" x14ac:dyDescent="0.25">
      <c r="A728" s="6" t="s">
        <v>10370</v>
      </c>
      <c r="B728" s="6" t="s">
        <v>25</v>
      </c>
      <c r="C728" s="11" t="s">
        <v>6886</v>
      </c>
      <c r="D728" s="11" t="s">
        <v>1601</v>
      </c>
      <c r="E728" s="11" t="s">
        <v>6887</v>
      </c>
      <c r="F728" s="6" t="s">
        <v>1617</v>
      </c>
      <c r="G728" s="6" t="s">
        <v>337</v>
      </c>
      <c r="H728" s="126">
        <v>0</v>
      </c>
      <c r="I728" s="6" t="s">
        <v>31</v>
      </c>
      <c r="J728" s="6" t="s">
        <v>32</v>
      </c>
      <c r="K728" s="3" t="s">
        <v>10175</v>
      </c>
      <c r="L728" s="6" t="s">
        <v>34</v>
      </c>
      <c r="M728" s="6" t="s">
        <v>35</v>
      </c>
      <c r="N728" s="6" t="s">
        <v>10770</v>
      </c>
      <c r="O728" s="6" t="s">
        <v>37</v>
      </c>
      <c r="P728" s="32" t="s">
        <v>432</v>
      </c>
      <c r="Q728" s="11" t="s">
        <v>433</v>
      </c>
      <c r="R728" s="23">
        <v>69.209999999999994</v>
      </c>
      <c r="S728" s="9">
        <v>93600</v>
      </c>
      <c r="T728" s="9">
        <v>0</v>
      </c>
      <c r="U728" s="9">
        <f t="shared" si="198"/>
        <v>0</v>
      </c>
      <c r="V728" s="6"/>
      <c r="W728" s="6">
        <v>2016</v>
      </c>
      <c r="X728" s="32" t="s">
        <v>10815</v>
      </c>
      <c r="Y728" s="198"/>
      <c r="Z728" s="198"/>
      <c r="AA728" s="198"/>
      <c r="AB728" s="198"/>
      <c r="AC728" s="198"/>
      <c r="AD728" s="198"/>
      <c r="AE728" s="198"/>
      <c r="AF728" s="198"/>
      <c r="AG728" s="198"/>
      <c r="AH728" s="198"/>
      <c r="AI728" s="198"/>
      <c r="AJ728" s="198"/>
      <c r="AK728" s="198"/>
    </row>
    <row r="729" spans="1:37" s="236" customFormat="1" ht="153" x14ac:dyDescent="0.25">
      <c r="A729" s="6" t="s">
        <v>11379</v>
      </c>
      <c r="B729" s="6" t="s">
        <v>25</v>
      </c>
      <c r="C729" s="11" t="s">
        <v>6886</v>
      </c>
      <c r="D729" s="11" t="s">
        <v>1601</v>
      </c>
      <c r="E729" s="11" t="s">
        <v>6887</v>
      </c>
      <c r="F729" s="6" t="s">
        <v>1617</v>
      </c>
      <c r="G729" s="6" t="s">
        <v>337</v>
      </c>
      <c r="H729" s="126">
        <v>60</v>
      </c>
      <c r="I729" s="6" t="s">
        <v>31</v>
      </c>
      <c r="J729" s="6" t="s">
        <v>32</v>
      </c>
      <c r="K729" s="3" t="s">
        <v>95</v>
      </c>
      <c r="L729" s="6" t="s">
        <v>34</v>
      </c>
      <c r="M729" s="6" t="s">
        <v>35</v>
      </c>
      <c r="N729" s="6" t="s">
        <v>6885</v>
      </c>
      <c r="O729" s="6" t="s">
        <v>79</v>
      </c>
      <c r="P729" s="32" t="s">
        <v>432</v>
      </c>
      <c r="Q729" s="11" t="s">
        <v>433</v>
      </c>
      <c r="R729" s="23">
        <v>69.209999999999994</v>
      </c>
      <c r="S729" s="9">
        <v>136425.60000000001</v>
      </c>
      <c r="T729" s="9">
        <f t="shared" ref="T729" si="233">S729*R729</f>
        <v>9442015.7759999987</v>
      </c>
      <c r="U729" s="9">
        <f t="shared" ref="U729" si="234">T729*1.12</f>
        <v>10575057.669119999</v>
      </c>
      <c r="V729" s="6" t="s">
        <v>80</v>
      </c>
      <c r="W729" s="6">
        <v>2016</v>
      </c>
      <c r="X729" s="32"/>
      <c r="Y729" s="198"/>
      <c r="Z729" s="198"/>
      <c r="AA729" s="198"/>
      <c r="AB729" s="198"/>
      <c r="AC729" s="198"/>
      <c r="AD729" s="198"/>
      <c r="AE729" s="198"/>
      <c r="AF729" s="198"/>
      <c r="AG729" s="198"/>
      <c r="AH729" s="198"/>
      <c r="AI729" s="198"/>
      <c r="AJ729" s="198"/>
      <c r="AK729" s="198"/>
    </row>
    <row r="730" spans="1:37" s="236" customFormat="1" ht="102" x14ac:dyDescent="0.25">
      <c r="A730" s="6" t="s">
        <v>1682</v>
      </c>
      <c r="B730" s="6" t="s">
        <v>25</v>
      </c>
      <c r="C730" s="11" t="s">
        <v>6886</v>
      </c>
      <c r="D730" s="11" t="s">
        <v>1601</v>
      </c>
      <c r="E730" s="11" t="s">
        <v>6887</v>
      </c>
      <c r="F730" s="6" t="s">
        <v>1619</v>
      </c>
      <c r="G730" s="6" t="s">
        <v>30</v>
      </c>
      <c r="H730" s="126">
        <v>0</v>
      </c>
      <c r="I730" s="6" t="s">
        <v>31</v>
      </c>
      <c r="J730" s="6" t="s">
        <v>32</v>
      </c>
      <c r="K730" s="3" t="s">
        <v>240</v>
      </c>
      <c r="L730" s="6" t="s">
        <v>34</v>
      </c>
      <c r="M730" s="6" t="s">
        <v>35</v>
      </c>
      <c r="N730" s="6" t="s">
        <v>10770</v>
      </c>
      <c r="O730" s="6" t="s">
        <v>37</v>
      </c>
      <c r="P730" s="32" t="s">
        <v>432</v>
      </c>
      <c r="Q730" s="11" t="s">
        <v>433</v>
      </c>
      <c r="R730" s="23">
        <v>15</v>
      </c>
      <c r="S730" s="9">
        <v>90000</v>
      </c>
      <c r="T730" s="9">
        <v>0</v>
      </c>
      <c r="U730" s="9">
        <f t="shared" si="198"/>
        <v>0</v>
      </c>
      <c r="V730" s="6"/>
      <c r="W730" s="6">
        <v>2016</v>
      </c>
      <c r="X730" s="32">
        <v>11</v>
      </c>
      <c r="Y730" s="198"/>
      <c r="Z730" s="198"/>
      <c r="AA730" s="198"/>
      <c r="AB730" s="198"/>
      <c r="AC730" s="198"/>
      <c r="AD730" s="198"/>
      <c r="AE730" s="198"/>
      <c r="AF730" s="198"/>
      <c r="AG730" s="198"/>
      <c r="AH730" s="198"/>
      <c r="AI730" s="198"/>
      <c r="AJ730" s="198"/>
      <c r="AK730" s="198"/>
    </row>
    <row r="731" spans="1:37" s="236" customFormat="1" ht="102" x14ac:dyDescent="0.25">
      <c r="A731" s="6" t="s">
        <v>6893</v>
      </c>
      <c r="B731" s="6" t="s">
        <v>25</v>
      </c>
      <c r="C731" s="11" t="s">
        <v>6886</v>
      </c>
      <c r="D731" s="11" t="s">
        <v>1601</v>
      </c>
      <c r="E731" s="11" t="s">
        <v>6887</v>
      </c>
      <c r="F731" s="6" t="s">
        <v>1619</v>
      </c>
      <c r="G731" s="6" t="s">
        <v>30</v>
      </c>
      <c r="H731" s="126">
        <v>0</v>
      </c>
      <c r="I731" s="6" t="s">
        <v>31</v>
      </c>
      <c r="J731" s="6" t="s">
        <v>32</v>
      </c>
      <c r="K731" s="3" t="s">
        <v>45</v>
      </c>
      <c r="L731" s="6" t="s">
        <v>34</v>
      </c>
      <c r="M731" s="6" t="s">
        <v>35</v>
      </c>
      <c r="N731" s="6" t="s">
        <v>10770</v>
      </c>
      <c r="O731" s="6" t="s">
        <v>37</v>
      </c>
      <c r="P731" s="32" t="s">
        <v>432</v>
      </c>
      <c r="Q731" s="11" t="s">
        <v>433</v>
      </c>
      <c r="R731" s="23">
        <v>15</v>
      </c>
      <c r="S731" s="9">
        <v>90000</v>
      </c>
      <c r="T731" s="9">
        <v>0</v>
      </c>
      <c r="U731" s="9">
        <f t="shared" si="198"/>
        <v>0</v>
      </c>
      <c r="V731" s="6"/>
      <c r="W731" s="6">
        <v>2016</v>
      </c>
      <c r="X731" s="32" t="s">
        <v>7074</v>
      </c>
      <c r="Y731" s="198"/>
      <c r="Z731" s="198"/>
      <c r="AA731" s="198"/>
      <c r="AB731" s="198"/>
      <c r="AC731" s="198"/>
      <c r="AD731" s="198"/>
      <c r="AE731" s="198"/>
      <c r="AF731" s="198"/>
      <c r="AG731" s="198"/>
      <c r="AH731" s="198"/>
      <c r="AI731" s="198"/>
      <c r="AJ731" s="198"/>
      <c r="AK731" s="198"/>
    </row>
    <row r="732" spans="1:37" s="236" customFormat="1" ht="102" x14ac:dyDescent="0.25">
      <c r="A732" s="6" t="s">
        <v>10371</v>
      </c>
      <c r="B732" s="6" t="s">
        <v>25</v>
      </c>
      <c r="C732" s="11" t="s">
        <v>6886</v>
      </c>
      <c r="D732" s="11" t="s">
        <v>1601</v>
      </c>
      <c r="E732" s="11" t="s">
        <v>6887</v>
      </c>
      <c r="F732" s="6" t="s">
        <v>1619</v>
      </c>
      <c r="G732" s="6" t="s">
        <v>30</v>
      </c>
      <c r="H732" s="126">
        <v>0</v>
      </c>
      <c r="I732" s="6" t="s">
        <v>31</v>
      </c>
      <c r="J732" s="6" t="s">
        <v>32</v>
      </c>
      <c r="K732" s="3" t="s">
        <v>240</v>
      </c>
      <c r="L732" s="6" t="s">
        <v>34</v>
      </c>
      <c r="M732" s="6" t="s">
        <v>35</v>
      </c>
      <c r="N732" s="6" t="s">
        <v>10770</v>
      </c>
      <c r="O732" s="6" t="s">
        <v>37</v>
      </c>
      <c r="P732" s="32" t="s">
        <v>432</v>
      </c>
      <c r="Q732" s="11" t="s">
        <v>433</v>
      </c>
      <c r="R732" s="23">
        <v>15.196</v>
      </c>
      <c r="S732" s="9">
        <v>136425.60000000001</v>
      </c>
      <c r="T732" s="9">
        <v>0</v>
      </c>
      <c r="U732" s="9">
        <f t="shared" si="198"/>
        <v>0</v>
      </c>
      <c r="V732" s="6"/>
      <c r="W732" s="6">
        <v>2016</v>
      </c>
      <c r="X732" s="32" t="s">
        <v>7007</v>
      </c>
      <c r="Y732" s="198"/>
      <c r="Z732" s="198"/>
      <c r="AA732" s="198"/>
      <c r="AB732" s="198"/>
      <c r="AC732" s="198"/>
      <c r="AD732" s="198"/>
      <c r="AE732" s="198"/>
      <c r="AF732" s="198"/>
      <c r="AG732" s="198"/>
      <c r="AH732" s="198"/>
      <c r="AI732" s="198"/>
      <c r="AJ732" s="198"/>
      <c r="AK732" s="198"/>
    </row>
    <row r="733" spans="1:37" s="236" customFormat="1" ht="153" x14ac:dyDescent="0.25">
      <c r="A733" s="6" t="s">
        <v>11186</v>
      </c>
      <c r="B733" s="6" t="s">
        <v>25</v>
      </c>
      <c r="C733" s="11" t="s">
        <v>6886</v>
      </c>
      <c r="D733" s="11" t="s">
        <v>1601</v>
      </c>
      <c r="E733" s="11" t="s">
        <v>6887</v>
      </c>
      <c r="F733" s="6" t="s">
        <v>1619</v>
      </c>
      <c r="G733" s="6" t="s">
        <v>30</v>
      </c>
      <c r="H733" s="126">
        <v>60</v>
      </c>
      <c r="I733" s="6" t="s">
        <v>31</v>
      </c>
      <c r="J733" s="6" t="s">
        <v>32</v>
      </c>
      <c r="K733" s="3" t="s">
        <v>95</v>
      </c>
      <c r="L733" s="6" t="s">
        <v>34</v>
      </c>
      <c r="M733" s="6" t="s">
        <v>35</v>
      </c>
      <c r="N733" s="6" t="s">
        <v>6885</v>
      </c>
      <c r="O733" s="6" t="s">
        <v>79</v>
      </c>
      <c r="P733" s="32" t="s">
        <v>432</v>
      </c>
      <c r="Q733" s="11" t="s">
        <v>433</v>
      </c>
      <c r="R733" s="23">
        <v>15.196</v>
      </c>
      <c r="S733" s="9">
        <v>136425.60000000001</v>
      </c>
      <c r="T733" s="9">
        <f t="shared" ref="T733" si="235">S733*R733</f>
        <v>2073123.4176</v>
      </c>
      <c r="U733" s="9">
        <f t="shared" ref="U733" si="236">T733*1.12</f>
        <v>2321898.2277120003</v>
      </c>
      <c r="V733" s="6" t="s">
        <v>80</v>
      </c>
      <c r="W733" s="6">
        <v>2016</v>
      </c>
      <c r="X733" s="32"/>
      <c r="Y733" s="198"/>
      <c r="Z733" s="198"/>
      <c r="AA733" s="198"/>
      <c r="AB733" s="198"/>
      <c r="AC733" s="198"/>
      <c r="AD733" s="198"/>
      <c r="AE733" s="198"/>
      <c r="AF733" s="198"/>
      <c r="AG733" s="198"/>
      <c r="AH733" s="198"/>
      <c r="AI733" s="198"/>
      <c r="AJ733" s="198"/>
      <c r="AK733" s="198"/>
    </row>
    <row r="734" spans="1:37" s="236" customFormat="1" ht="102" x14ac:dyDescent="0.25">
      <c r="A734" s="6" t="s">
        <v>1687</v>
      </c>
      <c r="B734" s="6" t="s">
        <v>25</v>
      </c>
      <c r="C734" s="11" t="s">
        <v>6886</v>
      </c>
      <c r="D734" s="11" t="s">
        <v>1601</v>
      </c>
      <c r="E734" s="11" t="s">
        <v>6887</v>
      </c>
      <c r="F734" s="6" t="s">
        <v>1621</v>
      </c>
      <c r="G734" s="6" t="s">
        <v>30</v>
      </c>
      <c r="H734" s="126">
        <v>0</v>
      </c>
      <c r="I734" s="6" t="s">
        <v>31</v>
      </c>
      <c r="J734" s="6" t="s">
        <v>32</v>
      </c>
      <c r="K734" s="3" t="s">
        <v>240</v>
      </c>
      <c r="L734" s="6" t="s">
        <v>34</v>
      </c>
      <c r="M734" s="6" t="s">
        <v>35</v>
      </c>
      <c r="N734" s="6" t="s">
        <v>10770</v>
      </c>
      <c r="O734" s="6" t="s">
        <v>37</v>
      </c>
      <c r="P734" s="32" t="s">
        <v>432</v>
      </c>
      <c r="Q734" s="11" t="s">
        <v>433</v>
      </c>
      <c r="R734" s="23">
        <v>5</v>
      </c>
      <c r="S734" s="9">
        <v>136426</v>
      </c>
      <c r="T734" s="9">
        <v>0</v>
      </c>
      <c r="U734" s="9">
        <f t="shared" si="198"/>
        <v>0</v>
      </c>
      <c r="V734" s="6"/>
      <c r="W734" s="6">
        <v>2016</v>
      </c>
      <c r="X734" s="32" t="s">
        <v>6905</v>
      </c>
      <c r="Y734" s="198"/>
      <c r="Z734" s="198"/>
      <c r="AA734" s="198"/>
      <c r="AB734" s="198"/>
      <c r="AC734" s="198"/>
      <c r="AD734" s="198"/>
      <c r="AE734" s="198"/>
      <c r="AF734" s="198"/>
      <c r="AG734" s="198"/>
      <c r="AH734" s="198"/>
      <c r="AI734" s="198"/>
      <c r="AJ734" s="198"/>
      <c r="AK734" s="198"/>
    </row>
    <row r="735" spans="1:37" s="236" customFormat="1" ht="153" x14ac:dyDescent="0.25">
      <c r="A735" s="6" t="s">
        <v>1691</v>
      </c>
      <c r="B735" s="6" t="s">
        <v>25</v>
      </c>
      <c r="C735" s="11" t="s">
        <v>1623</v>
      </c>
      <c r="D735" s="11" t="s">
        <v>1630</v>
      </c>
      <c r="E735" s="11" t="s">
        <v>1624</v>
      </c>
      <c r="F735" s="6" t="s">
        <v>1625</v>
      </c>
      <c r="G735" s="6" t="s">
        <v>337</v>
      </c>
      <c r="H735" s="126">
        <v>60</v>
      </c>
      <c r="I735" s="6" t="s">
        <v>31</v>
      </c>
      <c r="J735" s="6" t="s">
        <v>32</v>
      </c>
      <c r="K735" s="3" t="s">
        <v>460</v>
      </c>
      <c r="L735" s="6" t="s">
        <v>34</v>
      </c>
      <c r="M735" s="6" t="s">
        <v>35</v>
      </c>
      <c r="N735" s="11" t="s">
        <v>78</v>
      </c>
      <c r="O735" s="6" t="s">
        <v>79</v>
      </c>
      <c r="P735" s="32" t="s">
        <v>1367</v>
      </c>
      <c r="Q735" s="11" t="s">
        <v>1368</v>
      </c>
      <c r="R735" s="23">
        <v>200</v>
      </c>
      <c r="S735" s="9">
        <v>45936</v>
      </c>
      <c r="T735" s="9">
        <v>0</v>
      </c>
      <c r="U735" s="9">
        <f t="shared" si="198"/>
        <v>0</v>
      </c>
      <c r="V735" s="6" t="s">
        <v>80</v>
      </c>
      <c r="W735" s="6">
        <v>2016</v>
      </c>
      <c r="X735" s="32">
        <v>11</v>
      </c>
      <c r="Y735" s="198"/>
      <c r="Z735" s="198"/>
      <c r="AA735" s="198"/>
      <c r="AB735" s="198"/>
      <c r="AC735" s="198"/>
      <c r="AD735" s="198"/>
      <c r="AE735" s="198"/>
      <c r="AF735" s="198"/>
      <c r="AG735" s="198"/>
      <c r="AH735" s="198"/>
      <c r="AI735" s="198"/>
      <c r="AJ735" s="198"/>
      <c r="AK735" s="198"/>
    </row>
    <row r="736" spans="1:37" s="236" customFormat="1" ht="153" x14ac:dyDescent="0.25">
      <c r="A736" s="6" t="s">
        <v>6894</v>
      </c>
      <c r="B736" s="6" t="s">
        <v>25</v>
      </c>
      <c r="C736" s="11" t="s">
        <v>1623</v>
      </c>
      <c r="D736" s="11" t="s">
        <v>1630</v>
      </c>
      <c r="E736" s="11" t="s">
        <v>1624</v>
      </c>
      <c r="F736" s="6" t="s">
        <v>1625</v>
      </c>
      <c r="G736" s="6" t="s">
        <v>337</v>
      </c>
      <c r="H736" s="126">
        <v>60</v>
      </c>
      <c r="I736" s="6" t="s">
        <v>31</v>
      </c>
      <c r="J736" s="6" t="s">
        <v>32</v>
      </c>
      <c r="K736" s="3" t="s">
        <v>240</v>
      </c>
      <c r="L736" s="6" t="s">
        <v>34</v>
      </c>
      <c r="M736" s="6" t="s">
        <v>35</v>
      </c>
      <c r="N736" s="11" t="s">
        <v>78</v>
      </c>
      <c r="O736" s="6" t="s">
        <v>79</v>
      </c>
      <c r="P736" s="32" t="s">
        <v>1367</v>
      </c>
      <c r="Q736" s="11" t="s">
        <v>1368</v>
      </c>
      <c r="R736" s="23">
        <v>200</v>
      </c>
      <c r="S736" s="9">
        <v>45936</v>
      </c>
      <c r="T736" s="9">
        <v>0</v>
      </c>
      <c r="U736" s="9">
        <f t="shared" si="198"/>
        <v>0</v>
      </c>
      <c r="V736" s="6" t="s">
        <v>80</v>
      </c>
      <c r="W736" s="6">
        <v>2016</v>
      </c>
      <c r="X736" s="32" t="s">
        <v>6914</v>
      </c>
      <c r="Y736" s="198"/>
      <c r="Z736" s="198"/>
      <c r="AA736" s="198"/>
      <c r="AB736" s="198"/>
      <c r="AC736" s="198"/>
      <c r="AD736" s="198"/>
      <c r="AE736" s="198"/>
      <c r="AF736" s="198"/>
      <c r="AG736" s="198"/>
      <c r="AH736" s="198"/>
      <c r="AI736" s="198"/>
      <c r="AJ736" s="198"/>
      <c r="AK736" s="198"/>
    </row>
    <row r="737" spans="1:37" s="236" customFormat="1" ht="153" x14ac:dyDescent="0.25">
      <c r="A737" s="6" t="s">
        <v>10372</v>
      </c>
      <c r="B737" s="6" t="s">
        <v>25</v>
      </c>
      <c r="C737" s="11" t="s">
        <v>1623</v>
      </c>
      <c r="D737" s="11" t="s">
        <v>1630</v>
      </c>
      <c r="E737" s="11" t="s">
        <v>1624</v>
      </c>
      <c r="F737" s="6" t="s">
        <v>1625</v>
      </c>
      <c r="G737" s="6" t="s">
        <v>30</v>
      </c>
      <c r="H737" s="126">
        <v>60</v>
      </c>
      <c r="I737" s="6" t="s">
        <v>31</v>
      </c>
      <c r="J737" s="6" t="s">
        <v>32</v>
      </c>
      <c r="K737" s="3" t="s">
        <v>95</v>
      </c>
      <c r="L737" s="6" t="s">
        <v>34</v>
      </c>
      <c r="M737" s="6" t="s">
        <v>35</v>
      </c>
      <c r="N737" s="11" t="s">
        <v>78</v>
      </c>
      <c r="O737" s="6" t="s">
        <v>79</v>
      </c>
      <c r="P737" s="32" t="s">
        <v>1367</v>
      </c>
      <c r="Q737" s="11" t="s">
        <v>1368</v>
      </c>
      <c r="R737" s="23">
        <v>102.8</v>
      </c>
      <c r="S737" s="9">
        <v>45936</v>
      </c>
      <c r="T737" s="9">
        <v>0</v>
      </c>
      <c r="U737" s="9">
        <f t="shared" si="198"/>
        <v>0</v>
      </c>
      <c r="V737" s="6" t="s">
        <v>80</v>
      </c>
      <c r="W737" s="6">
        <v>2016</v>
      </c>
      <c r="X737" s="32" t="s">
        <v>6907</v>
      </c>
      <c r="Y737" s="352"/>
      <c r="Z737" s="198"/>
      <c r="AA737" s="198"/>
      <c r="AB737" s="198"/>
      <c r="AC737" s="198"/>
      <c r="AD737" s="198"/>
      <c r="AE737" s="198"/>
      <c r="AF737" s="198"/>
      <c r="AG737" s="198"/>
      <c r="AH737" s="198"/>
      <c r="AI737" s="198"/>
      <c r="AJ737" s="198"/>
      <c r="AK737" s="198"/>
    </row>
    <row r="738" spans="1:37" s="236" customFormat="1" ht="153" x14ac:dyDescent="0.25">
      <c r="A738" s="6" t="s">
        <v>11098</v>
      </c>
      <c r="B738" s="6" t="s">
        <v>25</v>
      </c>
      <c r="C738" s="11" t="s">
        <v>1623</v>
      </c>
      <c r="D738" s="11" t="s">
        <v>1630</v>
      </c>
      <c r="E738" s="11" t="s">
        <v>1624</v>
      </c>
      <c r="F738" s="6" t="s">
        <v>1625</v>
      </c>
      <c r="G738" s="6" t="s">
        <v>30</v>
      </c>
      <c r="H738" s="126">
        <v>60</v>
      </c>
      <c r="I738" s="6" t="s">
        <v>31</v>
      </c>
      <c r="J738" s="6" t="s">
        <v>32</v>
      </c>
      <c r="K738" s="3" t="s">
        <v>95</v>
      </c>
      <c r="L738" s="6" t="s">
        <v>34</v>
      </c>
      <c r="M738" s="6" t="s">
        <v>35</v>
      </c>
      <c r="N738" s="11" t="s">
        <v>78</v>
      </c>
      <c r="O738" s="6" t="s">
        <v>79</v>
      </c>
      <c r="P738" s="32" t="s">
        <v>1367</v>
      </c>
      <c r="Q738" s="11" t="s">
        <v>1368</v>
      </c>
      <c r="R738" s="23">
        <v>103.39</v>
      </c>
      <c r="S738" s="9">
        <v>45936</v>
      </c>
      <c r="T738" s="9">
        <f t="shared" ref="T738" si="237">R738*S738</f>
        <v>4749323.04</v>
      </c>
      <c r="U738" s="9">
        <f t="shared" ref="U738" si="238">T738*1.12</f>
        <v>5319241.804800001</v>
      </c>
      <c r="V738" s="6" t="s">
        <v>80</v>
      </c>
      <c r="W738" s="6">
        <v>2016</v>
      </c>
      <c r="X738" s="32"/>
      <c r="Y738" s="198"/>
      <c r="Z738" s="198"/>
      <c r="AA738" s="198"/>
      <c r="AB738" s="198"/>
      <c r="AC738" s="198"/>
      <c r="AD738" s="198"/>
      <c r="AE738" s="198"/>
      <c r="AF738" s="198"/>
      <c r="AG738" s="198"/>
      <c r="AH738" s="198"/>
      <c r="AI738" s="198"/>
      <c r="AJ738" s="198"/>
      <c r="AK738" s="198"/>
    </row>
    <row r="739" spans="1:37" s="236" customFormat="1" ht="153" x14ac:dyDescent="0.25">
      <c r="A739" s="6" t="s">
        <v>1695</v>
      </c>
      <c r="B739" s="6" t="s">
        <v>25</v>
      </c>
      <c r="C739" s="6" t="s">
        <v>1623</v>
      </c>
      <c r="D739" s="11" t="s">
        <v>1630</v>
      </c>
      <c r="E739" s="11" t="s">
        <v>1624</v>
      </c>
      <c r="F739" s="6" t="s">
        <v>1627</v>
      </c>
      <c r="G739" s="6" t="s">
        <v>30</v>
      </c>
      <c r="H739" s="126">
        <v>60</v>
      </c>
      <c r="I739" s="6" t="s">
        <v>31</v>
      </c>
      <c r="J739" s="6" t="s">
        <v>32</v>
      </c>
      <c r="K739" s="3" t="s">
        <v>45</v>
      </c>
      <c r="L739" s="6" t="s">
        <v>34</v>
      </c>
      <c r="M739" s="6" t="s">
        <v>35</v>
      </c>
      <c r="N739" s="11" t="s">
        <v>78</v>
      </c>
      <c r="O739" s="6" t="s">
        <v>79</v>
      </c>
      <c r="P739" s="32" t="s">
        <v>1367</v>
      </c>
      <c r="Q739" s="11" t="s">
        <v>1368</v>
      </c>
      <c r="R739" s="23">
        <v>30</v>
      </c>
      <c r="S739" s="12">
        <v>49401</v>
      </c>
      <c r="T739" s="9">
        <v>0</v>
      </c>
      <c r="U739" s="9">
        <f t="shared" si="198"/>
        <v>0</v>
      </c>
      <c r="V739" s="6" t="s">
        <v>80</v>
      </c>
      <c r="W739" s="6">
        <v>2016</v>
      </c>
      <c r="X739" s="32" t="s">
        <v>6905</v>
      </c>
      <c r="Y739" s="198"/>
      <c r="Z739" s="198"/>
      <c r="AA739" s="198"/>
      <c r="AB739" s="198"/>
      <c r="AC739" s="198"/>
      <c r="AD739" s="198"/>
      <c r="AE739" s="198"/>
      <c r="AF739" s="198"/>
      <c r="AG739" s="198"/>
      <c r="AH739" s="198"/>
      <c r="AI739" s="198"/>
      <c r="AJ739" s="198"/>
      <c r="AK739" s="198"/>
    </row>
    <row r="740" spans="1:37" s="236" customFormat="1" ht="153" x14ac:dyDescent="0.25">
      <c r="A740" s="6" t="s">
        <v>1699</v>
      </c>
      <c r="B740" s="6" t="s">
        <v>25</v>
      </c>
      <c r="C740" s="6" t="s">
        <v>1629</v>
      </c>
      <c r="D740" s="6" t="s">
        <v>1630</v>
      </c>
      <c r="E740" s="6" t="s">
        <v>1631</v>
      </c>
      <c r="F740" s="6" t="s">
        <v>1632</v>
      </c>
      <c r="G740" s="6" t="s">
        <v>30</v>
      </c>
      <c r="H740" s="126">
        <v>60</v>
      </c>
      <c r="I740" s="6" t="s">
        <v>31</v>
      </c>
      <c r="J740" s="6" t="s">
        <v>32</v>
      </c>
      <c r="K740" s="3" t="s">
        <v>460</v>
      </c>
      <c r="L740" s="6" t="s">
        <v>34</v>
      </c>
      <c r="M740" s="6" t="s">
        <v>35</v>
      </c>
      <c r="N740" s="11" t="s">
        <v>78</v>
      </c>
      <c r="O740" s="6" t="s">
        <v>79</v>
      </c>
      <c r="P740" s="32" t="s">
        <v>1367</v>
      </c>
      <c r="Q740" s="11" t="s">
        <v>1368</v>
      </c>
      <c r="R740" s="23">
        <v>50</v>
      </c>
      <c r="S740" s="9">
        <v>49401</v>
      </c>
      <c r="T740" s="9">
        <v>0</v>
      </c>
      <c r="U740" s="9">
        <f t="shared" si="198"/>
        <v>0</v>
      </c>
      <c r="V740" s="6" t="s">
        <v>80</v>
      </c>
      <c r="W740" s="6">
        <v>2016</v>
      </c>
      <c r="X740" s="32" t="s">
        <v>6905</v>
      </c>
      <c r="Y740" s="198"/>
      <c r="Z740" s="198"/>
      <c r="AA740" s="198"/>
      <c r="AB740" s="198"/>
      <c r="AC740" s="198"/>
      <c r="AD740" s="198"/>
      <c r="AE740" s="198"/>
      <c r="AF740" s="198"/>
      <c r="AG740" s="198"/>
      <c r="AH740" s="198"/>
      <c r="AI740" s="198"/>
      <c r="AJ740" s="198"/>
      <c r="AK740" s="198"/>
    </row>
    <row r="741" spans="1:37" s="236" customFormat="1" ht="153" x14ac:dyDescent="0.25">
      <c r="A741" s="6" t="s">
        <v>1703</v>
      </c>
      <c r="B741" s="6" t="s">
        <v>25</v>
      </c>
      <c r="C741" s="11" t="s">
        <v>1634</v>
      </c>
      <c r="D741" s="11" t="s">
        <v>1635</v>
      </c>
      <c r="E741" s="11" t="s">
        <v>1636</v>
      </c>
      <c r="F741" s="6" t="s">
        <v>1637</v>
      </c>
      <c r="G741" s="6" t="s">
        <v>30</v>
      </c>
      <c r="H741" s="126">
        <v>60</v>
      </c>
      <c r="I741" s="6" t="s">
        <v>31</v>
      </c>
      <c r="J741" s="6" t="s">
        <v>32</v>
      </c>
      <c r="K741" s="3" t="s">
        <v>95</v>
      </c>
      <c r="L741" s="6" t="s">
        <v>34</v>
      </c>
      <c r="M741" s="6" t="s">
        <v>35</v>
      </c>
      <c r="N741" s="11" t="s">
        <v>78</v>
      </c>
      <c r="O741" s="6" t="s">
        <v>79</v>
      </c>
      <c r="P741" s="32" t="s">
        <v>1367</v>
      </c>
      <c r="Q741" s="11" t="s">
        <v>1368</v>
      </c>
      <c r="R741" s="23">
        <v>50</v>
      </c>
      <c r="S741" s="9">
        <v>52371</v>
      </c>
      <c r="T741" s="9">
        <v>0</v>
      </c>
      <c r="U741" s="9">
        <f t="shared" si="198"/>
        <v>0</v>
      </c>
      <c r="V741" s="6" t="s">
        <v>80</v>
      </c>
      <c r="W741" s="6">
        <v>2016</v>
      </c>
      <c r="X741" s="32" t="s">
        <v>6905</v>
      </c>
      <c r="Y741" s="198"/>
      <c r="Z741" s="198"/>
      <c r="AA741" s="198"/>
      <c r="AB741" s="198"/>
      <c r="AC741" s="198"/>
      <c r="AD741" s="198"/>
      <c r="AE741" s="198"/>
      <c r="AF741" s="198"/>
      <c r="AG741" s="198"/>
      <c r="AH741" s="198"/>
      <c r="AI741" s="198"/>
      <c r="AJ741" s="198"/>
      <c r="AK741" s="198"/>
    </row>
    <row r="742" spans="1:37" s="236" customFormat="1" ht="153" x14ac:dyDescent="0.25">
      <c r="A742" s="6" t="s">
        <v>1707</v>
      </c>
      <c r="B742" s="6" t="s">
        <v>25</v>
      </c>
      <c r="C742" s="11" t="s">
        <v>1639</v>
      </c>
      <c r="D742" s="11" t="s">
        <v>1640</v>
      </c>
      <c r="E742" s="11" t="s">
        <v>1641</v>
      </c>
      <c r="F742" s="6" t="s">
        <v>1642</v>
      </c>
      <c r="G742" s="6" t="s">
        <v>30</v>
      </c>
      <c r="H742" s="126">
        <v>60</v>
      </c>
      <c r="I742" s="6" t="s">
        <v>31</v>
      </c>
      <c r="J742" s="6" t="s">
        <v>32</v>
      </c>
      <c r="K742" s="3" t="s">
        <v>460</v>
      </c>
      <c r="L742" s="6" t="s">
        <v>34</v>
      </c>
      <c r="M742" s="6" t="s">
        <v>35</v>
      </c>
      <c r="N742" s="11" t="s">
        <v>78</v>
      </c>
      <c r="O742" s="6" t="s">
        <v>79</v>
      </c>
      <c r="P742" s="32" t="s">
        <v>1303</v>
      </c>
      <c r="Q742" s="11" t="s">
        <v>1304</v>
      </c>
      <c r="R742" s="23">
        <v>500</v>
      </c>
      <c r="S742" s="9">
        <v>14000</v>
      </c>
      <c r="T742" s="9">
        <v>0</v>
      </c>
      <c r="U742" s="9">
        <f t="shared" si="198"/>
        <v>0</v>
      </c>
      <c r="V742" s="6" t="s">
        <v>80</v>
      </c>
      <c r="W742" s="6">
        <v>2016</v>
      </c>
      <c r="X742" s="32" t="s">
        <v>6914</v>
      </c>
      <c r="Y742" s="198"/>
      <c r="Z742" s="198"/>
      <c r="AA742" s="198"/>
      <c r="AB742" s="198"/>
      <c r="AC742" s="198"/>
      <c r="AD742" s="198"/>
      <c r="AE742" s="198"/>
      <c r="AF742" s="198"/>
      <c r="AG742" s="198"/>
      <c r="AH742" s="198"/>
      <c r="AI742" s="198"/>
      <c r="AJ742" s="198"/>
      <c r="AK742" s="198"/>
    </row>
    <row r="743" spans="1:37" s="236" customFormat="1" ht="153" x14ac:dyDescent="0.25">
      <c r="A743" s="6" t="s">
        <v>10373</v>
      </c>
      <c r="B743" s="6" t="s">
        <v>25</v>
      </c>
      <c r="C743" s="11" t="s">
        <v>1639</v>
      </c>
      <c r="D743" s="11" t="s">
        <v>1640</v>
      </c>
      <c r="E743" s="11" t="s">
        <v>1641</v>
      </c>
      <c r="F743" s="6" t="s">
        <v>1642</v>
      </c>
      <c r="G743" s="6" t="s">
        <v>30</v>
      </c>
      <c r="H743" s="126">
        <v>60</v>
      </c>
      <c r="I743" s="6" t="s">
        <v>31</v>
      </c>
      <c r="J743" s="6" t="s">
        <v>32</v>
      </c>
      <c r="K743" s="3" t="s">
        <v>95</v>
      </c>
      <c r="L743" s="6" t="s">
        <v>34</v>
      </c>
      <c r="M743" s="6" t="s">
        <v>35</v>
      </c>
      <c r="N743" s="11" t="s">
        <v>78</v>
      </c>
      <c r="O743" s="6" t="s">
        <v>79</v>
      </c>
      <c r="P743" s="32" t="s">
        <v>1303</v>
      </c>
      <c r="Q743" s="11" t="s">
        <v>1304</v>
      </c>
      <c r="R743" s="23">
        <v>9.6300000000000008</v>
      </c>
      <c r="S743" s="9">
        <v>14000</v>
      </c>
      <c r="T743" s="9">
        <v>0</v>
      </c>
      <c r="U743" s="9">
        <f t="shared" si="198"/>
        <v>0</v>
      </c>
      <c r="V743" s="6" t="s">
        <v>80</v>
      </c>
      <c r="W743" s="6">
        <v>2016</v>
      </c>
      <c r="X743" s="32" t="s">
        <v>11021</v>
      </c>
      <c r="Y743" s="198"/>
      <c r="Z743" s="198"/>
      <c r="AA743" s="198"/>
      <c r="AB743" s="198"/>
      <c r="AC743" s="198"/>
      <c r="AD743" s="198"/>
      <c r="AE743" s="198"/>
      <c r="AF743" s="198"/>
      <c r="AG743" s="198"/>
      <c r="AH743" s="198"/>
      <c r="AI743" s="198"/>
      <c r="AJ743" s="198"/>
      <c r="AK743" s="198"/>
    </row>
    <row r="744" spans="1:37" s="236" customFormat="1" ht="153" x14ac:dyDescent="0.25">
      <c r="A744" s="6" t="s">
        <v>11011</v>
      </c>
      <c r="B744" s="6" t="s">
        <v>25</v>
      </c>
      <c r="C744" s="11" t="s">
        <v>1639</v>
      </c>
      <c r="D744" s="11" t="s">
        <v>1640</v>
      </c>
      <c r="E744" s="11" t="s">
        <v>1641</v>
      </c>
      <c r="F744" s="6" t="s">
        <v>1642</v>
      </c>
      <c r="G744" s="6" t="s">
        <v>2001</v>
      </c>
      <c r="H744" s="126">
        <v>60</v>
      </c>
      <c r="I744" s="6" t="s">
        <v>31</v>
      </c>
      <c r="J744" s="6" t="s">
        <v>32</v>
      </c>
      <c r="K744" s="3" t="s">
        <v>628</v>
      </c>
      <c r="L744" s="6" t="s">
        <v>10756</v>
      </c>
      <c r="M744" s="6" t="s">
        <v>35</v>
      </c>
      <c r="N744" s="11" t="s">
        <v>78</v>
      </c>
      <c r="O744" s="6" t="s">
        <v>79</v>
      </c>
      <c r="P744" s="32" t="s">
        <v>1303</v>
      </c>
      <c r="Q744" s="11" t="s">
        <v>1304</v>
      </c>
      <c r="R744" s="23">
        <v>23.55</v>
      </c>
      <c r="S744" s="9">
        <v>14000</v>
      </c>
      <c r="T744" s="9">
        <f t="shared" ref="T744" si="239">S744*R744</f>
        <v>329700</v>
      </c>
      <c r="U744" s="9">
        <f t="shared" ref="U744" si="240">T744*1.12</f>
        <v>369264.00000000006</v>
      </c>
      <c r="V744" s="6" t="s">
        <v>80</v>
      </c>
      <c r="W744" s="6">
        <v>2016</v>
      </c>
      <c r="X744" s="32"/>
      <c r="Y744" s="198"/>
      <c r="Z744" s="198"/>
      <c r="AA744" s="198"/>
      <c r="AB744" s="198"/>
      <c r="AC744" s="198"/>
      <c r="AD744" s="198"/>
      <c r="AE744" s="198"/>
      <c r="AF744" s="198"/>
      <c r="AG744" s="198"/>
      <c r="AH744" s="198"/>
      <c r="AI744" s="198"/>
      <c r="AJ744" s="198"/>
      <c r="AK744" s="198"/>
    </row>
    <row r="745" spans="1:37" s="236" customFormat="1" ht="153" x14ac:dyDescent="0.25">
      <c r="A745" s="6" t="s">
        <v>1711</v>
      </c>
      <c r="B745" s="6" t="s">
        <v>25</v>
      </c>
      <c r="C745" s="6" t="s">
        <v>1644</v>
      </c>
      <c r="D745" s="11" t="s">
        <v>1649</v>
      </c>
      <c r="E745" s="11" t="s">
        <v>1645</v>
      </c>
      <c r="F745" s="6" t="s">
        <v>1646</v>
      </c>
      <c r="G745" s="6" t="s">
        <v>337</v>
      </c>
      <c r="H745" s="126">
        <v>60</v>
      </c>
      <c r="I745" s="6" t="s">
        <v>31</v>
      </c>
      <c r="J745" s="6" t="s">
        <v>32</v>
      </c>
      <c r="K745" s="3" t="s">
        <v>460</v>
      </c>
      <c r="L745" s="6" t="s">
        <v>34</v>
      </c>
      <c r="M745" s="6" t="s">
        <v>35</v>
      </c>
      <c r="N745" s="11" t="s">
        <v>78</v>
      </c>
      <c r="O745" s="6" t="s">
        <v>79</v>
      </c>
      <c r="P745" s="32" t="s">
        <v>1303</v>
      </c>
      <c r="Q745" s="11" t="s">
        <v>1304</v>
      </c>
      <c r="R745" s="23">
        <v>500</v>
      </c>
      <c r="S745" s="9">
        <v>19000</v>
      </c>
      <c r="T745" s="9">
        <v>0</v>
      </c>
      <c r="U745" s="9">
        <f t="shared" si="198"/>
        <v>0</v>
      </c>
      <c r="V745" s="6" t="s">
        <v>80</v>
      </c>
      <c r="W745" s="6">
        <v>2016</v>
      </c>
      <c r="X745" s="32" t="s">
        <v>6905</v>
      </c>
      <c r="Y745" s="198"/>
      <c r="Z745" s="198"/>
      <c r="AA745" s="198"/>
      <c r="AB745" s="198"/>
      <c r="AC745" s="198"/>
      <c r="AD745" s="198"/>
      <c r="AE745" s="198"/>
      <c r="AF745" s="198"/>
      <c r="AG745" s="198"/>
      <c r="AH745" s="198"/>
      <c r="AI745" s="198"/>
      <c r="AJ745" s="198"/>
      <c r="AK745" s="198"/>
    </row>
    <row r="746" spans="1:37" s="236" customFormat="1" ht="153" x14ac:dyDescent="0.25">
      <c r="A746" s="6" t="s">
        <v>1716</v>
      </c>
      <c r="B746" s="6" t="s">
        <v>25</v>
      </c>
      <c r="C746" s="6" t="s">
        <v>1648</v>
      </c>
      <c r="D746" s="11" t="s">
        <v>1649</v>
      </c>
      <c r="E746" s="11" t="s">
        <v>1650</v>
      </c>
      <c r="F746" s="6" t="s">
        <v>1651</v>
      </c>
      <c r="G746" s="6" t="s">
        <v>30</v>
      </c>
      <c r="H746" s="126">
        <v>60</v>
      </c>
      <c r="I746" s="6" t="s">
        <v>31</v>
      </c>
      <c r="J746" s="6" t="s">
        <v>32</v>
      </c>
      <c r="K746" s="3" t="s">
        <v>460</v>
      </c>
      <c r="L746" s="6" t="s">
        <v>34</v>
      </c>
      <c r="M746" s="6" t="s">
        <v>35</v>
      </c>
      <c r="N746" s="11" t="s">
        <v>78</v>
      </c>
      <c r="O746" s="6" t="s">
        <v>79</v>
      </c>
      <c r="P746" s="41" t="s">
        <v>38</v>
      </c>
      <c r="Q746" s="2" t="s">
        <v>39</v>
      </c>
      <c r="R746" s="23">
        <v>50</v>
      </c>
      <c r="S746" s="9">
        <v>25533.599999999999</v>
      </c>
      <c r="T746" s="9">
        <v>0</v>
      </c>
      <c r="U746" s="9">
        <f t="shared" si="198"/>
        <v>0</v>
      </c>
      <c r="V746" s="6" t="s">
        <v>80</v>
      </c>
      <c r="W746" s="6">
        <v>2016</v>
      </c>
      <c r="X746" s="32" t="s">
        <v>6905</v>
      </c>
      <c r="Y746" s="198"/>
      <c r="Z746" s="198"/>
      <c r="AA746" s="198"/>
      <c r="AB746" s="198"/>
      <c r="AC746" s="198"/>
      <c r="AD746" s="198"/>
      <c r="AE746" s="198"/>
      <c r="AF746" s="198"/>
      <c r="AG746" s="198"/>
      <c r="AH746" s="198"/>
      <c r="AI746" s="198"/>
      <c r="AJ746" s="198"/>
      <c r="AK746" s="198"/>
    </row>
    <row r="747" spans="1:37" s="236" customFormat="1" ht="165.75" x14ac:dyDescent="0.25">
      <c r="A747" s="6" t="s">
        <v>1720</v>
      </c>
      <c r="B747" s="6" t="s">
        <v>25</v>
      </c>
      <c r="C747" s="6" t="s">
        <v>1648</v>
      </c>
      <c r="D747" s="11" t="s">
        <v>1649</v>
      </c>
      <c r="E747" s="11" t="s">
        <v>1650</v>
      </c>
      <c r="F747" s="6" t="s">
        <v>1653</v>
      </c>
      <c r="G747" s="6" t="s">
        <v>30</v>
      </c>
      <c r="H747" s="126">
        <v>60</v>
      </c>
      <c r="I747" s="6" t="s">
        <v>31</v>
      </c>
      <c r="J747" s="6" t="s">
        <v>32</v>
      </c>
      <c r="K747" s="3" t="s">
        <v>240</v>
      </c>
      <c r="L747" s="6" t="s">
        <v>34</v>
      </c>
      <c r="M747" s="6" t="s">
        <v>35</v>
      </c>
      <c r="N747" s="11" t="s">
        <v>78</v>
      </c>
      <c r="O747" s="6" t="s">
        <v>79</v>
      </c>
      <c r="P747" s="41" t="s">
        <v>38</v>
      </c>
      <c r="Q747" s="2" t="s">
        <v>39</v>
      </c>
      <c r="R747" s="23">
        <v>100</v>
      </c>
      <c r="S747" s="9">
        <v>39500</v>
      </c>
      <c r="T747" s="9">
        <v>0</v>
      </c>
      <c r="U747" s="9">
        <f t="shared" si="198"/>
        <v>0</v>
      </c>
      <c r="V747" s="6" t="s">
        <v>80</v>
      </c>
      <c r="W747" s="6">
        <v>2016</v>
      </c>
      <c r="X747" s="32" t="s">
        <v>6914</v>
      </c>
      <c r="Y747" s="198"/>
      <c r="Z747" s="198"/>
      <c r="AA747" s="198"/>
      <c r="AB747" s="198"/>
      <c r="AC747" s="198"/>
      <c r="AD747" s="198"/>
      <c r="AE747" s="198"/>
      <c r="AF747" s="198"/>
      <c r="AG747" s="198"/>
      <c r="AH747" s="198"/>
      <c r="AI747" s="198"/>
      <c r="AJ747" s="198"/>
      <c r="AK747" s="198"/>
    </row>
    <row r="748" spans="1:37" s="236" customFormat="1" ht="165.75" x14ac:dyDescent="0.25">
      <c r="A748" s="6" t="s">
        <v>10374</v>
      </c>
      <c r="B748" s="6" t="s">
        <v>25</v>
      </c>
      <c r="C748" s="6" t="s">
        <v>1648</v>
      </c>
      <c r="D748" s="11" t="s">
        <v>1649</v>
      </c>
      <c r="E748" s="11" t="s">
        <v>1650</v>
      </c>
      <c r="F748" s="6" t="s">
        <v>1653</v>
      </c>
      <c r="G748" s="6" t="s">
        <v>30</v>
      </c>
      <c r="H748" s="126">
        <v>60</v>
      </c>
      <c r="I748" s="6" t="s">
        <v>31</v>
      </c>
      <c r="J748" s="6" t="s">
        <v>32</v>
      </c>
      <c r="K748" s="3" t="s">
        <v>95</v>
      </c>
      <c r="L748" s="6" t="s">
        <v>34</v>
      </c>
      <c r="M748" s="6" t="s">
        <v>35</v>
      </c>
      <c r="N748" s="11" t="s">
        <v>78</v>
      </c>
      <c r="O748" s="6" t="s">
        <v>79</v>
      </c>
      <c r="P748" s="41" t="s">
        <v>38</v>
      </c>
      <c r="Q748" s="2" t="s">
        <v>39</v>
      </c>
      <c r="R748" s="23">
        <v>39</v>
      </c>
      <c r="S748" s="9">
        <v>39500</v>
      </c>
      <c r="T748" s="9">
        <f t="shared" ref="T748" si="241">S748*R748</f>
        <v>1540500</v>
      </c>
      <c r="U748" s="9">
        <f t="shared" si="198"/>
        <v>1725360.0000000002</v>
      </c>
      <c r="V748" s="6" t="s">
        <v>80</v>
      </c>
      <c r="W748" s="6">
        <v>2016</v>
      </c>
      <c r="X748" s="32"/>
      <c r="Y748" s="198"/>
      <c r="Z748" s="198"/>
      <c r="AA748" s="198"/>
      <c r="AB748" s="198"/>
      <c r="AC748" s="198"/>
      <c r="AD748" s="198"/>
      <c r="AE748" s="198"/>
      <c r="AF748" s="198"/>
      <c r="AG748" s="198"/>
      <c r="AH748" s="198"/>
      <c r="AI748" s="198"/>
      <c r="AJ748" s="198"/>
      <c r="AK748" s="198"/>
    </row>
    <row r="749" spans="1:37" s="236" customFormat="1" ht="165.75" x14ac:dyDescent="0.25">
      <c r="A749" s="6" t="s">
        <v>1724</v>
      </c>
      <c r="B749" s="6" t="s">
        <v>25</v>
      </c>
      <c r="C749" s="6" t="s">
        <v>1648</v>
      </c>
      <c r="D749" s="11" t="s">
        <v>1649</v>
      </c>
      <c r="E749" s="11" t="s">
        <v>1650</v>
      </c>
      <c r="F749" s="6" t="s">
        <v>1655</v>
      </c>
      <c r="G749" s="6" t="s">
        <v>30</v>
      </c>
      <c r="H749" s="126">
        <v>60</v>
      </c>
      <c r="I749" s="6" t="s">
        <v>31</v>
      </c>
      <c r="J749" s="6" t="s">
        <v>32</v>
      </c>
      <c r="K749" s="3" t="s">
        <v>240</v>
      </c>
      <c r="L749" s="6" t="s">
        <v>34</v>
      </c>
      <c r="M749" s="6" t="s">
        <v>35</v>
      </c>
      <c r="N749" s="11" t="s">
        <v>78</v>
      </c>
      <c r="O749" s="6" t="s">
        <v>79</v>
      </c>
      <c r="P749" s="41" t="s">
        <v>38</v>
      </c>
      <c r="Q749" s="2" t="s">
        <v>39</v>
      </c>
      <c r="R749" s="23">
        <v>50</v>
      </c>
      <c r="S749" s="9">
        <v>25533.599999999999</v>
      </c>
      <c r="T749" s="9">
        <v>0</v>
      </c>
      <c r="U749" s="9">
        <f t="shared" si="198"/>
        <v>0</v>
      </c>
      <c r="V749" s="6" t="s">
        <v>80</v>
      </c>
      <c r="W749" s="6">
        <v>2016</v>
      </c>
      <c r="X749" s="32" t="s">
        <v>6905</v>
      </c>
      <c r="Y749" s="198"/>
      <c r="Z749" s="198"/>
      <c r="AA749" s="198"/>
      <c r="AB749" s="198"/>
      <c r="AC749" s="198"/>
      <c r="AD749" s="198"/>
      <c r="AE749" s="198"/>
      <c r="AF749" s="198"/>
      <c r="AG749" s="198"/>
      <c r="AH749" s="198"/>
      <c r="AI749" s="198"/>
      <c r="AJ749" s="198"/>
      <c r="AK749" s="198"/>
    </row>
    <row r="750" spans="1:37" s="236" customFormat="1" ht="165.75" x14ac:dyDescent="0.25">
      <c r="A750" s="6" t="s">
        <v>1729</v>
      </c>
      <c r="B750" s="6" t="s">
        <v>25</v>
      </c>
      <c r="C750" s="6" t="s">
        <v>1648</v>
      </c>
      <c r="D750" s="11" t="s">
        <v>1649</v>
      </c>
      <c r="E750" s="11" t="s">
        <v>1650</v>
      </c>
      <c r="F750" s="6" t="s">
        <v>1657</v>
      </c>
      <c r="G750" s="6" t="s">
        <v>30</v>
      </c>
      <c r="H750" s="126">
        <v>60</v>
      </c>
      <c r="I750" s="6" t="s">
        <v>31</v>
      </c>
      <c r="J750" s="6" t="s">
        <v>32</v>
      </c>
      <c r="K750" s="3" t="s">
        <v>240</v>
      </c>
      <c r="L750" s="6" t="s">
        <v>34</v>
      </c>
      <c r="M750" s="6" t="s">
        <v>35</v>
      </c>
      <c r="N750" s="11" t="s">
        <v>78</v>
      </c>
      <c r="O750" s="6" t="s">
        <v>79</v>
      </c>
      <c r="P750" s="41" t="s">
        <v>38</v>
      </c>
      <c r="Q750" s="2" t="s">
        <v>39</v>
      </c>
      <c r="R750" s="23">
        <v>8</v>
      </c>
      <c r="S750" s="9">
        <v>65000</v>
      </c>
      <c r="T750" s="9">
        <v>0</v>
      </c>
      <c r="U750" s="9">
        <f t="shared" si="198"/>
        <v>0</v>
      </c>
      <c r="V750" s="6" t="s">
        <v>80</v>
      </c>
      <c r="W750" s="6">
        <v>2016</v>
      </c>
      <c r="X750" s="32" t="s">
        <v>6905</v>
      </c>
      <c r="Y750" s="198"/>
      <c r="Z750" s="198"/>
      <c r="AA750" s="198"/>
      <c r="AB750" s="198"/>
      <c r="AC750" s="198"/>
      <c r="AD750" s="198"/>
      <c r="AE750" s="198"/>
      <c r="AF750" s="198"/>
      <c r="AG750" s="198"/>
      <c r="AH750" s="198"/>
      <c r="AI750" s="198"/>
      <c r="AJ750" s="198"/>
      <c r="AK750" s="198"/>
    </row>
    <row r="751" spans="1:37" s="236" customFormat="1" ht="102" x14ac:dyDescent="0.25">
      <c r="A751" s="6" t="s">
        <v>1733</v>
      </c>
      <c r="B751" s="6" t="s">
        <v>25</v>
      </c>
      <c r="C751" s="11" t="s">
        <v>1659</v>
      </c>
      <c r="D751" s="11" t="s">
        <v>1660</v>
      </c>
      <c r="E751" s="11" t="s">
        <v>1661</v>
      </c>
      <c r="F751" s="6" t="s">
        <v>1662</v>
      </c>
      <c r="G751" s="6" t="s">
        <v>30</v>
      </c>
      <c r="H751" s="126">
        <v>0</v>
      </c>
      <c r="I751" s="6" t="s">
        <v>31</v>
      </c>
      <c r="J751" s="6" t="s">
        <v>32</v>
      </c>
      <c r="K751" s="3" t="s">
        <v>460</v>
      </c>
      <c r="L751" s="6" t="s">
        <v>34</v>
      </c>
      <c r="M751" s="6" t="s">
        <v>35</v>
      </c>
      <c r="N751" s="6" t="s">
        <v>10770</v>
      </c>
      <c r="O751" s="6" t="s">
        <v>37</v>
      </c>
      <c r="P751" s="41" t="s">
        <v>38</v>
      </c>
      <c r="Q751" s="2" t="s">
        <v>39</v>
      </c>
      <c r="R751" s="23">
        <v>300</v>
      </c>
      <c r="S751" s="9">
        <v>4200</v>
      </c>
      <c r="T751" s="9">
        <v>0</v>
      </c>
      <c r="U751" s="9">
        <f t="shared" si="198"/>
        <v>0</v>
      </c>
      <c r="V751" s="6"/>
      <c r="W751" s="6">
        <v>2016</v>
      </c>
      <c r="X751" s="32" t="s">
        <v>6905</v>
      </c>
      <c r="Y751" s="198"/>
      <c r="Z751" s="198"/>
      <c r="AA751" s="198"/>
      <c r="AB751" s="198"/>
      <c r="AC751" s="198"/>
      <c r="AD751" s="198"/>
      <c r="AE751" s="198"/>
      <c r="AF751" s="198"/>
      <c r="AG751" s="198"/>
      <c r="AH751" s="198"/>
      <c r="AI751" s="198"/>
      <c r="AJ751" s="198"/>
      <c r="AK751" s="198"/>
    </row>
    <row r="752" spans="1:37" s="236" customFormat="1" ht="102" x14ac:dyDescent="0.25">
      <c r="A752" s="6" t="s">
        <v>1737</v>
      </c>
      <c r="B752" s="6" t="s">
        <v>25</v>
      </c>
      <c r="C752" s="6" t="s">
        <v>1664</v>
      </c>
      <c r="D752" s="11" t="s">
        <v>1665</v>
      </c>
      <c r="E752" s="11" t="s">
        <v>1666</v>
      </c>
      <c r="F752" s="6" t="s">
        <v>1667</v>
      </c>
      <c r="G752" s="6" t="s">
        <v>30</v>
      </c>
      <c r="H752" s="126">
        <v>0</v>
      </c>
      <c r="I752" s="6" t="s">
        <v>31</v>
      </c>
      <c r="J752" s="6" t="s">
        <v>32</v>
      </c>
      <c r="K752" s="3" t="s">
        <v>460</v>
      </c>
      <c r="L752" s="6" t="s">
        <v>34</v>
      </c>
      <c r="M752" s="6" t="s">
        <v>35</v>
      </c>
      <c r="N752" s="6" t="s">
        <v>10770</v>
      </c>
      <c r="O752" s="6" t="s">
        <v>37</v>
      </c>
      <c r="P752" s="41" t="s">
        <v>38</v>
      </c>
      <c r="Q752" s="2" t="s">
        <v>39</v>
      </c>
      <c r="R752" s="23">
        <v>300</v>
      </c>
      <c r="S752" s="9">
        <v>500</v>
      </c>
      <c r="T752" s="9">
        <v>0</v>
      </c>
      <c r="U752" s="9">
        <f t="shared" si="198"/>
        <v>0</v>
      </c>
      <c r="V752" s="6"/>
      <c r="W752" s="6">
        <v>2016</v>
      </c>
      <c r="X752" s="32" t="s">
        <v>6905</v>
      </c>
      <c r="Y752" s="198"/>
      <c r="Z752" s="198"/>
      <c r="AA752" s="198"/>
      <c r="AB752" s="198"/>
      <c r="AC752" s="198"/>
      <c r="AD752" s="198"/>
      <c r="AE752" s="198"/>
      <c r="AF752" s="198"/>
      <c r="AG752" s="198"/>
      <c r="AH752" s="198"/>
      <c r="AI752" s="198"/>
      <c r="AJ752" s="198"/>
      <c r="AK752" s="198"/>
    </row>
    <row r="753" spans="1:37" s="236" customFormat="1" ht="102" x14ac:dyDescent="0.25">
      <c r="A753" s="6" t="s">
        <v>1741</v>
      </c>
      <c r="B753" s="6" t="s">
        <v>25</v>
      </c>
      <c r="C753" s="11" t="s">
        <v>1669</v>
      </c>
      <c r="D753" s="11" t="s">
        <v>1670</v>
      </c>
      <c r="E753" s="11" t="s">
        <v>1671</v>
      </c>
      <c r="F753" s="6" t="s">
        <v>1672</v>
      </c>
      <c r="G753" s="6" t="s">
        <v>30</v>
      </c>
      <c r="H753" s="126">
        <v>0</v>
      </c>
      <c r="I753" s="6" t="s">
        <v>31</v>
      </c>
      <c r="J753" s="6" t="s">
        <v>32</v>
      </c>
      <c r="K753" s="3" t="s">
        <v>460</v>
      </c>
      <c r="L753" s="6" t="s">
        <v>34</v>
      </c>
      <c r="M753" s="6" t="s">
        <v>35</v>
      </c>
      <c r="N753" s="6" t="s">
        <v>10770</v>
      </c>
      <c r="O753" s="6" t="s">
        <v>37</v>
      </c>
      <c r="P753" s="32" t="s">
        <v>38</v>
      </c>
      <c r="Q753" s="11" t="s">
        <v>39</v>
      </c>
      <c r="R753" s="23">
        <v>18</v>
      </c>
      <c r="S753" s="9">
        <v>900</v>
      </c>
      <c r="T753" s="9">
        <v>0</v>
      </c>
      <c r="U753" s="9">
        <f t="shared" si="198"/>
        <v>0</v>
      </c>
      <c r="V753" s="6"/>
      <c r="W753" s="6">
        <v>2016</v>
      </c>
      <c r="X753" s="32" t="s">
        <v>6905</v>
      </c>
      <c r="Y753" s="198"/>
      <c r="Z753" s="198"/>
      <c r="AA753" s="198"/>
      <c r="AB753" s="198"/>
      <c r="AC753" s="198"/>
      <c r="AD753" s="198"/>
      <c r="AE753" s="198"/>
      <c r="AF753" s="198"/>
      <c r="AG753" s="198"/>
      <c r="AH753" s="198"/>
      <c r="AI753" s="198"/>
      <c r="AJ753" s="198"/>
      <c r="AK753" s="198"/>
    </row>
    <row r="754" spans="1:37" s="236" customFormat="1" ht="102" x14ac:dyDescent="0.25">
      <c r="A754" s="6" t="s">
        <v>1745</v>
      </c>
      <c r="B754" s="6" t="s">
        <v>25</v>
      </c>
      <c r="C754" s="11" t="s">
        <v>1674</v>
      </c>
      <c r="D754" s="11" t="s">
        <v>1670</v>
      </c>
      <c r="E754" s="11" t="s">
        <v>1675</v>
      </c>
      <c r="F754" s="6" t="s">
        <v>1676</v>
      </c>
      <c r="G754" s="6" t="s">
        <v>30</v>
      </c>
      <c r="H754" s="126">
        <v>0</v>
      </c>
      <c r="I754" s="6" t="s">
        <v>31</v>
      </c>
      <c r="J754" s="6" t="s">
        <v>32</v>
      </c>
      <c r="K754" s="3" t="s">
        <v>460</v>
      </c>
      <c r="L754" s="6" t="s">
        <v>34</v>
      </c>
      <c r="M754" s="6" t="s">
        <v>35</v>
      </c>
      <c r="N754" s="6" t="s">
        <v>10770</v>
      </c>
      <c r="O754" s="6" t="s">
        <v>37</v>
      </c>
      <c r="P754" s="32" t="s">
        <v>38</v>
      </c>
      <c r="Q754" s="11" t="s">
        <v>39</v>
      </c>
      <c r="R754" s="23">
        <v>300</v>
      </c>
      <c r="S754" s="9">
        <v>900</v>
      </c>
      <c r="T754" s="9">
        <v>0</v>
      </c>
      <c r="U754" s="9">
        <f t="shared" si="198"/>
        <v>0</v>
      </c>
      <c r="V754" s="6"/>
      <c r="W754" s="6">
        <v>2016</v>
      </c>
      <c r="X754" s="32" t="s">
        <v>6905</v>
      </c>
      <c r="Y754" s="198"/>
      <c r="Z754" s="198"/>
      <c r="AA754" s="198"/>
      <c r="AB754" s="198"/>
      <c r="AC754" s="198"/>
      <c r="AD754" s="198"/>
      <c r="AE754" s="198"/>
      <c r="AF754" s="198"/>
      <c r="AG754" s="198"/>
      <c r="AH754" s="198"/>
      <c r="AI754" s="198"/>
      <c r="AJ754" s="198"/>
      <c r="AK754" s="198"/>
    </row>
    <row r="755" spans="1:37" s="236" customFormat="1" ht="102" x14ac:dyDescent="0.25">
      <c r="A755" s="6" t="s">
        <v>1749</v>
      </c>
      <c r="B755" s="6" t="s">
        <v>25</v>
      </c>
      <c r="C755" s="11" t="s">
        <v>1678</v>
      </c>
      <c r="D755" s="11" t="s">
        <v>1679</v>
      </c>
      <c r="E755" s="11" t="s">
        <v>1680</v>
      </c>
      <c r="F755" s="6" t="s">
        <v>1681</v>
      </c>
      <c r="G755" s="6" t="s">
        <v>30</v>
      </c>
      <c r="H755" s="126">
        <v>0</v>
      </c>
      <c r="I755" s="6" t="s">
        <v>31</v>
      </c>
      <c r="J755" s="6" t="s">
        <v>32</v>
      </c>
      <c r="K755" s="3" t="s">
        <v>460</v>
      </c>
      <c r="L755" s="6" t="s">
        <v>34</v>
      </c>
      <c r="M755" s="6" t="s">
        <v>35</v>
      </c>
      <c r="N755" s="6" t="s">
        <v>10770</v>
      </c>
      <c r="O755" s="6" t="s">
        <v>37</v>
      </c>
      <c r="P755" s="32" t="s">
        <v>38</v>
      </c>
      <c r="Q755" s="11" t="s">
        <v>39</v>
      </c>
      <c r="R755" s="23">
        <v>50</v>
      </c>
      <c r="S755" s="9">
        <v>4731.5999999999995</v>
      </c>
      <c r="T755" s="9">
        <v>0</v>
      </c>
      <c r="U755" s="9">
        <f t="shared" si="198"/>
        <v>0</v>
      </c>
      <c r="V755" s="6"/>
      <c r="W755" s="6">
        <v>2016</v>
      </c>
      <c r="X755" s="32" t="s">
        <v>6905</v>
      </c>
      <c r="Y755" s="198"/>
      <c r="Z755" s="198"/>
      <c r="AA755" s="198"/>
      <c r="AB755" s="198"/>
      <c r="AC755" s="198"/>
      <c r="AD755" s="198"/>
      <c r="AE755" s="198"/>
      <c r="AF755" s="198"/>
      <c r="AG755" s="198"/>
      <c r="AH755" s="198"/>
      <c r="AI755" s="198"/>
      <c r="AJ755" s="198"/>
      <c r="AK755" s="198"/>
    </row>
    <row r="756" spans="1:37" s="236" customFormat="1" ht="102" x14ac:dyDescent="0.25">
      <c r="A756" s="6" t="s">
        <v>1753</v>
      </c>
      <c r="B756" s="6" t="s">
        <v>25</v>
      </c>
      <c r="C756" s="11" t="s">
        <v>1683</v>
      </c>
      <c r="D756" s="11" t="s">
        <v>1684</v>
      </c>
      <c r="E756" s="11" t="s">
        <v>1685</v>
      </c>
      <c r="F756" s="6" t="s">
        <v>1686</v>
      </c>
      <c r="G756" s="6" t="s">
        <v>30</v>
      </c>
      <c r="H756" s="126">
        <v>0</v>
      </c>
      <c r="I756" s="6" t="s">
        <v>31</v>
      </c>
      <c r="J756" s="6" t="s">
        <v>32</v>
      </c>
      <c r="K756" s="3" t="s">
        <v>460</v>
      </c>
      <c r="L756" s="6" t="s">
        <v>34</v>
      </c>
      <c r="M756" s="6" t="s">
        <v>35</v>
      </c>
      <c r="N756" s="6" t="s">
        <v>10770</v>
      </c>
      <c r="O756" s="6" t="s">
        <v>37</v>
      </c>
      <c r="P756" s="32" t="s">
        <v>38</v>
      </c>
      <c r="Q756" s="11" t="s">
        <v>39</v>
      </c>
      <c r="R756" s="23">
        <v>80</v>
      </c>
      <c r="S756" s="9">
        <v>300</v>
      </c>
      <c r="T756" s="9">
        <v>0</v>
      </c>
      <c r="U756" s="9">
        <f t="shared" si="198"/>
        <v>0</v>
      </c>
      <c r="V756" s="6"/>
      <c r="W756" s="6">
        <v>2016</v>
      </c>
      <c r="X756" s="32" t="s">
        <v>6905</v>
      </c>
      <c r="Y756" s="198"/>
      <c r="Z756" s="198"/>
      <c r="AA756" s="198"/>
      <c r="AB756" s="198"/>
      <c r="AC756" s="198"/>
      <c r="AD756" s="198"/>
      <c r="AE756" s="198"/>
      <c r="AF756" s="198"/>
      <c r="AG756" s="198"/>
      <c r="AH756" s="198"/>
      <c r="AI756" s="198"/>
      <c r="AJ756" s="198"/>
      <c r="AK756" s="198"/>
    </row>
    <row r="757" spans="1:37" s="236" customFormat="1" ht="153" x14ac:dyDescent="0.25">
      <c r="A757" s="6" t="s">
        <v>1757</v>
      </c>
      <c r="B757" s="6" t="s">
        <v>25</v>
      </c>
      <c r="C757" s="11" t="s">
        <v>1688</v>
      </c>
      <c r="D757" s="11" t="s">
        <v>1364</v>
      </c>
      <c r="E757" s="11" t="s">
        <v>1689</v>
      </c>
      <c r="F757" s="6" t="s">
        <v>1690</v>
      </c>
      <c r="G757" s="6" t="s">
        <v>337</v>
      </c>
      <c r="H757" s="126">
        <v>60</v>
      </c>
      <c r="I757" s="6" t="s">
        <v>31</v>
      </c>
      <c r="J757" s="6" t="s">
        <v>32</v>
      </c>
      <c r="K757" s="3" t="s">
        <v>460</v>
      </c>
      <c r="L757" s="6" t="s">
        <v>6799</v>
      </c>
      <c r="M757" s="6" t="s">
        <v>35</v>
      </c>
      <c r="N757" s="11" t="s">
        <v>78</v>
      </c>
      <c r="O757" s="3" t="s">
        <v>79</v>
      </c>
      <c r="P757" s="32" t="s">
        <v>38</v>
      </c>
      <c r="Q757" s="11" t="s">
        <v>39</v>
      </c>
      <c r="R757" s="23">
        <v>1500</v>
      </c>
      <c r="S757" s="9">
        <v>33330</v>
      </c>
      <c r="T757" s="9">
        <v>0</v>
      </c>
      <c r="U757" s="9">
        <f t="shared" si="198"/>
        <v>0</v>
      </c>
      <c r="V757" s="6" t="s">
        <v>80</v>
      </c>
      <c r="W757" s="6">
        <v>2016</v>
      </c>
      <c r="X757" s="32" t="s">
        <v>6914</v>
      </c>
      <c r="Y757" s="198"/>
      <c r="Z757" s="198"/>
      <c r="AA757" s="198"/>
      <c r="AB757" s="198"/>
      <c r="AC757" s="198"/>
      <c r="AD757" s="198"/>
      <c r="AE757" s="198"/>
      <c r="AF757" s="198"/>
      <c r="AG757" s="198"/>
      <c r="AH757" s="198"/>
      <c r="AI757" s="198"/>
      <c r="AJ757" s="198"/>
      <c r="AK757" s="198"/>
    </row>
    <row r="758" spans="1:37" s="236" customFormat="1" ht="153" x14ac:dyDescent="0.25">
      <c r="A758" s="6" t="s">
        <v>10375</v>
      </c>
      <c r="B758" s="6" t="s">
        <v>25</v>
      </c>
      <c r="C758" s="11" t="s">
        <v>1688</v>
      </c>
      <c r="D758" s="11" t="s">
        <v>1364</v>
      </c>
      <c r="E758" s="11" t="s">
        <v>1689</v>
      </c>
      <c r="F758" s="6" t="s">
        <v>1690</v>
      </c>
      <c r="G758" s="6" t="s">
        <v>337</v>
      </c>
      <c r="H758" s="126">
        <v>60</v>
      </c>
      <c r="I758" s="6" t="s">
        <v>31</v>
      </c>
      <c r="J758" s="6" t="s">
        <v>32</v>
      </c>
      <c r="K758" s="3" t="s">
        <v>10343</v>
      </c>
      <c r="L758" s="6" t="s">
        <v>6799</v>
      </c>
      <c r="M758" s="6" t="s">
        <v>35</v>
      </c>
      <c r="N758" s="11" t="s">
        <v>78</v>
      </c>
      <c r="O758" s="3" t="s">
        <v>79</v>
      </c>
      <c r="P758" s="32" t="s">
        <v>38</v>
      </c>
      <c r="Q758" s="11" t="s">
        <v>39</v>
      </c>
      <c r="R758" s="23">
        <v>1788</v>
      </c>
      <c r="S758" s="9">
        <v>33330</v>
      </c>
      <c r="T758" s="9">
        <f t="shared" ref="T758:T760" si="242">S758*R758</f>
        <v>59594040</v>
      </c>
      <c r="U758" s="9">
        <f t="shared" si="198"/>
        <v>66745324.800000004</v>
      </c>
      <c r="V758" s="6" t="s">
        <v>80</v>
      </c>
      <c r="W758" s="6">
        <v>2016</v>
      </c>
      <c r="X758" s="32"/>
      <c r="Y758" s="198"/>
      <c r="Z758" s="198"/>
      <c r="AA758" s="198"/>
      <c r="AB758" s="198"/>
      <c r="AC758" s="198"/>
      <c r="AD758" s="198"/>
      <c r="AE758" s="198"/>
      <c r="AF758" s="198"/>
      <c r="AG758" s="198"/>
      <c r="AH758" s="198"/>
      <c r="AI758" s="198"/>
      <c r="AJ758" s="198"/>
      <c r="AK758" s="198"/>
    </row>
    <row r="759" spans="1:37" s="236" customFormat="1" ht="153" x14ac:dyDescent="0.25">
      <c r="A759" s="6" t="s">
        <v>1761</v>
      </c>
      <c r="B759" s="6" t="s">
        <v>25</v>
      </c>
      <c r="C759" s="11" t="s">
        <v>1688</v>
      </c>
      <c r="D759" s="11" t="s">
        <v>1364</v>
      </c>
      <c r="E759" s="11" t="s">
        <v>1689</v>
      </c>
      <c r="F759" s="6" t="s">
        <v>1690</v>
      </c>
      <c r="G759" s="6" t="s">
        <v>337</v>
      </c>
      <c r="H759" s="126">
        <v>60</v>
      </c>
      <c r="I759" s="6" t="s">
        <v>31</v>
      </c>
      <c r="J759" s="6" t="s">
        <v>32</v>
      </c>
      <c r="K759" s="3" t="s">
        <v>460</v>
      </c>
      <c r="L759" s="6" t="s">
        <v>6800</v>
      </c>
      <c r="M759" s="6" t="s">
        <v>35</v>
      </c>
      <c r="N759" s="11" t="s">
        <v>78</v>
      </c>
      <c r="O759" s="3" t="s">
        <v>79</v>
      </c>
      <c r="P759" s="32" t="s">
        <v>38</v>
      </c>
      <c r="Q759" s="11" t="s">
        <v>39</v>
      </c>
      <c r="R759" s="23">
        <v>1500</v>
      </c>
      <c r="S759" s="9">
        <v>33330</v>
      </c>
      <c r="T759" s="9">
        <v>0</v>
      </c>
      <c r="U759" s="9">
        <f t="shared" si="198"/>
        <v>0</v>
      </c>
      <c r="V759" s="6" t="s">
        <v>80</v>
      </c>
      <c r="W759" s="6">
        <v>2016</v>
      </c>
      <c r="X759" s="32" t="s">
        <v>7025</v>
      </c>
      <c r="Y759" s="198"/>
      <c r="Z759" s="198"/>
      <c r="AA759" s="198"/>
      <c r="AB759" s="198"/>
      <c r="AC759" s="198"/>
      <c r="AD759" s="198"/>
      <c r="AE759" s="198"/>
      <c r="AF759" s="198"/>
      <c r="AG759" s="198"/>
      <c r="AH759" s="198"/>
      <c r="AI759" s="198"/>
      <c r="AJ759" s="198"/>
      <c r="AK759" s="198"/>
    </row>
    <row r="760" spans="1:37" s="236" customFormat="1" ht="153" x14ac:dyDescent="0.25">
      <c r="A760" s="6" t="s">
        <v>10376</v>
      </c>
      <c r="B760" s="6" t="s">
        <v>25</v>
      </c>
      <c r="C760" s="11" t="s">
        <v>1688</v>
      </c>
      <c r="D760" s="11" t="s">
        <v>1364</v>
      </c>
      <c r="E760" s="11" t="s">
        <v>1689</v>
      </c>
      <c r="F760" s="6" t="s">
        <v>1690</v>
      </c>
      <c r="G760" s="6" t="s">
        <v>337</v>
      </c>
      <c r="H760" s="126">
        <v>60</v>
      </c>
      <c r="I760" s="6" t="s">
        <v>31</v>
      </c>
      <c r="J760" s="6" t="s">
        <v>32</v>
      </c>
      <c r="K760" s="3" t="s">
        <v>10343</v>
      </c>
      <c r="L760" s="6" t="s">
        <v>6800</v>
      </c>
      <c r="M760" s="6" t="s">
        <v>35</v>
      </c>
      <c r="N760" s="11" t="s">
        <v>78</v>
      </c>
      <c r="O760" s="3" t="s">
        <v>79</v>
      </c>
      <c r="P760" s="32" t="s">
        <v>38</v>
      </c>
      <c r="Q760" s="11" t="s">
        <v>39</v>
      </c>
      <c r="R760" s="23">
        <v>1500</v>
      </c>
      <c r="S760" s="9">
        <v>33330</v>
      </c>
      <c r="T760" s="9">
        <f t="shared" si="242"/>
        <v>49995000</v>
      </c>
      <c r="U760" s="9">
        <f t="shared" si="198"/>
        <v>55994400.000000007</v>
      </c>
      <c r="V760" s="6" t="s">
        <v>80</v>
      </c>
      <c r="W760" s="6">
        <v>2016</v>
      </c>
      <c r="X760" s="32"/>
      <c r="Y760" s="198"/>
      <c r="Z760" s="198"/>
      <c r="AA760" s="198"/>
      <c r="AB760" s="198"/>
      <c r="AC760" s="198"/>
      <c r="AD760" s="198"/>
      <c r="AE760" s="198"/>
      <c r="AF760" s="198"/>
      <c r="AG760" s="198"/>
      <c r="AH760" s="198"/>
      <c r="AI760" s="198"/>
      <c r="AJ760" s="198"/>
      <c r="AK760" s="198"/>
    </row>
    <row r="761" spans="1:37" s="236" customFormat="1" ht="153" x14ac:dyDescent="0.25">
      <c r="A761" s="6" t="s">
        <v>1765</v>
      </c>
      <c r="B761" s="6" t="s">
        <v>25</v>
      </c>
      <c r="C761" s="11" t="s">
        <v>1692</v>
      </c>
      <c r="D761" s="11" t="s">
        <v>1364</v>
      </c>
      <c r="E761" s="11" t="s">
        <v>1693</v>
      </c>
      <c r="F761" s="6" t="s">
        <v>1694</v>
      </c>
      <c r="G761" s="6" t="s">
        <v>30</v>
      </c>
      <c r="H761" s="126">
        <v>60</v>
      </c>
      <c r="I761" s="6" t="s">
        <v>31</v>
      </c>
      <c r="J761" s="6" t="s">
        <v>32</v>
      </c>
      <c r="K761" s="3" t="s">
        <v>45</v>
      </c>
      <c r="L761" s="6" t="s">
        <v>34</v>
      </c>
      <c r="M761" s="6" t="s">
        <v>35</v>
      </c>
      <c r="N761" s="11" t="s">
        <v>78</v>
      </c>
      <c r="O761" s="3" t="s">
        <v>79</v>
      </c>
      <c r="P761" s="32" t="s">
        <v>38</v>
      </c>
      <c r="Q761" s="11" t="s">
        <v>39</v>
      </c>
      <c r="R761" s="23">
        <v>18</v>
      </c>
      <c r="S761" s="9">
        <v>48500</v>
      </c>
      <c r="T761" s="9">
        <v>0</v>
      </c>
      <c r="U761" s="9">
        <f t="shared" si="198"/>
        <v>0</v>
      </c>
      <c r="V761" s="6" t="s">
        <v>80</v>
      </c>
      <c r="W761" s="6">
        <v>2016</v>
      </c>
      <c r="X761" s="32" t="s">
        <v>6905</v>
      </c>
      <c r="Y761" s="198"/>
      <c r="Z761" s="198"/>
      <c r="AA761" s="198"/>
      <c r="AB761" s="198"/>
      <c r="AC761" s="198"/>
      <c r="AD761" s="198"/>
      <c r="AE761" s="198"/>
      <c r="AF761" s="198"/>
      <c r="AG761" s="198"/>
      <c r="AH761" s="198"/>
      <c r="AI761" s="198"/>
      <c r="AJ761" s="198"/>
      <c r="AK761" s="198"/>
    </row>
    <row r="762" spans="1:37" s="236" customFormat="1" ht="153" x14ac:dyDescent="0.25">
      <c r="A762" s="6" t="s">
        <v>1769</v>
      </c>
      <c r="B762" s="6" t="s">
        <v>25</v>
      </c>
      <c r="C762" s="11" t="s">
        <v>1696</v>
      </c>
      <c r="D762" s="11" t="s">
        <v>1364</v>
      </c>
      <c r="E762" s="11" t="s">
        <v>1697</v>
      </c>
      <c r="F762" s="6" t="s">
        <v>1698</v>
      </c>
      <c r="G762" s="6" t="s">
        <v>30</v>
      </c>
      <c r="H762" s="126">
        <v>60</v>
      </c>
      <c r="I762" s="6" t="s">
        <v>31</v>
      </c>
      <c r="J762" s="6" t="s">
        <v>32</v>
      </c>
      <c r="K762" s="3" t="s">
        <v>45</v>
      </c>
      <c r="L762" s="6" t="s">
        <v>34</v>
      </c>
      <c r="M762" s="6" t="s">
        <v>35</v>
      </c>
      <c r="N762" s="11" t="s">
        <v>78</v>
      </c>
      <c r="O762" s="3" t="s">
        <v>79</v>
      </c>
      <c r="P762" s="32" t="s">
        <v>38</v>
      </c>
      <c r="Q762" s="11" t="s">
        <v>39</v>
      </c>
      <c r="R762" s="23">
        <v>34</v>
      </c>
      <c r="S762" s="9">
        <v>43607.14</v>
      </c>
      <c r="T762" s="9">
        <v>0</v>
      </c>
      <c r="U762" s="9">
        <f t="shared" si="198"/>
        <v>0</v>
      </c>
      <c r="V762" s="6" t="s">
        <v>80</v>
      </c>
      <c r="W762" s="6">
        <v>2016</v>
      </c>
      <c r="X762" s="32" t="s">
        <v>6905</v>
      </c>
      <c r="Y762" s="198"/>
      <c r="Z762" s="198"/>
      <c r="AA762" s="198"/>
      <c r="AB762" s="198"/>
      <c r="AC762" s="198"/>
      <c r="AD762" s="198"/>
      <c r="AE762" s="198"/>
      <c r="AF762" s="198"/>
      <c r="AG762" s="198"/>
      <c r="AH762" s="198"/>
      <c r="AI762" s="198"/>
      <c r="AJ762" s="198"/>
      <c r="AK762" s="198"/>
    </row>
    <row r="763" spans="1:37" s="236" customFormat="1" ht="153" x14ac:dyDescent="0.25">
      <c r="A763" s="6" t="s">
        <v>1773</v>
      </c>
      <c r="B763" s="6" t="s">
        <v>25</v>
      </c>
      <c r="C763" s="11" t="s">
        <v>1700</v>
      </c>
      <c r="D763" s="11" t="s">
        <v>1364</v>
      </c>
      <c r="E763" s="11" t="s">
        <v>1701</v>
      </c>
      <c r="F763" s="6" t="s">
        <v>1702</v>
      </c>
      <c r="G763" s="6" t="s">
        <v>30</v>
      </c>
      <c r="H763" s="126">
        <v>60</v>
      </c>
      <c r="I763" s="6" t="s">
        <v>31</v>
      </c>
      <c r="J763" s="6" t="s">
        <v>32</v>
      </c>
      <c r="K763" s="3" t="s">
        <v>45</v>
      </c>
      <c r="L763" s="6" t="s">
        <v>34</v>
      </c>
      <c r="M763" s="6" t="s">
        <v>35</v>
      </c>
      <c r="N763" s="11" t="s">
        <v>78</v>
      </c>
      <c r="O763" s="3" t="s">
        <v>79</v>
      </c>
      <c r="P763" s="32" t="s">
        <v>38</v>
      </c>
      <c r="Q763" s="11" t="s">
        <v>39</v>
      </c>
      <c r="R763" s="23">
        <v>58</v>
      </c>
      <c r="S763" s="9">
        <v>43488</v>
      </c>
      <c r="T763" s="9">
        <v>0</v>
      </c>
      <c r="U763" s="9">
        <f t="shared" si="198"/>
        <v>0</v>
      </c>
      <c r="V763" s="6" t="s">
        <v>80</v>
      </c>
      <c r="W763" s="6">
        <v>2016</v>
      </c>
      <c r="X763" s="32" t="s">
        <v>6905</v>
      </c>
      <c r="Y763" s="198"/>
      <c r="Z763" s="198"/>
      <c r="AA763" s="198"/>
      <c r="AB763" s="198"/>
      <c r="AC763" s="198"/>
      <c r="AD763" s="198"/>
      <c r="AE763" s="198"/>
      <c r="AF763" s="198"/>
      <c r="AG763" s="198"/>
      <c r="AH763" s="198"/>
      <c r="AI763" s="198"/>
      <c r="AJ763" s="198"/>
      <c r="AK763" s="198"/>
    </row>
    <row r="764" spans="1:37" s="236" customFormat="1" ht="153" x14ac:dyDescent="0.25">
      <c r="A764" s="6" t="s">
        <v>1777</v>
      </c>
      <c r="B764" s="6" t="s">
        <v>25</v>
      </c>
      <c r="C764" s="11" t="s">
        <v>1704</v>
      </c>
      <c r="D764" s="11" t="s">
        <v>1364</v>
      </c>
      <c r="E764" s="11" t="s">
        <v>1705</v>
      </c>
      <c r="F764" s="6" t="s">
        <v>1706</v>
      </c>
      <c r="G764" s="6" t="s">
        <v>30</v>
      </c>
      <c r="H764" s="126">
        <v>60</v>
      </c>
      <c r="I764" s="6" t="s">
        <v>31</v>
      </c>
      <c r="J764" s="6" t="s">
        <v>32</v>
      </c>
      <c r="K764" s="3" t="s">
        <v>45</v>
      </c>
      <c r="L764" s="6" t="s">
        <v>34</v>
      </c>
      <c r="M764" s="6" t="s">
        <v>35</v>
      </c>
      <c r="N764" s="11" t="s">
        <v>78</v>
      </c>
      <c r="O764" s="3" t="s">
        <v>79</v>
      </c>
      <c r="P764" s="32" t="s">
        <v>38</v>
      </c>
      <c r="Q764" s="11" t="s">
        <v>39</v>
      </c>
      <c r="R764" s="23">
        <v>24</v>
      </c>
      <c r="S764" s="9">
        <v>22560</v>
      </c>
      <c r="T764" s="9">
        <v>0</v>
      </c>
      <c r="U764" s="9">
        <f t="shared" si="198"/>
        <v>0</v>
      </c>
      <c r="V764" s="6" t="s">
        <v>80</v>
      </c>
      <c r="W764" s="6">
        <v>2016</v>
      </c>
      <c r="X764" s="32" t="s">
        <v>6905</v>
      </c>
      <c r="Y764" s="198"/>
      <c r="Z764" s="198"/>
      <c r="AA764" s="198"/>
      <c r="AB764" s="198"/>
      <c r="AC764" s="198"/>
      <c r="AD764" s="198"/>
      <c r="AE764" s="198"/>
      <c r="AF764" s="198"/>
      <c r="AG764" s="198"/>
      <c r="AH764" s="198"/>
      <c r="AI764" s="198"/>
      <c r="AJ764" s="198"/>
      <c r="AK764" s="198"/>
    </row>
    <row r="765" spans="1:37" s="236" customFormat="1" ht="153" x14ac:dyDescent="0.25">
      <c r="A765" s="6" t="s">
        <v>1782</v>
      </c>
      <c r="B765" s="6" t="s">
        <v>25</v>
      </c>
      <c r="C765" s="11" t="s">
        <v>1708</v>
      </c>
      <c r="D765" s="11" t="s">
        <v>1364</v>
      </c>
      <c r="E765" s="11" t="s">
        <v>1709</v>
      </c>
      <c r="F765" s="6" t="s">
        <v>1710</v>
      </c>
      <c r="G765" s="6" t="s">
        <v>30</v>
      </c>
      <c r="H765" s="126">
        <v>60</v>
      </c>
      <c r="I765" s="6" t="s">
        <v>31</v>
      </c>
      <c r="J765" s="6" t="s">
        <v>32</v>
      </c>
      <c r="K765" s="3" t="s">
        <v>45</v>
      </c>
      <c r="L765" s="6" t="s">
        <v>34</v>
      </c>
      <c r="M765" s="6" t="s">
        <v>35</v>
      </c>
      <c r="N765" s="11" t="s">
        <v>78</v>
      </c>
      <c r="O765" s="3" t="s">
        <v>79</v>
      </c>
      <c r="P765" s="32" t="s">
        <v>38</v>
      </c>
      <c r="Q765" s="11" t="s">
        <v>39</v>
      </c>
      <c r="R765" s="23">
        <v>6</v>
      </c>
      <c r="S765" s="9">
        <v>27072</v>
      </c>
      <c r="T765" s="9">
        <v>0</v>
      </c>
      <c r="U765" s="9">
        <f t="shared" si="198"/>
        <v>0</v>
      </c>
      <c r="V765" s="6" t="s">
        <v>80</v>
      </c>
      <c r="W765" s="6">
        <v>2016</v>
      </c>
      <c r="X765" s="32" t="s">
        <v>6905</v>
      </c>
      <c r="Y765" s="198"/>
      <c r="Z765" s="198"/>
      <c r="AA765" s="198"/>
      <c r="AB765" s="198"/>
      <c r="AC765" s="198"/>
      <c r="AD765" s="198"/>
      <c r="AE765" s="198"/>
      <c r="AF765" s="198"/>
      <c r="AG765" s="198"/>
      <c r="AH765" s="198"/>
      <c r="AI765" s="198"/>
      <c r="AJ765" s="198"/>
      <c r="AK765" s="198"/>
    </row>
    <row r="766" spans="1:37" s="236" customFormat="1" ht="153" x14ac:dyDescent="0.25">
      <c r="A766" s="6" t="s">
        <v>1787</v>
      </c>
      <c r="B766" s="6" t="s">
        <v>25</v>
      </c>
      <c r="C766" s="11" t="s">
        <v>1712</v>
      </c>
      <c r="D766" s="11" t="s">
        <v>1713</v>
      </c>
      <c r="E766" s="11" t="s">
        <v>1714</v>
      </c>
      <c r="F766" s="6" t="s">
        <v>1715</v>
      </c>
      <c r="G766" s="6" t="s">
        <v>30</v>
      </c>
      <c r="H766" s="126">
        <v>60</v>
      </c>
      <c r="I766" s="6" t="s">
        <v>31</v>
      </c>
      <c r="J766" s="6" t="s">
        <v>32</v>
      </c>
      <c r="K766" s="3" t="s">
        <v>240</v>
      </c>
      <c r="L766" s="6" t="s">
        <v>34</v>
      </c>
      <c r="M766" s="6" t="s">
        <v>35</v>
      </c>
      <c r="N766" s="11" t="s">
        <v>78</v>
      </c>
      <c r="O766" s="3" t="s">
        <v>79</v>
      </c>
      <c r="P766" s="32" t="s">
        <v>38</v>
      </c>
      <c r="Q766" s="11" t="s">
        <v>39</v>
      </c>
      <c r="R766" s="23">
        <v>1800</v>
      </c>
      <c r="S766" s="9">
        <v>1188</v>
      </c>
      <c r="T766" s="9">
        <v>0</v>
      </c>
      <c r="U766" s="9">
        <f t="shared" si="198"/>
        <v>0</v>
      </c>
      <c r="V766" s="6" t="s">
        <v>80</v>
      </c>
      <c r="W766" s="6">
        <v>2016</v>
      </c>
      <c r="X766" s="32" t="s">
        <v>6905</v>
      </c>
      <c r="Y766" s="198"/>
      <c r="Z766" s="198"/>
      <c r="AA766" s="198"/>
      <c r="AB766" s="198"/>
      <c r="AC766" s="198"/>
      <c r="AD766" s="198"/>
      <c r="AE766" s="198"/>
      <c r="AF766" s="198"/>
      <c r="AG766" s="198"/>
      <c r="AH766" s="198"/>
      <c r="AI766" s="198"/>
      <c r="AJ766" s="198"/>
      <c r="AK766" s="198"/>
    </row>
    <row r="767" spans="1:37" s="236" customFormat="1" ht="153" x14ac:dyDescent="0.25">
      <c r="A767" s="6" t="s">
        <v>1792</v>
      </c>
      <c r="B767" s="6" t="s">
        <v>25</v>
      </c>
      <c r="C767" s="11" t="s">
        <v>1717</v>
      </c>
      <c r="D767" s="11" t="s">
        <v>1713</v>
      </c>
      <c r="E767" s="11" t="s">
        <v>1718</v>
      </c>
      <c r="F767" s="6" t="s">
        <v>1719</v>
      </c>
      <c r="G767" s="6" t="s">
        <v>30</v>
      </c>
      <c r="H767" s="126">
        <v>60</v>
      </c>
      <c r="I767" s="6" t="s">
        <v>31</v>
      </c>
      <c r="J767" s="6" t="s">
        <v>32</v>
      </c>
      <c r="K767" s="3" t="s">
        <v>460</v>
      </c>
      <c r="L767" s="6" t="s">
        <v>6799</v>
      </c>
      <c r="M767" s="6" t="s">
        <v>35</v>
      </c>
      <c r="N767" s="11" t="s">
        <v>78</v>
      </c>
      <c r="O767" s="3" t="s">
        <v>79</v>
      </c>
      <c r="P767" s="32" t="s">
        <v>38</v>
      </c>
      <c r="Q767" s="11" t="s">
        <v>39</v>
      </c>
      <c r="R767" s="23">
        <v>2000</v>
      </c>
      <c r="S767" s="9">
        <v>2592</v>
      </c>
      <c r="T767" s="9">
        <v>0</v>
      </c>
      <c r="U767" s="9">
        <f t="shared" ref="U767:U897" si="243">T767*1.12</f>
        <v>0</v>
      </c>
      <c r="V767" s="6" t="s">
        <v>80</v>
      </c>
      <c r="W767" s="6">
        <v>2016</v>
      </c>
      <c r="X767" s="32" t="s">
        <v>10377</v>
      </c>
      <c r="Y767" s="198"/>
      <c r="Z767" s="198"/>
      <c r="AA767" s="198"/>
      <c r="AB767" s="198"/>
      <c r="AC767" s="198"/>
      <c r="AD767" s="198"/>
      <c r="AE767" s="198"/>
      <c r="AF767" s="198"/>
      <c r="AG767" s="198"/>
      <c r="AH767" s="198"/>
      <c r="AI767" s="198"/>
      <c r="AJ767" s="198"/>
      <c r="AK767" s="198"/>
    </row>
    <row r="768" spans="1:37" s="236" customFormat="1" ht="153" x14ac:dyDescent="0.25">
      <c r="A768" s="6" t="s">
        <v>10378</v>
      </c>
      <c r="B768" s="6" t="s">
        <v>25</v>
      </c>
      <c r="C768" s="11" t="s">
        <v>1717</v>
      </c>
      <c r="D768" s="11" t="s">
        <v>1713</v>
      </c>
      <c r="E768" s="11" t="s">
        <v>1718</v>
      </c>
      <c r="F768" s="6" t="s">
        <v>1719</v>
      </c>
      <c r="G768" s="6" t="s">
        <v>30</v>
      </c>
      <c r="H768" s="126">
        <v>60</v>
      </c>
      <c r="I768" s="6" t="s">
        <v>31</v>
      </c>
      <c r="J768" s="6" t="s">
        <v>32</v>
      </c>
      <c r="K768" s="3" t="s">
        <v>240</v>
      </c>
      <c r="L768" s="6" t="s">
        <v>6799</v>
      </c>
      <c r="M768" s="6" t="s">
        <v>35</v>
      </c>
      <c r="N768" s="11" t="s">
        <v>78</v>
      </c>
      <c r="O768" s="3" t="s">
        <v>79</v>
      </c>
      <c r="P768" s="32" t="s">
        <v>38</v>
      </c>
      <c r="Q768" s="11" t="s">
        <v>39</v>
      </c>
      <c r="R768" s="23">
        <v>1185</v>
      </c>
      <c r="S768" s="9">
        <v>2592</v>
      </c>
      <c r="T768" s="9">
        <f t="shared" ref="T768" si="244">S768*R768</f>
        <v>3071520</v>
      </c>
      <c r="U768" s="9">
        <f t="shared" si="243"/>
        <v>3440102.4000000004</v>
      </c>
      <c r="V768" s="6" t="s">
        <v>80</v>
      </c>
      <c r="W768" s="6">
        <v>2016</v>
      </c>
      <c r="X768" s="32"/>
      <c r="Y768" s="198"/>
      <c r="Z768" s="198"/>
      <c r="AA768" s="198"/>
      <c r="AB768" s="198"/>
      <c r="AC768" s="198"/>
      <c r="AD768" s="198"/>
      <c r="AE768" s="198"/>
      <c r="AF768" s="198"/>
      <c r="AG768" s="198"/>
      <c r="AH768" s="198"/>
      <c r="AI768" s="198"/>
      <c r="AJ768" s="198"/>
      <c r="AK768" s="198"/>
    </row>
    <row r="769" spans="1:37" s="236" customFormat="1" ht="153" x14ac:dyDescent="0.25">
      <c r="A769" s="6" t="s">
        <v>1795</v>
      </c>
      <c r="B769" s="6" t="s">
        <v>25</v>
      </c>
      <c r="C769" s="11" t="s">
        <v>1717</v>
      </c>
      <c r="D769" s="11" t="s">
        <v>1713</v>
      </c>
      <c r="E769" s="11" t="s">
        <v>1718</v>
      </c>
      <c r="F769" s="6" t="s">
        <v>1719</v>
      </c>
      <c r="G769" s="6" t="s">
        <v>30</v>
      </c>
      <c r="H769" s="126">
        <v>60</v>
      </c>
      <c r="I769" s="6" t="s">
        <v>31</v>
      </c>
      <c r="J769" s="6" t="s">
        <v>32</v>
      </c>
      <c r="K769" s="3" t="s">
        <v>460</v>
      </c>
      <c r="L769" s="6" t="s">
        <v>6800</v>
      </c>
      <c r="M769" s="6" t="s">
        <v>35</v>
      </c>
      <c r="N769" s="11" t="s">
        <v>78</v>
      </c>
      <c r="O769" s="3" t="s">
        <v>79</v>
      </c>
      <c r="P769" s="32" t="s">
        <v>38</v>
      </c>
      <c r="Q769" s="11" t="s">
        <v>39</v>
      </c>
      <c r="R769" s="23">
        <v>1000</v>
      </c>
      <c r="S769" s="9">
        <v>2592</v>
      </c>
      <c r="T769" s="9">
        <v>0</v>
      </c>
      <c r="U769" s="9">
        <f t="shared" si="243"/>
        <v>0</v>
      </c>
      <c r="V769" s="6" t="s">
        <v>80</v>
      </c>
      <c r="W769" s="6">
        <v>2016</v>
      </c>
      <c r="X769" s="32" t="s">
        <v>6914</v>
      </c>
      <c r="Y769" s="198"/>
      <c r="Z769" s="198"/>
      <c r="AA769" s="198"/>
      <c r="AB769" s="198"/>
      <c r="AC769" s="198"/>
      <c r="AD769" s="198"/>
      <c r="AE769" s="198"/>
      <c r="AF769" s="198"/>
      <c r="AG769" s="198"/>
      <c r="AH769" s="198"/>
      <c r="AI769" s="198"/>
      <c r="AJ769" s="198"/>
      <c r="AK769" s="198"/>
    </row>
    <row r="770" spans="1:37" s="236" customFormat="1" ht="153" x14ac:dyDescent="0.25">
      <c r="A770" s="6" t="s">
        <v>10379</v>
      </c>
      <c r="B770" s="6" t="s">
        <v>25</v>
      </c>
      <c r="C770" s="11" t="s">
        <v>1717</v>
      </c>
      <c r="D770" s="11" t="s">
        <v>1713</v>
      </c>
      <c r="E770" s="11" t="s">
        <v>1718</v>
      </c>
      <c r="F770" s="6" t="s">
        <v>1719</v>
      </c>
      <c r="G770" s="6" t="s">
        <v>30</v>
      </c>
      <c r="H770" s="126">
        <v>60</v>
      </c>
      <c r="I770" s="6" t="s">
        <v>31</v>
      </c>
      <c r="J770" s="6" t="s">
        <v>32</v>
      </c>
      <c r="K770" s="3" t="s">
        <v>240</v>
      </c>
      <c r="L770" s="6" t="s">
        <v>6800</v>
      </c>
      <c r="M770" s="6" t="s">
        <v>35</v>
      </c>
      <c r="N770" s="11" t="s">
        <v>78</v>
      </c>
      <c r="O770" s="3" t="s">
        <v>79</v>
      </c>
      <c r="P770" s="32" t="s">
        <v>38</v>
      </c>
      <c r="Q770" s="11" t="s">
        <v>39</v>
      </c>
      <c r="R770" s="23">
        <v>1680</v>
      </c>
      <c r="S770" s="9">
        <v>2592</v>
      </c>
      <c r="T770" s="9">
        <f t="shared" ref="T770" si="245">S770*R770</f>
        <v>4354560</v>
      </c>
      <c r="U770" s="9">
        <f t="shared" si="243"/>
        <v>4877107.2000000002</v>
      </c>
      <c r="V770" s="6" t="s">
        <v>80</v>
      </c>
      <c r="W770" s="6">
        <v>2016</v>
      </c>
      <c r="X770" s="32"/>
      <c r="Y770" s="198"/>
      <c r="Z770" s="198"/>
      <c r="AA770" s="198"/>
      <c r="AB770" s="198"/>
      <c r="AC770" s="198"/>
      <c r="AD770" s="198"/>
      <c r="AE770" s="198"/>
      <c r="AF770" s="198"/>
      <c r="AG770" s="198"/>
      <c r="AH770" s="198"/>
      <c r="AI770" s="198"/>
      <c r="AJ770" s="198"/>
      <c r="AK770" s="198"/>
    </row>
    <row r="771" spans="1:37" s="236" customFormat="1" ht="153" x14ac:dyDescent="0.25">
      <c r="A771" s="6" t="s">
        <v>1800</v>
      </c>
      <c r="B771" s="6" t="s">
        <v>25</v>
      </c>
      <c r="C771" s="11" t="s">
        <v>1721</v>
      </c>
      <c r="D771" s="11" t="s">
        <v>1713</v>
      </c>
      <c r="E771" s="11" t="s">
        <v>1722</v>
      </c>
      <c r="F771" s="6" t="s">
        <v>1723</v>
      </c>
      <c r="G771" s="6" t="s">
        <v>30</v>
      </c>
      <c r="H771" s="126">
        <v>60</v>
      </c>
      <c r="I771" s="6" t="s">
        <v>31</v>
      </c>
      <c r="J771" s="6" t="s">
        <v>32</v>
      </c>
      <c r="K771" s="3" t="s">
        <v>460</v>
      </c>
      <c r="L771" s="6" t="s">
        <v>6799</v>
      </c>
      <c r="M771" s="6" t="s">
        <v>35</v>
      </c>
      <c r="N771" s="11" t="s">
        <v>78</v>
      </c>
      <c r="O771" s="3" t="s">
        <v>79</v>
      </c>
      <c r="P771" s="32" t="s">
        <v>38</v>
      </c>
      <c r="Q771" s="11" t="s">
        <v>39</v>
      </c>
      <c r="R771" s="23">
        <v>500</v>
      </c>
      <c r="S771" s="9">
        <v>8220</v>
      </c>
      <c r="T771" s="9">
        <v>0</v>
      </c>
      <c r="U771" s="9">
        <f t="shared" si="243"/>
        <v>0</v>
      </c>
      <c r="V771" s="6" t="s">
        <v>80</v>
      </c>
      <c r="W771" s="6">
        <v>2016</v>
      </c>
      <c r="X771" s="32" t="s">
        <v>6914</v>
      </c>
      <c r="Y771" s="198"/>
      <c r="Z771" s="198"/>
      <c r="AA771" s="198"/>
      <c r="AB771" s="198"/>
      <c r="AC771" s="198"/>
      <c r="AD771" s="198"/>
      <c r="AE771" s="198"/>
      <c r="AF771" s="198"/>
      <c r="AG771" s="198"/>
      <c r="AH771" s="198"/>
      <c r="AI771" s="198"/>
      <c r="AJ771" s="198"/>
      <c r="AK771" s="198"/>
    </row>
    <row r="772" spans="1:37" s="236" customFormat="1" ht="153" x14ac:dyDescent="0.25">
      <c r="A772" s="6" t="s">
        <v>10380</v>
      </c>
      <c r="B772" s="6" t="s">
        <v>25</v>
      </c>
      <c r="C772" s="11" t="s">
        <v>1721</v>
      </c>
      <c r="D772" s="11" t="s">
        <v>1713</v>
      </c>
      <c r="E772" s="11" t="s">
        <v>1722</v>
      </c>
      <c r="F772" s="6" t="s">
        <v>1723</v>
      </c>
      <c r="G772" s="6" t="s">
        <v>30</v>
      </c>
      <c r="H772" s="126">
        <v>60</v>
      </c>
      <c r="I772" s="6" t="s">
        <v>31</v>
      </c>
      <c r="J772" s="6" t="s">
        <v>32</v>
      </c>
      <c r="K772" s="3" t="s">
        <v>240</v>
      </c>
      <c r="L772" s="6" t="s">
        <v>6799</v>
      </c>
      <c r="M772" s="6" t="s">
        <v>35</v>
      </c>
      <c r="N772" s="11" t="s">
        <v>78</v>
      </c>
      <c r="O772" s="3" t="s">
        <v>79</v>
      </c>
      <c r="P772" s="32" t="s">
        <v>38</v>
      </c>
      <c r="Q772" s="11" t="s">
        <v>39</v>
      </c>
      <c r="R772" s="23">
        <v>99</v>
      </c>
      <c r="S772" s="9">
        <v>8220</v>
      </c>
      <c r="T772" s="9">
        <f t="shared" ref="T772" si="246">S772*R772</f>
        <v>813780</v>
      </c>
      <c r="U772" s="9">
        <f t="shared" si="243"/>
        <v>911433.60000000009</v>
      </c>
      <c r="V772" s="6" t="s">
        <v>80</v>
      </c>
      <c r="W772" s="6">
        <v>2016</v>
      </c>
      <c r="X772" s="32"/>
      <c r="Y772" s="198"/>
      <c r="Z772" s="198"/>
      <c r="AA772" s="198"/>
      <c r="AB772" s="198"/>
      <c r="AC772" s="198"/>
      <c r="AD772" s="198"/>
      <c r="AE772" s="198"/>
      <c r="AF772" s="198"/>
      <c r="AG772" s="198"/>
      <c r="AH772" s="198"/>
      <c r="AI772" s="198"/>
      <c r="AJ772" s="198"/>
      <c r="AK772" s="198"/>
    </row>
    <row r="773" spans="1:37" s="236" customFormat="1" ht="153" x14ac:dyDescent="0.25">
      <c r="A773" s="6" t="s">
        <v>1805</v>
      </c>
      <c r="B773" s="6" t="s">
        <v>25</v>
      </c>
      <c r="C773" s="11" t="s">
        <v>1721</v>
      </c>
      <c r="D773" s="11" t="s">
        <v>1713</v>
      </c>
      <c r="E773" s="11" t="s">
        <v>1722</v>
      </c>
      <c r="F773" s="6" t="s">
        <v>1723</v>
      </c>
      <c r="G773" s="6" t="s">
        <v>30</v>
      </c>
      <c r="H773" s="126">
        <v>60</v>
      </c>
      <c r="I773" s="6" t="s">
        <v>31</v>
      </c>
      <c r="J773" s="6" t="s">
        <v>32</v>
      </c>
      <c r="K773" s="3" t="s">
        <v>460</v>
      </c>
      <c r="L773" s="6" t="s">
        <v>6800</v>
      </c>
      <c r="M773" s="6" t="s">
        <v>35</v>
      </c>
      <c r="N773" s="11" t="s">
        <v>78</v>
      </c>
      <c r="O773" s="3" t="s">
        <v>79</v>
      </c>
      <c r="P773" s="32" t="s">
        <v>38</v>
      </c>
      <c r="Q773" s="11" t="s">
        <v>39</v>
      </c>
      <c r="R773" s="23">
        <v>500</v>
      </c>
      <c r="S773" s="9">
        <v>8220</v>
      </c>
      <c r="T773" s="9">
        <v>0</v>
      </c>
      <c r="U773" s="9">
        <f t="shared" si="243"/>
        <v>0</v>
      </c>
      <c r="V773" s="6" t="s">
        <v>80</v>
      </c>
      <c r="W773" s="6">
        <v>2016</v>
      </c>
      <c r="X773" s="32" t="s">
        <v>6914</v>
      </c>
      <c r="Y773" s="198"/>
      <c r="Z773" s="198"/>
      <c r="AA773" s="198"/>
      <c r="AB773" s="198"/>
      <c r="AC773" s="198"/>
      <c r="AD773" s="198"/>
      <c r="AE773" s="198"/>
      <c r="AF773" s="198"/>
      <c r="AG773" s="198"/>
      <c r="AH773" s="198"/>
      <c r="AI773" s="198"/>
      <c r="AJ773" s="198"/>
      <c r="AK773" s="198"/>
    </row>
    <row r="774" spans="1:37" s="236" customFormat="1" ht="153" x14ac:dyDescent="0.25">
      <c r="A774" s="6" t="s">
        <v>10381</v>
      </c>
      <c r="B774" s="6" t="s">
        <v>25</v>
      </c>
      <c r="C774" s="11" t="s">
        <v>1721</v>
      </c>
      <c r="D774" s="11" t="s">
        <v>1713</v>
      </c>
      <c r="E774" s="11" t="s">
        <v>1722</v>
      </c>
      <c r="F774" s="6" t="s">
        <v>1723</v>
      </c>
      <c r="G774" s="6" t="s">
        <v>30</v>
      </c>
      <c r="H774" s="126">
        <v>60</v>
      </c>
      <c r="I774" s="6" t="s">
        <v>31</v>
      </c>
      <c r="J774" s="6" t="s">
        <v>32</v>
      </c>
      <c r="K774" s="3" t="s">
        <v>240</v>
      </c>
      <c r="L774" s="6" t="s">
        <v>6800</v>
      </c>
      <c r="M774" s="6" t="s">
        <v>35</v>
      </c>
      <c r="N774" s="11" t="s">
        <v>78</v>
      </c>
      <c r="O774" s="3" t="s">
        <v>79</v>
      </c>
      <c r="P774" s="32" t="s">
        <v>38</v>
      </c>
      <c r="Q774" s="11" t="s">
        <v>39</v>
      </c>
      <c r="R774" s="23">
        <v>131</v>
      </c>
      <c r="S774" s="9">
        <v>8220</v>
      </c>
      <c r="T774" s="9">
        <f t="shared" ref="T774" si="247">S774*R774</f>
        <v>1076820</v>
      </c>
      <c r="U774" s="9">
        <f t="shared" si="243"/>
        <v>1206038.4000000001</v>
      </c>
      <c r="V774" s="6" t="s">
        <v>80</v>
      </c>
      <c r="W774" s="6">
        <v>2016</v>
      </c>
      <c r="X774" s="32"/>
      <c r="Y774" s="198"/>
      <c r="Z774" s="198"/>
      <c r="AA774" s="198"/>
      <c r="AB774" s="198"/>
      <c r="AC774" s="198"/>
      <c r="AD774" s="198"/>
      <c r="AE774" s="198"/>
      <c r="AF774" s="198"/>
      <c r="AG774" s="198"/>
      <c r="AH774" s="198"/>
      <c r="AI774" s="198"/>
      <c r="AJ774" s="198"/>
      <c r="AK774" s="198"/>
    </row>
    <row r="775" spans="1:37" s="236" customFormat="1" ht="153" x14ac:dyDescent="0.25">
      <c r="A775" s="6" t="s">
        <v>1810</v>
      </c>
      <c r="B775" s="6" t="s">
        <v>25</v>
      </c>
      <c r="C775" s="11" t="s">
        <v>1725</v>
      </c>
      <c r="D775" s="11" t="s">
        <v>1726</v>
      </c>
      <c r="E775" s="11" t="s">
        <v>1727</v>
      </c>
      <c r="F775" s="6" t="s">
        <v>1728</v>
      </c>
      <c r="G775" s="6" t="s">
        <v>30</v>
      </c>
      <c r="H775" s="126">
        <v>60</v>
      </c>
      <c r="I775" s="6" t="s">
        <v>31</v>
      </c>
      <c r="J775" s="6" t="s">
        <v>32</v>
      </c>
      <c r="K775" s="3" t="s">
        <v>240</v>
      </c>
      <c r="L775" s="6" t="s">
        <v>6799</v>
      </c>
      <c r="M775" s="6" t="s">
        <v>35</v>
      </c>
      <c r="N775" s="11" t="s">
        <v>78</v>
      </c>
      <c r="O775" s="3" t="s">
        <v>79</v>
      </c>
      <c r="P775" s="32" t="s">
        <v>38</v>
      </c>
      <c r="Q775" s="11" t="s">
        <v>39</v>
      </c>
      <c r="R775" s="23">
        <v>20</v>
      </c>
      <c r="S775" s="9">
        <v>7886.61</v>
      </c>
      <c r="T775" s="9">
        <v>0</v>
      </c>
      <c r="U775" s="9">
        <f t="shared" si="243"/>
        <v>0</v>
      </c>
      <c r="V775" s="6" t="s">
        <v>80</v>
      </c>
      <c r="W775" s="6">
        <v>2016</v>
      </c>
      <c r="X775" s="32" t="s">
        <v>10382</v>
      </c>
      <c r="Y775" s="198"/>
      <c r="Z775" s="198"/>
      <c r="AA775" s="198"/>
      <c r="AB775" s="198"/>
      <c r="AC775" s="198"/>
      <c r="AD775" s="198"/>
      <c r="AE775" s="198"/>
      <c r="AF775" s="198"/>
      <c r="AG775" s="198"/>
      <c r="AH775" s="198"/>
      <c r="AI775" s="198"/>
      <c r="AJ775" s="198"/>
      <c r="AK775" s="198"/>
    </row>
    <row r="776" spans="1:37" s="236" customFormat="1" ht="153" x14ac:dyDescent="0.25">
      <c r="A776" s="6" t="s">
        <v>10383</v>
      </c>
      <c r="B776" s="6" t="s">
        <v>25</v>
      </c>
      <c r="C776" s="11" t="s">
        <v>1725</v>
      </c>
      <c r="D776" s="11" t="s">
        <v>1726</v>
      </c>
      <c r="E776" s="11" t="s">
        <v>1727</v>
      </c>
      <c r="F776" s="6" t="s">
        <v>1728</v>
      </c>
      <c r="G776" s="6" t="s">
        <v>30</v>
      </c>
      <c r="H776" s="126">
        <v>60</v>
      </c>
      <c r="I776" s="6" t="s">
        <v>31</v>
      </c>
      <c r="J776" s="6" t="s">
        <v>32</v>
      </c>
      <c r="K776" s="3" t="s">
        <v>240</v>
      </c>
      <c r="L776" s="6" t="s">
        <v>338</v>
      </c>
      <c r="M776" s="6" t="s">
        <v>339</v>
      </c>
      <c r="N776" s="11" t="s">
        <v>78</v>
      </c>
      <c r="O776" s="3" t="s">
        <v>79</v>
      </c>
      <c r="P776" s="32" t="s">
        <v>38</v>
      </c>
      <c r="Q776" s="11" t="s">
        <v>39</v>
      </c>
      <c r="R776" s="23">
        <v>28</v>
      </c>
      <c r="S776" s="9">
        <v>7886.61</v>
      </c>
      <c r="T776" s="9">
        <v>0</v>
      </c>
      <c r="U776" s="9">
        <f t="shared" si="243"/>
        <v>0</v>
      </c>
      <c r="V776" s="6" t="s">
        <v>80</v>
      </c>
      <c r="W776" s="6">
        <v>2016</v>
      </c>
      <c r="X776" s="32" t="s">
        <v>11030</v>
      </c>
      <c r="Y776" s="198"/>
      <c r="Z776" s="198"/>
      <c r="AA776" s="198"/>
      <c r="AB776" s="198"/>
      <c r="AC776" s="198"/>
      <c r="AD776" s="198"/>
      <c r="AE776" s="198"/>
      <c r="AF776" s="198"/>
      <c r="AG776" s="198"/>
      <c r="AH776" s="198"/>
      <c r="AI776" s="198"/>
      <c r="AJ776" s="198"/>
      <c r="AK776" s="198"/>
    </row>
    <row r="777" spans="1:37" s="236" customFormat="1" ht="153" x14ac:dyDescent="0.25">
      <c r="A777" s="6" t="s">
        <v>11029</v>
      </c>
      <c r="B777" s="6" t="s">
        <v>25</v>
      </c>
      <c r="C777" s="11" t="s">
        <v>1725</v>
      </c>
      <c r="D777" s="11" t="s">
        <v>1726</v>
      </c>
      <c r="E777" s="11" t="s">
        <v>1727</v>
      </c>
      <c r="F777" s="6" t="s">
        <v>1728</v>
      </c>
      <c r="G777" s="6" t="s">
        <v>30</v>
      </c>
      <c r="H777" s="126">
        <v>60</v>
      </c>
      <c r="I777" s="6" t="s">
        <v>31</v>
      </c>
      <c r="J777" s="6" t="s">
        <v>32</v>
      </c>
      <c r="K777" s="3" t="s">
        <v>95</v>
      </c>
      <c r="L777" s="6" t="s">
        <v>6799</v>
      </c>
      <c r="M777" s="6" t="s">
        <v>35</v>
      </c>
      <c r="N777" s="11" t="s">
        <v>78</v>
      </c>
      <c r="O777" s="3" t="s">
        <v>79</v>
      </c>
      <c r="P777" s="32" t="s">
        <v>38</v>
      </c>
      <c r="Q777" s="11" t="s">
        <v>39</v>
      </c>
      <c r="R777" s="23">
        <v>28</v>
      </c>
      <c r="S777" s="9">
        <v>12330</v>
      </c>
      <c r="T777" s="9">
        <f>R777*S777</f>
        <v>345240</v>
      </c>
      <c r="U777" s="9">
        <f t="shared" ref="U777" si="248">T777*1.12</f>
        <v>386668.80000000005</v>
      </c>
      <c r="V777" s="6" t="s">
        <v>80</v>
      </c>
      <c r="W777" s="6">
        <v>2016</v>
      </c>
      <c r="X777" s="32"/>
      <c r="Y777" s="198"/>
      <c r="Z777" s="198"/>
      <c r="AA777" s="198"/>
      <c r="AB777" s="198"/>
      <c r="AC777" s="198"/>
      <c r="AD777" s="198"/>
      <c r="AE777" s="198"/>
      <c r="AF777" s="198"/>
      <c r="AG777" s="198"/>
      <c r="AH777" s="198"/>
      <c r="AI777" s="198"/>
      <c r="AJ777" s="198"/>
      <c r="AK777" s="198"/>
    </row>
    <row r="778" spans="1:37" s="236" customFormat="1" ht="153" x14ac:dyDescent="0.25">
      <c r="A778" s="6" t="s">
        <v>1812</v>
      </c>
      <c r="B778" s="6" t="s">
        <v>25</v>
      </c>
      <c r="C778" s="11" t="s">
        <v>1725</v>
      </c>
      <c r="D778" s="11" t="s">
        <v>1726</v>
      </c>
      <c r="E778" s="11" t="s">
        <v>1727</v>
      </c>
      <c r="F778" s="6" t="s">
        <v>1728</v>
      </c>
      <c r="G778" s="6" t="s">
        <v>30</v>
      </c>
      <c r="H778" s="126">
        <v>60</v>
      </c>
      <c r="I778" s="6" t="s">
        <v>31</v>
      </c>
      <c r="J778" s="6" t="s">
        <v>32</v>
      </c>
      <c r="K778" s="3" t="s">
        <v>240</v>
      </c>
      <c r="L778" s="6" t="s">
        <v>6800</v>
      </c>
      <c r="M778" s="6" t="s">
        <v>35</v>
      </c>
      <c r="N778" s="11" t="s">
        <v>78</v>
      </c>
      <c r="O778" s="3" t="s">
        <v>79</v>
      </c>
      <c r="P778" s="32" t="s">
        <v>38</v>
      </c>
      <c r="Q778" s="11" t="s">
        <v>39</v>
      </c>
      <c r="R778" s="23">
        <v>20</v>
      </c>
      <c r="S778" s="9">
        <v>7886.61</v>
      </c>
      <c r="T778" s="9">
        <v>0</v>
      </c>
      <c r="U778" s="9">
        <f t="shared" si="243"/>
        <v>0</v>
      </c>
      <c r="V778" s="6" t="s">
        <v>80</v>
      </c>
      <c r="W778" s="6">
        <v>2016</v>
      </c>
      <c r="X778" s="32" t="s">
        <v>6905</v>
      </c>
      <c r="Y778" s="198"/>
      <c r="Z778" s="198"/>
      <c r="AA778" s="198"/>
      <c r="AB778" s="198"/>
      <c r="AC778" s="198"/>
      <c r="AD778" s="198"/>
      <c r="AE778" s="198"/>
      <c r="AF778" s="198"/>
      <c r="AG778" s="198"/>
      <c r="AH778" s="198"/>
      <c r="AI778" s="198"/>
      <c r="AJ778" s="198"/>
      <c r="AK778" s="198"/>
    </row>
    <row r="779" spans="1:37" s="236" customFormat="1" ht="153" x14ac:dyDescent="0.25">
      <c r="A779" s="6" t="s">
        <v>1817</v>
      </c>
      <c r="B779" s="6" t="s">
        <v>25</v>
      </c>
      <c r="C779" s="11" t="s">
        <v>1730</v>
      </c>
      <c r="D779" s="11" t="s">
        <v>1726</v>
      </c>
      <c r="E779" s="11" t="s">
        <v>1731</v>
      </c>
      <c r="F779" s="6" t="s">
        <v>1732</v>
      </c>
      <c r="G779" s="6" t="s">
        <v>30</v>
      </c>
      <c r="H779" s="126">
        <v>60</v>
      </c>
      <c r="I779" s="6" t="s">
        <v>31</v>
      </c>
      <c r="J779" s="6" t="s">
        <v>32</v>
      </c>
      <c r="K779" s="3" t="s">
        <v>240</v>
      </c>
      <c r="L779" s="6" t="s">
        <v>6799</v>
      </c>
      <c r="M779" s="6" t="s">
        <v>35</v>
      </c>
      <c r="N779" s="11" t="s">
        <v>78</v>
      </c>
      <c r="O779" s="3" t="s">
        <v>79</v>
      </c>
      <c r="P779" s="32" t="s">
        <v>38</v>
      </c>
      <c r="Q779" s="11" t="s">
        <v>39</v>
      </c>
      <c r="R779" s="23">
        <v>30</v>
      </c>
      <c r="S779" s="9">
        <v>11831.25</v>
      </c>
      <c r="T779" s="9">
        <v>0</v>
      </c>
      <c r="U779" s="9">
        <f t="shared" si="243"/>
        <v>0</v>
      </c>
      <c r="V779" s="6" t="s">
        <v>80</v>
      </c>
      <c r="W779" s="6">
        <v>2016</v>
      </c>
      <c r="X779" s="32" t="s">
        <v>6907</v>
      </c>
      <c r="Y779" s="198"/>
      <c r="Z779" s="198"/>
      <c r="AA779" s="198"/>
      <c r="AB779" s="198"/>
      <c r="AC779" s="198"/>
      <c r="AD779" s="198"/>
      <c r="AE779" s="198"/>
      <c r="AF779" s="198"/>
      <c r="AG779" s="198"/>
      <c r="AH779" s="198"/>
      <c r="AI779" s="198"/>
      <c r="AJ779" s="198"/>
      <c r="AK779" s="198"/>
    </row>
    <row r="780" spans="1:37" s="236" customFormat="1" ht="153" x14ac:dyDescent="0.25">
      <c r="A780" s="6" t="s">
        <v>10384</v>
      </c>
      <c r="B780" s="6" t="s">
        <v>25</v>
      </c>
      <c r="C780" s="11" t="s">
        <v>1730</v>
      </c>
      <c r="D780" s="11" t="s">
        <v>1726</v>
      </c>
      <c r="E780" s="11" t="s">
        <v>1731</v>
      </c>
      <c r="F780" s="6" t="s">
        <v>1732</v>
      </c>
      <c r="G780" s="6" t="s">
        <v>30</v>
      </c>
      <c r="H780" s="126">
        <v>60</v>
      </c>
      <c r="I780" s="6" t="s">
        <v>31</v>
      </c>
      <c r="J780" s="6" t="s">
        <v>32</v>
      </c>
      <c r="K780" s="3" t="s">
        <v>240</v>
      </c>
      <c r="L780" s="6" t="s">
        <v>6799</v>
      </c>
      <c r="M780" s="6" t="s">
        <v>35</v>
      </c>
      <c r="N780" s="11" t="s">
        <v>78</v>
      </c>
      <c r="O780" s="3" t="s">
        <v>79</v>
      </c>
      <c r="P780" s="32" t="s">
        <v>38</v>
      </c>
      <c r="Q780" s="11" t="s">
        <v>39</v>
      </c>
      <c r="R780" s="23">
        <v>16</v>
      </c>
      <c r="S780" s="9">
        <v>11831.25</v>
      </c>
      <c r="T780" s="9">
        <v>0</v>
      </c>
      <c r="U780" s="9">
        <f t="shared" si="243"/>
        <v>0</v>
      </c>
      <c r="V780" s="6" t="s">
        <v>80</v>
      </c>
      <c r="W780" s="6">
        <v>2016</v>
      </c>
      <c r="X780" s="32" t="s">
        <v>7178</v>
      </c>
      <c r="Y780" s="198"/>
      <c r="Z780" s="198"/>
      <c r="AA780" s="198"/>
      <c r="AB780" s="198"/>
      <c r="AC780" s="198"/>
      <c r="AD780" s="198"/>
      <c r="AE780" s="198"/>
      <c r="AF780" s="198"/>
      <c r="AG780" s="198"/>
      <c r="AH780" s="198"/>
      <c r="AI780" s="198"/>
      <c r="AJ780" s="198"/>
      <c r="AK780" s="198"/>
    </row>
    <row r="781" spans="1:37" s="236" customFormat="1" ht="153" x14ac:dyDescent="0.25">
      <c r="A781" s="6" t="s">
        <v>11031</v>
      </c>
      <c r="B781" s="6" t="s">
        <v>25</v>
      </c>
      <c r="C781" s="11" t="s">
        <v>1730</v>
      </c>
      <c r="D781" s="11" t="s">
        <v>1726</v>
      </c>
      <c r="E781" s="11" t="s">
        <v>1731</v>
      </c>
      <c r="F781" s="6" t="s">
        <v>1732</v>
      </c>
      <c r="G781" s="6" t="s">
        <v>30</v>
      </c>
      <c r="H781" s="126">
        <v>60</v>
      </c>
      <c r="I781" s="6" t="s">
        <v>31</v>
      </c>
      <c r="J781" s="6" t="s">
        <v>32</v>
      </c>
      <c r="K781" s="3" t="s">
        <v>95</v>
      </c>
      <c r="L781" s="6" t="s">
        <v>6799</v>
      </c>
      <c r="M781" s="6" t="s">
        <v>35</v>
      </c>
      <c r="N781" s="11" t="s">
        <v>78</v>
      </c>
      <c r="O781" s="3" t="s">
        <v>79</v>
      </c>
      <c r="P781" s="32" t="s">
        <v>38</v>
      </c>
      <c r="Q781" s="11" t="s">
        <v>39</v>
      </c>
      <c r="R781" s="23">
        <v>16</v>
      </c>
      <c r="S781" s="9">
        <v>16413</v>
      </c>
      <c r="T781" s="9">
        <f t="shared" ref="T781" si="249">S781*R781</f>
        <v>262608</v>
      </c>
      <c r="U781" s="9">
        <f t="shared" ref="U781" si="250">T781*1.12</f>
        <v>294120.96000000002</v>
      </c>
      <c r="V781" s="6" t="s">
        <v>80</v>
      </c>
      <c r="W781" s="6">
        <v>2016</v>
      </c>
      <c r="X781" s="32"/>
      <c r="Y781" s="198"/>
      <c r="Z781" s="198"/>
      <c r="AA781" s="198"/>
      <c r="AB781" s="198"/>
      <c r="AC781" s="198"/>
      <c r="AD781" s="198"/>
      <c r="AE781" s="198"/>
      <c r="AF781" s="198"/>
      <c r="AG781" s="198"/>
      <c r="AH781" s="198"/>
      <c r="AI781" s="198"/>
      <c r="AJ781" s="198"/>
      <c r="AK781" s="198"/>
    </row>
    <row r="782" spans="1:37" s="236" customFormat="1" ht="153" x14ac:dyDescent="0.25">
      <c r="A782" s="6" t="s">
        <v>1819</v>
      </c>
      <c r="B782" s="6" t="s">
        <v>25</v>
      </c>
      <c r="C782" s="11" t="s">
        <v>1730</v>
      </c>
      <c r="D782" s="11" t="s">
        <v>1726</v>
      </c>
      <c r="E782" s="11" t="s">
        <v>1731</v>
      </c>
      <c r="F782" s="6" t="s">
        <v>1732</v>
      </c>
      <c r="G782" s="6" t="s">
        <v>30</v>
      </c>
      <c r="H782" s="126">
        <v>60</v>
      </c>
      <c r="I782" s="6" t="s">
        <v>31</v>
      </c>
      <c r="J782" s="6" t="s">
        <v>32</v>
      </c>
      <c r="K782" s="3" t="s">
        <v>240</v>
      </c>
      <c r="L782" s="6" t="s">
        <v>6800</v>
      </c>
      <c r="M782" s="6" t="s">
        <v>35</v>
      </c>
      <c r="N782" s="11" t="s">
        <v>78</v>
      </c>
      <c r="O782" s="3" t="s">
        <v>79</v>
      </c>
      <c r="P782" s="32" t="s">
        <v>38</v>
      </c>
      <c r="Q782" s="11" t="s">
        <v>39</v>
      </c>
      <c r="R782" s="23">
        <v>30</v>
      </c>
      <c r="S782" s="9">
        <v>11831.25</v>
      </c>
      <c r="T782" s="9">
        <v>0</v>
      </c>
      <c r="U782" s="9">
        <f t="shared" si="243"/>
        <v>0</v>
      </c>
      <c r="V782" s="6" t="s">
        <v>80</v>
      </c>
      <c r="W782" s="6">
        <v>2016</v>
      </c>
      <c r="X782" s="32" t="s">
        <v>6905</v>
      </c>
      <c r="Y782" s="198"/>
      <c r="Z782" s="198"/>
      <c r="AA782" s="198"/>
      <c r="AB782" s="198"/>
      <c r="AC782" s="198"/>
      <c r="AD782" s="198"/>
      <c r="AE782" s="198"/>
      <c r="AF782" s="198"/>
      <c r="AG782" s="198"/>
      <c r="AH782" s="198"/>
      <c r="AI782" s="198"/>
      <c r="AJ782" s="198"/>
      <c r="AK782" s="198"/>
    </row>
    <row r="783" spans="1:37" s="236" customFormat="1" ht="153" x14ac:dyDescent="0.25">
      <c r="A783" s="6" t="s">
        <v>1823</v>
      </c>
      <c r="B783" s="6" t="s">
        <v>25</v>
      </c>
      <c r="C783" s="11" t="s">
        <v>1734</v>
      </c>
      <c r="D783" s="11" t="s">
        <v>1726</v>
      </c>
      <c r="E783" s="11" t="s">
        <v>1735</v>
      </c>
      <c r="F783" s="6" t="s">
        <v>1736</v>
      </c>
      <c r="G783" s="6" t="s">
        <v>30</v>
      </c>
      <c r="H783" s="126">
        <v>60</v>
      </c>
      <c r="I783" s="6" t="s">
        <v>31</v>
      </c>
      <c r="J783" s="6" t="s">
        <v>32</v>
      </c>
      <c r="K783" s="3" t="s">
        <v>240</v>
      </c>
      <c r="L783" s="6" t="s">
        <v>6799</v>
      </c>
      <c r="M783" s="6" t="s">
        <v>35</v>
      </c>
      <c r="N783" s="11" t="s">
        <v>78</v>
      </c>
      <c r="O783" s="3" t="s">
        <v>79</v>
      </c>
      <c r="P783" s="32" t="s">
        <v>38</v>
      </c>
      <c r="Q783" s="11" t="s">
        <v>39</v>
      </c>
      <c r="R783" s="23">
        <v>10</v>
      </c>
      <c r="S783" s="9">
        <v>21169.64</v>
      </c>
      <c r="T783" s="9">
        <v>0</v>
      </c>
      <c r="U783" s="9">
        <f t="shared" si="243"/>
        <v>0</v>
      </c>
      <c r="V783" s="6" t="s">
        <v>80</v>
      </c>
      <c r="W783" s="6">
        <v>2016</v>
      </c>
      <c r="X783" s="32" t="s">
        <v>6914</v>
      </c>
      <c r="Y783" s="198"/>
      <c r="Z783" s="198"/>
      <c r="AA783" s="198"/>
      <c r="AB783" s="198"/>
      <c r="AC783" s="198"/>
      <c r="AD783" s="198"/>
      <c r="AE783" s="198"/>
      <c r="AF783" s="198"/>
      <c r="AG783" s="198"/>
      <c r="AH783" s="198"/>
      <c r="AI783" s="198"/>
      <c r="AJ783" s="198"/>
      <c r="AK783" s="198"/>
    </row>
    <row r="784" spans="1:37" s="236" customFormat="1" ht="153" x14ac:dyDescent="0.25">
      <c r="A784" s="6" t="s">
        <v>10385</v>
      </c>
      <c r="B784" s="6" t="s">
        <v>25</v>
      </c>
      <c r="C784" s="11" t="s">
        <v>1734</v>
      </c>
      <c r="D784" s="11" t="s">
        <v>1726</v>
      </c>
      <c r="E784" s="11" t="s">
        <v>1735</v>
      </c>
      <c r="F784" s="6" t="s">
        <v>1736</v>
      </c>
      <c r="G784" s="6" t="s">
        <v>30</v>
      </c>
      <c r="H784" s="126">
        <v>60</v>
      </c>
      <c r="I784" s="6" t="s">
        <v>31</v>
      </c>
      <c r="J784" s="6" t="s">
        <v>32</v>
      </c>
      <c r="K784" s="3" t="s">
        <v>95</v>
      </c>
      <c r="L784" s="6" t="s">
        <v>6799</v>
      </c>
      <c r="M784" s="6" t="s">
        <v>35</v>
      </c>
      <c r="N784" s="11" t="s">
        <v>78</v>
      </c>
      <c r="O784" s="3" t="s">
        <v>79</v>
      </c>
      <c r="P784" s="32" t="s">
        <v>38</v>
      </c>
      <c r="Q784" s="11" t="s">
        <v>39</v>
      </c>
      <c r="R784" s="23">
        <v>26</v>
      </c>
      <c r="S784" s="9">
        <v>21169.64</v>
      </c>
      <c r="T784" s="9">
        <f>S784*R7940</f>
        <v>0</v>
      </c>
      <c r="U784" s="9">
        <f t="shared" si="243"/>
        <v>0</v>
      </c>
      <c r="V784" s="6" t="s">
        <v>80</v>
      </c>
      <c r="W784" s="6">
        <v>2016</v>
      </c>
      <c r="X784" s="32" t="s">
        <v>7015</v>
      </c>
      <c r="Y784" s="198"/>
      <c r="Z784" s="198"/>
      <c r="AA784" s="198"/>
      <c r="AB784" s="198"/>
      <c r="AC784" s="198"/>
      <c r="AD784" s="198"/>
      <c r="AE784" s="198"/>
      <c r="AF784" s="198"/>
      <c r="AG784" s="198"/>
      <c r="AH784" s="198"/>
      <c r="AI784" s="198"/>
      <c r="AJ784" s="198"/>
      <c r="AK784" s="198"/>
    </row>
    <row r="785" spans="1:37" s="236" customFormat="1" ht="153" x14ac:dyDescent="0.25">
      <c r="A785" s="6" t="s">
        <v>11032</v>
      </c>
      <c r="B785" s="6" t="s">
        <v>25</v>
      </c>
      <c r="C785" s="11" t="s">
        <v>1734</v>
      </c>
      <c r="D785" s="11" t="s">
        <v>1726</v>
      </c>
      <c r="E785" s="11" t="s">
        <v>1735</v>
      </c>
      <c r="F785" s="6" t="s">
        <v>1736</v>
      </c>
      <c r="G785" s="6" t="s">
        <v>30</v>
      </c>
      <c r="H785" s="126">
        <v>60</v>
      </c>
      <c r="I785" s="6" t="s">
        <v>31</v>
      </c>
      <c r="J785" s="6" t="s">
        <v>32</v>
      </c>
      <c r="K785" s="3" t="s">
        <v>95</v>
      </c>
      <c r="L785" s="6" t="s">
        <v>6799</v>
      </c>
      <c r="M785" s="6" t="s">
        <v>35</v>
      </c>
      <c r="N785" s="11" t="s">
        <v>78</v>
      </c>
      <c r="O785" s="3" t="s">
        <v>79</v>
      </c>
      <c r="P785" s="32" t="s">
        <v>38</v>
      </c>
      <c r="Q785" s="11" t="s">
        <v>39</v>
      </c>
      <c r="R785" s="23">
        <v>26</v>
      </c>
      <c r="S785" s="9">
        <v>31286</v>
      </c>
      <c r="T785" s="9">
        <f t="shared" ref="T785" si="251">S785*R785</f>
        <v>813436</v>
      </c>
      <c r="U785" s="9">
        <f t="shared" ref="U785" si="252">T785*1.12</f>
        <v>911048.32000000007</v>
      </c>
      <c r="V785" s="6" t="s">
        <v>80</v>
      </c>
      <c r="W785" s="6">
        <v>2016</v>
      </c>
      <c r="X785" s="32"/>
      <c r="Y785" s="198"/>
      <c r="Z785" s="198"/>
      <c r="AA785" s="198"/>
      <c r="AB785" s="198"/>
      <c r="AC785" s="198"/>
      <c r="AD785" s="198"/>
      <c r="AE785" s="198"/>
      <c r="AF785" s="198"/>
      <c r="AG785" s="198"/>
      <c r="AH785" s="198"/>
      <c r="AI785" s="198"/>
      <c r="AJ785" s="198"/>
      <c r="AK785" s="198"/>
    </row>
    <row r="786" spans="1:37" s="236" customFormat="1" ht="153" x14ac:dyDescent="0.25">
      <c r="A786" s="6" t="s">
        <v>1827</v>
      </c>
      <c r="B786" s="6" t="s">
        <v>25</v>
      </c>
      <c r="C786" s="11" t="s">
        <v>1734</v>
      </c>
      <c r="D786" s="11" t="s">
        <v>1726</v>
      </c>
      <c r="E786" s="11" t="s">
        <v>1735</v>
      </c>
      <c r="F786" s="6" t="s">
        <v>1736</v>
      </c>
      <c r="G786" s="6" t="s">
        <v>30</v>
      </c>
      <c r="H786" s="126">
        <v>60</v>
      </c>
      <c r="I786" s="6" t="s">
        <v>31</v>
      </c>
      <c r="J786" s="6" t="s">
        <v>32</v>
      </c>
      <c r="K786" s="3" t="s">
        <v>240</v>
      </c>
      <c r="L786" s="6" t="s">
        <v>6800</v>
      </c>
      <c r="M786" s="6" t="s">
        <v>35</v>
      </c>
      <c r="N786" s="11" t="s">
        <v>78</v>
      </c>
      <c r="O786" s="3" t="s">
        <v>79</v>
      </c>
      <c r="P786" s="32" t="s">
        <v>38</v>
      </c>
      <c r="Q786" s="11" t="s">
        <v>39</v>
      </c>
      <c r="R786" s="23">
        <v>10</v>
      </c>
      <c r="S786" s="9">
        <v>21169.64</v>
      </c>
      <c r="T786" s="9">
        <v>0</v>
      </c>
      <c r="U786" s="9">
        <f t="shared" si="243"/>
        <v>0</v>
      </c>
      <c r="V786" s="6" t="s">
        <v>80</v>
      </c>
      <c r="W786" s="6">
        <v>2016</v>
      </c>
      <c r="X786" s="32" t="s">
        <v>6905</v>
      </c>
      <c r="Y786" s="198"/>
      <c r="Z786" s="198"/>
      <c r="AA786" s="198"/>
      <c r="AB786" s="198"/>
      <c r="AC786" s="198"/>
      <c r="AD786" s="198"/>
      <c r="AE786" s="198"/>
      <c r="AF786" s="198"/>
      <c r="AG786" s="198"/>
      <c r="AH786" s="198"/>
      <c r="AI786" s="198"/>
      <c r="AJ786" s="198"/>
      <c r="AK786" s="198"/>
    </row>
    <row r="787" spans="1:37" s="236" customFormat="1" ht="153" x14ac:dyDescent="0.25">
      <c r="A787" s="6" t="s">
        <v>1831</v>
      </c>
      <c r="B787" s="6" t="s">
        <v>25</v>
      </c>
      <c r="C787" s="11" t="s">
        <v>1738</v>
      </c>
      <c r="D787" s="11" t="s">
        <v>1726</v>
      </c>
      <c r="E787" s="11" t="s">
        <v>1739</v>
      </c>
      <c r="F787" s="6" t="s">
        <v>1740</v>
      </c>
      <c r="G787" s="6" t="s">
        <v>30</v>
      </c>
      <c r="H787" s="126">
        <v>60</v>
      </c>
      <c r="I787" s="6" t="s">
        <v>31</v>
      </c>
      <c r="J787" s="6" t="s">
        <v>32</v>
      </c>
      <c r="K787" s="3" t="s">
        <v>240</v>
      </c>
      <c r="L787" s="6" t="s">
        <v>6799</v>
      </c>
      <c r="M787" s="6" t="s">
        <v>35</v>
      </c>
      <c r="N787" s="11" t="s">
        <v>78</v>
      </c>
      <c r="O787" s="3" t="s">
        <v>79</v>
      </c>
      <c r="P787" s="32" t="s">
        <v>38</v>
      </c>
      <c r="Q787" s="11" t="s">
        <v>39</v>
      </c>
      <c r="R787" s="23">
        <v>10</v>
      </c>
      <c r="S787" s="9">
        <v>14316</v>
      </c>
      <c r="T787" s="9">
        <v>0</v>
      </c>
      <c r="U787" s="9">
        <f t="shared" si="243"/>
        <v>0</v>
      </c>
      <c r="V787" s="6" t="s">
        <v>80</v>
      </c>
      <c r="W787" s="6">
        <v>2016</v>
      </c>
      <c r="X787" s="32" t="s">
        <v>6914</v>
      </c>
      <c r="Y787" s="198"/>
      <c r="Z787" s="198"/>
      <c r="AA787" s="198"/>
      <c r="AB787" s="198"/>
      <c r="AC787" s="198"/>
      <c r="AD787" s="198"/>
      <c r="AE787" s="198"/>
      <c r="AF787" s="198"/>
      <c r="AG787" s="198"/>
      <c r="AH787" s="198"/>
      <c r="AI787" s="198"/>
      <c r="AJ787" s="198"/>
      <c r="AK787" s="198"/>
    </row>
    <row r="788" spans="1:37" s="236" customFormat="1" ht="153" x14ac:dyDescent="0.25">
      <c r="A788" s="6" t="s">
        <v>10386</v>
      </c>
      <c r="B788" s="6" t="s">
        <v>25</v>
      </c>
      <c r="C788" s="11" t="s">
        <v>1738</v>
      </c>
      <c r="D788" s="11" t="s">
        <v>1726</v>
      </c>
      <c r="E788" s="11" t="s">
        <v>1739</v>
      </c>
      <c r="F788" s="6" t="s">
        <v>1740</v>
      </c>
      <c r="G788" s="6" t="s">
        <v>30</v>
      </c>
      <c r="H788" s="126">
        <v>60</v>
      </c>
      <c r="I788" s="6" t="s">
        <v>31</v>
      </c>
      <c r="J788" s="6" t="s">
        <v>32</v>
      </c>
      <c r="K788" s="3" t="s">
        <v>95</v>
      </c>
      <c r="L788" s="6" t="s">
        <v>6799</v>
      </c>
      <c r="M788" s="6" t="s">
        <v>35</v>
      </c>
      <c r="N788" s="11" t="s">
        <v>78</v>
      </c>
      <c r="O788" s="3" t="s">
        <v>79</v>
      </c>
      <c r="P788" s="32" t="s">
        <v>38</v>
      </c>
      <c r="Q788" s="11" t="s">
        <v>39</v>
      </c>
      <c r="R788" s="23">
        <v>9</v>
      </c>
      <c r="S788" s="9">
        <v>14316</v>
      </c>
      <c r="T788" s="9">
        <v>0</v>
      </c>
      <c r="U788" s="9">
        <f t="shared" si="243"/>
        <v>0</v>
      </c>
      <c r="V788" s="6" t="s">
        <v>80</v>
      </c>
      <c r="W788" s="6">
        <v>2016</v>
      </c>
      <c r="X788" s="32" t="s">
        <v>7015</v>
      </c>
      <c r="Y788" s="198"/>
      <c r="Z788" s="198"/>
      <c r="AA788" s="198"/>
      <c r="AB788" s="198"/>
      <c r="AC788" s="198"/>
      <c r="AD788" s="198"/>
      <c r="AE788" s="198"/>
      <c r="AF788" s="198"/>
      <c r="AG788" s="198"/>
      <c r="AH788" s="198"/>
      <c r="AI788" s="198"/>
      <c r="AJ788" s="198"/>
      <c r="AK788" s="198"/>
    </row>
    <row r="789" spans="1:37" s="236" customFormat="1" ht="153" x14ac:dyDescent="0.25">
      <c r="A789" s="6" t="s">
        <v>11033</v>
      </c>
      <c r="B789" s="6" t="s">
        <v>25</v>
      </c>
      <c r="C789" s="11" t="s">
        <v>1738</v>
      </c>
      <c r="D789" s="11" t="s">
        <v>1726</v>
      </c>
      <c r="E789" s="11" t="s">
        <v>1739</v>
      </c>
      <c r="F789" s="6" t="s">
        <v>1740</v>
      </c>
      <c r="G789" s="6" t="s">
        <v>30</v>
      </c>
      <c r="H789" s="126">
        <v>60</v>
      </c>
      <c r="I789" s="6" t="s">
        <v>31</v>
      </c>
      <c r="J789" s="6" t="s">
        <v>32</v>
      </c>
      <c r="K789" s="3" t="s">
        <v>95</v>
      </c>
      <c r="L789" s="6" t="s">
        <v>6799</v>
      </c>
      <c r="M789" s="6" t="s">
        <v>35</v>
      </c>
      <c r="N789" s="11" t="s">
        <v>78</v>
      </c>
      <c r="O789" s="3" t="s">
        <v>79</v>
      </c>
      <c r="P789" s="32" t="s">
        <v>38</v>
      </c>
      <c r="Q789" s="11" t="s">
        <v>39</v>
      </c>
      <c r="R789" s="23">
        <v>9</v>
      </c>
      <c r="S789" s="9">
        <v>23982</v>
      </c>
      <c r="T789" s="9">
        <f t="shared" ref="T789" si="253">S789*R789</f>
        <v>215838</v>
      </c>
      <c r="U789" s="9">
        <f t="shared" ref="U789" si="254">T789*1.12</f>
        <v>241738.56000000003</v>
      </c>
      <c r="V789" s="6" t="s">
        <v>80</v>
      </c>
      <c r="W789" s="6">
        <v>2016</v>
      </c>
      <c r="X789" s="32"/>
      <c r="Y789" s="198"/>
      <c r="Z789" s="198"/>
      <c r="AA789" s="198"/>
      <c r="AB789" s="198"/>
      <c r="AC789" s="198"/>
      <c r="AD789" s="198"/>
      <c r="AE789" s="198"/>
      <c r="AF789" s="198"/>
      <c r="AG789" s="198"/>
      <c r="AH789" s="198"/>
      <c r="AI789" s="198"/>
      <c r="AJ789" s="198"/>
      <c r="AK789" s="198"/>
    </row>
    <row r="790" spans="1:37" s="236" customFormat="1" ht="153" x14ac:dyDescent="0.25">
      <c r="A790" s="6" t="s">
        <v>1835</v>
      </c>
      <c r="B790" s="6" t="s">
        <v>25</v>
      </c>
      <c r="C790" s="11" t="s">
        <v>1738</v>
      </c>
      <c r="D790" s="11" t="s">
        <v>1726</v>
      </c>
      <c r="E790" s="11" t="s">
        <v>1739</v>
      </c>
      <c r="F790" s="6" t="s">
        <v>1740</v>
      </c>
      <c r="G790" s="6" t="s">
        <v>30</v>
      </c>
      <c r="H790" s="126">
        <v>60</v>
      </c>
      <c r="I790" s="6" t="s">
        <v>31</v>
      </c>
      <c r="J790" s="6" t="s">
        <v>32</v>
      </c>
      <c r="K790" s="3" t="s">
        <v>240</v>
      </c>
      <c r="L790" s="6" t="s">
        <v>6800</v>
      </c>
      <c r="M790" s="6" t="s">
        <v>35</v>
      </c>
      <c r="N790" s="11" t="s">
        <v>78</v>
      </c>
      <c r="O790" s="3" t="s">
        <v>79</v>
      </c>
      <c r="P790" s="32" t="s">
        <v>38</v>
      </c>
      <c r="Q790" s="11" t="s">
        <v>39</v>
      </c>
      <c r="R790" s="23">
        <v>10</v>
      </c>
      <c r="S790" s="9">
        <v>14316</v>
      </c>
      <c r="T790" s="9">
        <v>0</v>
      </c>
      <c r="U790" s="9">
        <f t="shared" si="243"/>
        <v>0</v>
      </c>
      <c r="V790" s="6" t="s">
        <v>80</v>
      </c>
      <c r="W790" s="6">
        <v>2016</v>
      </c>
      <c r="X790" s="32" t="s">
        <v>6905</v>
      </c>
      <c r="Y790" s="198"/>
      <c r="Z790" s="198"/>
      <c r="AA790" s="198"/>
      <c r="AB790" s="198"/>
      <c r="AC790" s="198"/>
      <c r="AD790" s="198"/>
      <c r="AE790" s="198"/>
      <c r="AF790" s="198"/>
      <c r="AG790" s="198"/>
      <c r="AH790" s="198"/>
      <c r="AI790" s="198"/>
      <c r="AJ790" s="198"/>
      <c r="AK790" s="198"/>
    </row>
    <row r="791" spans="1:37" s="236" customFormat="1" ht="153" x14ac:dyDescent="0.25">
      <c r="A791" s="6" t="s">
        <v>1839</v>
      </c>
      <c r="B791" s="6" t="s">
        <v>25</v>
      </c>
      <c r="C791" s="11" t="s">
        <v>1742</v>
      </c>
      <c r="D791" s="11" t="s">
        <v>1726</v>
      </c>
      <c r="E791" s="11" t="s">
        <v>1743</v>
      </c>
      <c r="F791" s="6" t="s">
        <v>1744</v>
      </c>
      <c r="G791" s="6" t="s">
        <v>30</v>
      </c>
      <c r="H791" s="126">
        <v>60</v>
      </c>
      <c r="I791" s="6" t="s">
        <v>31</v>
      </c>
      <c r="J791" s="6" t="s">
        <v>32</v>
      </c>
      <c r="K791" s="3" t="s">
        <v>460</v>
      </c>
      <c r="L791" s="6" t="s">
        <v>6799</v>
      </c>
      <c r="M791" s="6" t="s">
        <v>35</v>
      </c>
      <c r="N791" s="11" t="s">
        <v>78</v>
      </c>
      <c r="O791" s="3" t="s">
        <v>79</v>
      </c>
      <c r="P791" s="32" t="s">
        <v>38</v>
      </c>
      <c r="Q791" s="11" t="s">
        <v>39</v>
      </c>
      <c r="R791" s="23">
        <v>100</v>
      </c>
      <c r="S791" s="9">
        <v>24432</v>
      </c>
      <c r="T791" s="9">
        <v>0</v>
      </c>
      <c r="U791" s="9">
        <f t="shared" si="243"/>
        <v>0</v>
      </c>
      <c r="V791" s="6" t="s">
        <v>80</v>
      </c>
      <c r="W791" s="6">
        <v>2016</v>
      </c>
      <c r="X791" s="32" t="s">
        <v>7025</v>
      </c>
      <c r="Y791" s="198"/>
      <c r="Z791" s="198"/>
      <c r="AA791" s="198"/>
      <c r="AB791" s="198"/>
      <c r="AC791" s="198"/>
      <c r="AD791" s="198"/>
      <c r="AE791" s="198"/>
      <c r="AF791" s="198"/>
      <c r="AG791" s="198"/>
      <c r="AH791" s="198"/>
      <c r="AI791" s="198"/>
      <c r="AJ791" s="198"/>
      <c r="AK791" s="198"/>
    </row>
    <row r="792" spans="1:37" s="236" customFormat="1" ht="153" x14ac:dyDescent="0.25">
      <c r="A792" s="6" t="s">
        <v>10387</v>
      </c>
      <c r="B792" s="6" t="s">
        <v>25</v>
      </c>
      <c r="C792" s="11" t="s">
        <v>1742</v>
      </c>
      <c r="D792" s="11" t="s">
        <v>1726</v>
      </c>
      <c r="E792" s="11" t="s">
        <v>1743</v>
      </c>
      <c r="F792" s="6" t="s">
        <v>1744</v>
      </c>
      <c r="G792" s="6" t="s">
        <v>30</v>
      </c>
      <c r="H792" s="126">
        <v>60</v>
      </c>
      <c r="I792" s="6" t="s">
        <v>31</v>
      </c>
      <c r="J792" s="6" t="s">
        <v>32</v>
      </c>
      <c r="K792" s="3" t="s">
        <v>240</v>
      </c>
      <c r="L792" s="6" t="s">
        <v>6799</v>
      </c>
      <c r="M792" s="6" t="s">
        <v>35</v>
      </c>
      <c r="N792" s="11" t="s">
        <v>78</v>
      </c>
      <c r="O792" s="3" t="s">
        <v>79</v>
      </c>
      <c r="P792" s="32" t="s">
        <v>38</v>
      </c>
      <c r="Q792" s="11" t="s">
        <v>39</v>
      </c>
      <c r="R792" s="23">
        <v>100</v>
      </c>
      <c r="S792" s="9">
        <v>24432</v>
      </c>
      <c r="T792" s="9">
        <v>0</v>
      </c>
      <c r="U792" s="9">
        <f t="shared" si="243"/>
        <v>0</v>
      </c>
      <c r="V792" s="6" t="s">
        <v>80</v>
      </c>
      <c r="W792" s="6">
        <v>2016</v>
      </c>
      <c r="X792" s="32" t="s">
        <v>7178</v>
      </c>
      <c r="Y792" s="198"/>
      <c r="Z792" s="198"/>
      <c r="AA792" s="198"/>
      <c r="AB792" s="198"/>
      <c r="AC792" s="198"/>
      <c r="AD792" s="198"/>
      <c r="AE792" s="198"/>
      <c r="AF792" s="198"/>
      <c r="AG792" s="198"/>
      <c r="AH792" s="198"/>
      <c r="AI792" s="198"/>
      <c r="AJ792" s="198"/>
      <c r="AK792" s="198"/>
    </row>
    <row r="793" spans="1:37" s="236" customFormat="1" ht="153" x14ac:dyDescent="0.25">
      <c r="A793" s="6" t="s">
        <v>11034</v>
      </c>
      <c r="B793" s="6" t="s">
        <v>25</v>
      </c>
      <c r="C793" s="11" t="s">
        <v>1742</v>
      </c>
      <c r="D793" s="11" t="s">
        <v>1726</v>
      </c>
      <c r="E793" s="11" t="s">
        <v>1743</v>
      </c>
      <c r="F793" s="6" t="s">
        <v>1744</v>
      </c>
      <c r="G793" s="6" t="s">
        <v>30</v>
      </c>
      <c r="H793" s="126">
        <v>60</v>
      </c>
      <c r="I793" s="6" t="s">
        <v>31</v>
      </c>
      <c r="J793" s="6" t="s">
        <v>32</v>
      </c>
      <c r="K793" s="3" t="s">
        <v>95</v>
      </c>
      <c r="L793" s="6" t="s">
        <v>6799</v>
      </c>
      <c r="M793" s="6" t="s">
        <v>35</v>
      </c>
      <c r="N793" s="11" t="s">
        <v>78</v>
      </c>
      <c r="O793" s="3" t="s">
        <v>79</v>
      </c>
      <c r="P793" s="32" t="s">
        <v>38</v>
      </c>
      <c r="Q793" s="11" t="s">
        <v>39</v>
      </c>
      <c r="R793" s="23">
        <v>100</v>
      </c>
      <c r="S793" s="9">
        <v>34163</v>
      </c>
      <c r="T793" s="9">
        <f t="shared" ref="T793" si="255">S793*R793</f>
        <v>3416300</v>
      </c>
      <c r="U793" s="9">
        <f t="shared" ref="U793" si="256">T793*1.12</f>
        <v>3826256.0000000005</v>
      </c>
      <c r="V793" s="6" t="s">
        <v>80</v>
      </c>
      <c r="W793" s="6">
        <v>2016</v>
      </c>
      <c r="X793" s="32"/>
      <c r="Y793" s="198"/>
      <c r="Z793" s="198"/>
      <c r="AA793" s="198"/>
      <c r="AB793" s="198"/>
      <c r="AC793" s="198"/>
      <c r="AD793" s="198"/>
      <c r="AE793" s="198"/>
      <c r="AF793" s="198"/>
      <c r="AG793" s="198"/>
      <c r="AH793" s="198"/>
      <c r="AI793" s="198"/>
      <c r="AJ793" s="198"/>
      <c r="AK793" s="198"/>
    </row>
    <row r="794" spans="1:37" s="236" customFormat="1" ht="153" x14ac:dyDescent="0.25">
      <c r="A794" s="6" t="s">
        <v>1840</v>
      </c>
      <c r="B794" s="6" t="s">
        <v>25</v>
      </c>
      <c r="C794" s="11" t="s">
        <v>1742</v>
      </c>
      <c r="D794" s="11" t="s">
        <v>1726</v>
      </c>
      <c r="E794" s="11" t="s">
        <v>1743</v>
      </c>
      <c r="F794" s="6" t="s">
        <v>1744</v>
      </c>
      <c r="G794" s="6" t="s">
        <v>30</v>
      </c>
      <c r="H794" s="126">
        <v>60</v>
      </c>
      <c r="I794" s="6" t="s">
        <v>31</v>
      </c>
      <c r="J794" s="6" t="s">
        <v>32</v>
      </c>
      <c r="K794" s="3" t="s">
        <v>460</v>
      </c>
      <c r="L794" s="6" t="s">
        <v>6800</v>
      </c>
      <c r="M794" s="6" t="s">
        <v>35</v>
      </c>
      <c r="N794" s="11" t="s">
        <v>78</v>
      </c>
      <c r="O794" s="3" t="s">
        <v>79</v>
      </c>
      <c r="P794" s="32" t="s">
        <v>38</v>
      </c>
      <c r="Q794" s="11" t="s">
        <v>39</v>
      </c>
      <c r="R794" s="23">
        <v>100</v>
      </c>
      <c r="S794" s="9">
        <v>24432</v>
      </c>
      <c r="T794" s="9">
        <v>0</v>
      </c>
      <c r="U794" s="9">
        <f t="shared" si="243"/>
        <v>0</v>
      </c>
      <c r="V794" s="6" t="s">
        <v>80</v>
      </c>
      <c r="W794" s="6">
        <v>2016</v>
      </c>
      <c r="X794" s="32" t="s">
        <v>7025</v>
      </c>
      <c r="Y794" s="198"/>
      <c r="Z794" s="198"/>
      <c r="AA794" s="198"/>
      <c r="AB794" s="198"/>
      <c r="AC794" s="198"/>
      <c r="AD794" s="198"/>
      <c r="AE794" s="198"/>
      <c r="AF794" s="198"/>
      <c r="AG794" s="198"/>
      <c r="AH794" s="198"/>
      <c r="AI794" s="198"/>
      <c r="AJ794" s="198"/>
      <c r="AK794" s="198"/>
    </row>
    <row r="795" spans="1:37" s="236" customFormat="1" ht="153" x14ac:dyDescent="0.25">
      <c r="A795" s="6" t="s">
        <v>10388</v>
      </c>
      <c r="B795" s="6" t="s">
        <v>25</v>
      </c>
      <c r="C795" s="11" t="s">
        <v>1742</v>
      </c>
      <c r="D795" s="11" t="s">
        <v>1726</v>
      </c>
      <c r="E795" s="11" t="s">
        <v>1743</v>
      </c>
      <c r="F795" s="6" t="s">
        <v>1744</v>
      </c>
      <c r="G795" s="6" t="s">
        <v>30</v>
      </c>
      <c r="H795" s="126">
        <v>60</v>
      </c>
      <c r="I795" s="6" t="s">
        <v>31</v>
      </c>
      <c r="J795" s="6" t="s">
        <v>32</v>
      </c>
      <c r="K795" s="3" t="s">
        <v>240</v>
      </c>
      <c r="L795" s="6" t="s">
        <v>6800</v>
      </c>
      <c r="M795" s="6" t="s">
        <v>35</v>
      </c>
      <c r="N795" s="11" t="s">
        <v>78</v>
      </c>
      <c r="O795" s="3" t="s">
        <v>79</v>
      </c>
      <c r="P795" s="32" t="s">
        <v>38</v>
      </c>
      <c r="Q795" s="11" t="s">
        <v>39</v>
      </c>
      <c r="R795" s="23">
        <v>100</v>
      </c>
      <c r="S795" s="9">
        <v>24432</v>
      </c>
      <c r="T795" s="9">
        <v>0</v>
      </c>
      <c r="U795" s="9">
        <f t="shared" si="243"/>
        <v>0</v>
      </c>
      <c r="V795" s="6" t="s">
        <v>80</v>
      </c>
      <c r="W795" s="6">
        <v>2016</v>
      </c>
      <c r="X795" s="32" t="s">
        <v>7178</v>
      </c>
      <c r="Y795" s="198"/>
      <c r="Z795" s="198"/>
      <c r="AA795" s="198"/>
      <c r="AB795" s="198"/>
      <c r="AC795" s="198"/>
      <c r="AD795" s="198"/>
      <c r="AE795" s="198"/>
      <c r="AF795" s="198"/>
      <c r="AG795" s="198"/>
      <c r="AH795" s="198"/>
      <c r="AI795" s="198"/>
      <c r="AJ795" s="198"/>
      <c r="AK795" s="198"/>
    </row>
    <row r="796" spans="1:37" s="236" customFormat="1" ht="153" x14ac:dyDescent="0.25">
      <c r="A796" s="6" t="s">
        <v>11035</v>
      </c>
      <c r="B796" s="6" t="s">
        <v>25</v>
      </c>
      <c r="C796" s="11" t="s">
        <v>1742</v>
      </c>
      <c r="D796" s="11" t="s">
        <v>1726</v>
      </c>
      <c r="E796" s="11" t="s">
        <v>1743</v>
      </c>
      <c r="F796" s="6" t="s">
        <v>1744</v>
      </c>
      <c r="G796" s="6" t="s">
        <v>30</v>
      </c>
      <c r="H796" s="126">
        <v>60</v>
      </c>
      <c r="I796" s="6" t="s">
        <v>31</v>
      </c>
      <c r="J796" s="6" t="s">
        <v>32</v>
      </c>
      <c r="K796" s="3" t="s">
        <v>95</v>
      </c>
      <c r="L796" s="6" t="s">
        <v>6800</v>
      </c>
      <c r="M796" s="6" t="s">
        <v>35</v>
      </c>
      <c r="N796" s="11" t="s">
        <v>78</v>
      </c>
      <c r="O796" s="3" t="s">
        <v>79</v>
      </c>
      <c r="P796" s="32" t="s">
        <v>38</v>
      </c>
      <c r="Q796" s="11" t="s">
        <v>39</v>
      </c>
      <c r="R796" s="23">
        <v>100</v>
      </c>
      <c r="S796" s="9">
        <v>29993</v>
      </c>
      <c r="T796" s="9">
        <f t="shared" ref="T796" si="257">S796*R796</f>
        <v>2999300</v>
      </c>
      <c r="U796" s="9">
        <f t="shared" ref="U796" si="258">T796*1.12</f>
        <v>3359216.0000000005</v>
      </c>
      <c r="V796" s="6" t="s">
        <v>80</v>
      </c>
      <c r="W796" s="6">
        <v>2016</v>
      </c>
      <c r="X796" s="32"/>
      <c r="Y796" s="198"/>
      <c r="Z796" s="198"/>
      <c r="AA796" s="198"/>
      <c r="AB796" s="198"/>
      <c r="AC796" s="198"/>
      <c r="AD796" s="198"/>
      <c r="AE796" s="198"/>
      <c r="AF796" s="198"/>
      <c r="AG796" s="198"/>
      <c r="AH796" s="198"/>
      <c r="AI796" s="198"/>
      <c r="AJ796" s="198"/>
      <c r="AK796" s="198"/>
    </row>
    <row r="797" spans="1:37" s="236" customFormat="1" ht="153" x14ac:dyDescent="0.25">
      <c r="A797" s="6" t="s">
        <v>1844</v>
      </c>
      <c r="B797" s="6" t="s">
        <v>25</v>
      </c>
      <c r="C797" s="11" t="s">
        <v>1746</v>
      </c>
      <c r="D797" s="11" t="s">
        <v>1726</v>
      </c>
      <c r="E797" s="11" t="s">
        <v>1747</v>
      </c>
      <c r="F797" s="6" t="s">
        <v>1748</v>
      </c>
      <c r="G797" s="6" t="s">
        <v>30</v>
      </c>
      <c r="H797" s="126">
        <v>60</v>
      </c>
      <c r="I797" s="6" t="s">
        <v>31</v>
      </c>
      <c r="J797" s="6" t="s">
        <v>32</v>
      </c>
      <c r="K797" s="3" t="s">
        <v>460</v>
      </c>
      <c r="L797" s="6" t="s">
        <v>6799</v>
      </c>
      <c r="M797" s="6" t="s">
        <v>35</v>
      </c>
      <c r="N797" s="11" t="s">
        <v>78</v>
      </c>
      <c r="O797" s="3" t="s">
        <v>79</v>
      </c>
      <c r="P797" s="32" t="s">
        <v>38</v>
      </c>
      <c r="Q797" s="11" t="s">
        <v>39</v>
      </c>
      <c r="R797" s="23">
        <v>100</v>
      </c>
      <c r="S797" s="9">
        <v>31396.43</v>
      </c>
      <c r="T797" s="9">
        <v>0</v>
      </c>
      <c r="U797" s="9">
        <f t="shared" si="243"/>
        <v>0</v>
      </c>
      <c r="V797" s="6" t="s">
        <v>80</v>
      </c>
      <c r="W797" s="6">
        <v>2016</v>
      </c>
      <c r="X797" s="32" t="s">
        <v>6914</v>
      </c>
      <c r="Y797" s="198"/>
      <c r="Z797" s="198"/>
      <c r="AA797" s="198"/>
      <c r="AB797" s="198"/>
      <c r="AC797" s="198"/>
      <c r="AD797" s="198"/>
      <c r="AE797" s="198"/>
      <c r="AF797" s="198"/>
      <c r="AG797" s="198"/>
      <c r="AH797" s="198"/>
      <c r="AI797" s="198"/>
      <c r="AJ797" s="198"/>
      <c r="AK797" s="198"/>
    </row>
    <row r="798" spans="1:37" s="236" customFormat="1" ht="153" x14ac:dyDescent="0.25">
      <c r="A798" s="6" t="s">
        <v>10389</v>
      </c>
      <c r="B798" s="6" t="s">
        <v>25</v>
      </c>
      <c r="C798" s="11" t="s">
        <v>1746</v>
      </c>
      <c r="D798" s="11" t="s">
        <v>1726</v>
      </c>
      <c r="E798" s="11" t="s">
        <v>1747</v>
      </c>
      <c r="F798" s="6" t="s">
        <v>1748</v>
      </c>
      <c r="G798" s="6" t="s">
        <v>30</v>
      </c>
      <c r="H798" s="126">
        <v>60</v>
      </c>
      <c r="I798" s="6" t="s">
        <v>31</v>
      </c>
      <c r="J798" s="6" t="s">
        <v>32</v>
      </c>
      <c r="K798" s="3" t="s">
        <v>240</v>
      </c>
      <c r="L798" s="6" t="s">
        <v>6799</v>
      </c>
      <c r="M798" s="6" t="s">
        <v>35</v>
      </c>
      <c r="N798" s="11" t="s">
        <v>78</v>
      </c>
      <c r="O798" s="3" t="s">
        <v>79</v>
      </c>
      <c r="P798" s="32" t="s">
        <v>38</v>
      </c>
      <c r="Q798" s="11" t="s">
        <v>39</v>
      </c>
      <c r="R798" s="23">
        <v>139</v>
      </c>
      <c r="S798" s="9">
        <v>31396.43</v>
      </c>
      <c r="T798" s="9">
        <v>0</v>
      </c>
      <c r="U798" s="9">
        <f t="shared" si="243"/>
        <v>0</v>
      </c>
      <c r="V798" s="6" t="s">
        <v>80</v>
      </c>
      <c r="W798" s="6">
        <v>2016</v>
      </c>
      <c r="X798" s="32" t="s">
        <v>7178</v>
      </c>
      <c r="Y798" s="198"/>
      <c r="Z798" s="198"/>
      <c r="AA798" s="198"/>
      <c r="AB798" s="198"/>
      <c r="AC798" s="198"/>
      <c r="AD798" s="198"/>
      <c r="AE798" s="198"/>
      <c r="AF798" s="198"/>
      <c r="AG798" s="198"/>
      <c r="AH798" s="198"/>
      <c r="AI798" s="198"/>
      <c r="AJ798" s="198"/>
      <c r="AK798" s="198"/>
    </row>
    <row r="799" spans="1:37" s="236" customFormat="1" ht="153" x14ac:dyDescent="0.25">
      <c r="A799" s="6" t="s">
        <v>11036</v>
      </c>
      <c r="B799" s="6" t="s">
        <v>25</v>
      </c>
      <c r="C799" s="11" t="s">
        <v>1746</v>
      </c>
      <c r="D799" s="11" t="s">
        <v>1726</v>
      </c>
      <c r="E799" s="11" t="s">
        <v>1747</v>
      </c>
      <c r="F799" s="6" t="s">
        <v>1748</v>
      </c>
      <c r="G799" s="6" t="s">
        <v>30</v>
      </c>
      <c r="H799" s="126">
        <v>60</v>
      </c>
      <c r="I799" s="6" t="s">
        <v>31</v>
      </c>
      <c r="J799" s="6" t="s">
        <v>32</v>
      </c>
      <c r="K799" s="3" t="s">
        <v>95</v>
      </c>
      <c r="L799" s="6" t="s">
        <v>6799</v>
      </c>
      <c r="M799" s="6" t="s">
        <v>35</v>
      </c>
      <c r="N799" s="11" t="s">
        <v>78</v>
      </c>
      <c r="O799" s="3" t="s">
        <v>79</v>
      </c>
      <c r="P799" s="32" t="s">
        <v>38</v>
      </c>
      <c r="Q799" s="11" t="s">
        <v>39</v>
      </c>
      <c r="R799" s="23">
        <v>139</v>
      </c>
      <c r="S799" s="9">
        <v>44996</v>
      </c>
      <c r="T799" s="9">
        <f t="shared" ref="T799" si="259">S799*R799</f>
        <v>6254444</v>
      </c>
      <c r="U799" s="9">
        <f t="shared" ref="U799" si="260">T799*1.12</f>
        <v>7004977.2800000003</v>
      </c>
      <c r="V799" s="6" t="s">
        <v>80</v>
      </c>
      <c r="W799" s="6">
        <v>2016</v>
      </c>
      <c r="X799" s="32"/>
      <c r="Y799" s="198"/>
      <c r="Z799" s="198"/>
      <c r="AA799" s="198"/>
      <c r="AB799" s="198"/>
      <c r="AC799" s="198"/>
      <c r="AD799" s="198"/>
      <c r="AE799" s="198"/>
      <c r="AF799" s="198"/>
      <c r="AG799" s="198"/>
      <c r="AH799" s="198"/>
      <c r="AI799" s="198"/>
      <c r="AJ799" s="198"/>
      <c r="AK799" s="198"/>
    </row>
    <row r="800" spans="1:37" s="236" customFormat="1" ht="153" x14ac:dyDescent="0.25">
      <c r="A800" s="6" t="s">
        <v>1846</v>
      </c>
      <c r="B800" s="6" t="s">
        <v>25</v>
      </c>
      <c r="C800" s="11" t="s">
        <v>1746</v>
      </c>
      <c r="D800" s="11" t="s">
        <v>1726</v>
      </c>
      <c r="E800" s="11" t="s">
        <v>1747</v>
      </c>
      <c r="F800" s="6" t="s">
        <v>1748</v>
      </c>
      <c r="G800" s="6" t="s">
        <v>30</v>
      </c>
      <c r="H800" s="126">
        <v>60</v>
      </c>
      <c r="I800" s="6" t="s">
        <v>31</v>
      </c>
      <c r="J800" s="6" t="s">
        <v>32</v>
      </c>
      <c r="K800" s="3" t="s">
        <v>460</v>
      </c>
      <c r="L800" s="6" t="s">
        <v>6800</v>
      </c>
      <c r="M800" s="6" t="s">
        <v>35</v>
      </c>
      <c r="N800" s="11" t="s">
        <v>78</v>
      </c>
      <c r="O800" s="3" t="s">
        <v>79</v>
      </c>
      <c r="P800" s="32" t="s">
        <v>38</v>
      </c>
      <c r="Q800" s="11" t="s">
        <v>39</v>
      </c>
      <c r="R800" s="23">
        <v>100</v>
      </c>
      <c r="S800" s="9">
        <v>31396.43</v>
      </c>
      <c r="T800" s="9">
        <v>0</v>
      </c>
      <c r="U800" s="9">
        <f t="shared" si="243"/>
        <v>0</v>
      </c>
      <c r="V800" s="6" t="s">
        <v>80</v>
      </c>
      <c r="W800" s="6">
        <v>2016</v>
      </c>
      <c r="X800" s="32" t="s">
        <v>6914</v>
      </c>
      <c r="Y800" s="198"/>
      <c r="Z800" s="198"/>
      <c r="AA800" s="198"/>
      <c r="AB800" s="198"/>
      <c r="AC800" s="198"/>
      <c r="AD800" s="198"/>
      <c r="AE800" s="198"/>
      <c r="AF800" s="198"/>
      <c r="AG800" s="198"/>
      <c r="AH800" s="198"/>
      <c r="AI800" s="198"/>
      <c r="AJ800" s="198"/>
      <c r="AK800" s="198"/>
    </row>
    <row r="801" spans="1:37" s="236" customFormat="1" ht="153" x14ac:dyDescent="0.25">
      <c r="A801" s="6" t="s">
        <v>10390</v>
      </c>
      <c r="B801" s="6" t="s">
        <v>25</v>
      </c>
      <c r="C801" s="11" t="s">
        <v>1746</v>
      </c>
      <c r="D801" s="11" t="s">
        <v>1726</v>
      </c>
      <c r="E801" s="11" t="s">
        <v>1747</v>
      </c>
      <c r="F801" s="6" t="s">
        <v>1748</v>
      </c>
      <c r="G801" s="6" t="s">
        <v>30</v>
      </c>
      <c r="H801" s="126">
        <v>60</v>
      </c>
      <c r="I801" s="6" t="s">
        <v>31</v>
      </c>
      <c r="J801" s="6" t="s">
        <v>32</v>
      </c>
      <c r="K801" s="3" t="s">
        <v>240</v>
      </c>
      <c r="L801" s="6" t="s">
        <v>6800</v>
      </c>
      <c r="M801" s="6" t="s">
        <v>35</v>
      </c>
      <c r="N801" s="11" t="s">
        <v>78</v>
      </c>
      <c r="O801" s="3" t="s">
        <v>79</v>
      </c>
      <c r="P801" s="32" t="s">
        <v>38</v>
      </c>
      <c r="Q801" s="11" t="s">
        <v>39</v>
      </c>
      <c r="R801" s="23">
        <v>124</v>
      </c>
      <c r="S801" s="9">
        <v>31396.43</v>
      </c>
      <c r="T801" s="9">
        <v>0</v>
      </c>
      <c r="U801" s="9">
        <f t="shared" si="243"/>
        <v>0</v>
      </c>
      <c r="V801" s="6" t="s">
        <v>80</v>
      </c>
      <c r="W801" s="6">
        <v>2016</v>
      </c>
      <c r="X801" s="32" t="s">
        <v>7178</v>
      </c>
      <c r="Y801" s="198"/>
      <c r="Z801" s="198"/>
      <c r="AA801" s="198"/>
      <c r="AB801" s="198"/>
      <c r="AC801" s="198"/>
      <c r="AD801" s="198"/>
      <c r="AE801" s="198"/>
      <c r="AF801" s="198"/>
      <c r="AG801" s="198"/>
      <c r="AH801" s="198"/>
      <c r="AI801" s="198"/>
      <c r="AJ801" s="198"/>
      <c r="AK801" s="198"/>
    </row>
    <row r="802" spans="1:37" s="236" customFormat="1" ht="153" x14ac:dyDescent="0.25">
      <c r="A802" s="6" t="s">
        <v>11037</v>
      </c>
      <c r="B802" s="6" t="s">
        <v>25</v>
      </c>
      <c r="C802" s="11" t="s">
        <v>1746</v>
      </c>
      <c r="D802" s="11" t="s">
        <v>1726</v>
      </c>
      <c r="E802" s="11" t="s">
        <v>1747</v>
      </c>
      <c r="F802" s="6" t="s">
        <v>1748</v>
      </c>
      <c r="G802" s="6" t="s">
        <v>30</v>
      </c>
      <c r="H802" s="126">
        <v>60</v>
      </c>
      <c r="I802" s="6" t="s">
        <v>31</v>
      </c>
      <c r="J802" s="6" t="s">
        <v>32</v>
      </c>
      <c r="K802" s="3" t="s">
        <v>95</v>
      </c>
      <c r="L802" s="6" t="s">
        <v>6800</v>
      </c>
      <c r="M802" s="6" t="s">
        <v>35</v>
      </c>
      <c r="N802" s="11" t="s">
        <v>78</v>
      </c>
      <c r="O802" s="3" t="s">
        <v>79</v>
      </c>
      <c r="P802" s="32" t="s">
        <v>38</v>
      </c>
      <c r="Q802" s="11" t="s">
        <v>39</v>
      </c>
      <c r="R802" s="23">
        <v>124</v>
      </c>
      <c r="S802" s="9">
        <v>40826</v>
      </c>
      <c r="T802" s="9">
        <f t="shared" ref="T802" si="261">S802*R802</f>
        <v>5062424</v>
      </c>
      <c r="U802" s="9">
        <f t="shared" ref="U802" si="262">T802*1.12</f>
        <v>5669914.8800000008</v>
      </c>
      <c r="V802" s="6" t="s">
        <v>80</v>
      </c>
      <c r="W802" s="6">
        <v>2016</v>
      </c>
      <c r="X802" s="32"/>
      <c r="Y802" s="198"/>
      <c r="Z802" s="198"/>
      <c r="AA802" s="198"/>
      <c r="AB802" s="198"/>
      <c r="AC802" s="198"/>
      <c r="AD802" s="198"/>
      <c r="AE802" s="198"/>
      <c r="AF802" s="198"/>
      <c r="AG802" s="198"/>
      <c r="AH802" s="198"/>
      <c r="AI802" s="198"/>
      <c r="AJ802" s="198"/>
      <c r="AK802" s="198"/>
    </row>
    <row r="803" spans="1:37" s="236" customFormat="1" ht="153" x14ac:dyDescent="0.25">
      <c r="A803" s="6" t="s">
        <v>1848</v>
      </c>
      <c r="B803" s="6" t="s">
        <v>25</v>
      </c>
      <c r="C803" s="11" t="s">
        <v>1750</v>
      </c>
      <c r="D803" s="11" t="s">
        <v>1364</v>
      </c>
      <c r="E803" s="11" t="s">
        <v>1751</v>
      </c>
      <c r="F803" s="6" t="s">
        <v>1752</v>
      </c>
      <c r="G803" s="6" t="s">
        <v>30</v>
      </c>
      <c r="H803" s="126">
        <v>60</v>
      </c>
      <c r="I803" s="6" t="s">
        <v>31</v>
      </c>
      <c r="J803" s="6" t="s">
        <v>32</v>
      </c>
      <c r="K803" s="3" t="s">
        <v>240</v>
      </c>
      <c r="L803" s="6" t="s">
        <v>6799</v>
      </c>
      <c r="M803" s="6" t="s">
        <v>35</v>
      </c>
      <c r="N803" s="11" t="s">
        <v>78</v>
      </c>
      <c r="O803" s="3" t="s">
        <v>79</v>
      </c>
      <c r="P803" s="32" t="s">
        <v>38</v>
      </c>
      <c r="Q803" s="11" t="s">
        <v>39</v>
      </c>
      <c r="R803" s="23">
        <v>40</v>
      </c>
      <c r="S803" s="9">
        <v>7872</v>
      </c>
      <c r="T803" s="9">
        <v>0</v>
      </c>
      <c r="U803" s="9">
        <f t="shared" si="243"/>
        <v>0</v>
      </c>
      <c r="V803" s="6" t="s">
        <v>80</v>
      </c>
      <c r="W803" s="6">
        <v>2016</v>
      </c>
      <c r="X803" s="32" t="s">
        <v>6907</v>
      </c>
      <c r="Y803" s="198"/>
      <c r="Z803" s="198"/>
      <c r="AA803" s="198"/>
      <c r="AB803" s="198"/>
      <c r="AC803" s="198"/>
      <c r="AD803" s="198"/>
      <c r="AE803" s="198"/>
      <c r="AF803" s="198"/>
      <c r="AG803" s="198"/>
      <c r="AH803" s="198"/>
      <c r="AI803" s="198"/>
      <c r="AJ803" s="198"/>
      <c r="AK803" s="198"/>
    </row>
    <row r="804" spans="1:37" s="236" customFormat="1" ht="153" x14ac:dyDescent="0.25">
      <c r="A804" s="6" t="s">
        <v>10391</v>
      </c>
      <c r="B804" s="6" t="s">
        <v>25</v>
      </c>
      <c r="C804" s="11" t="s">
        <v>1750</v>
      </c>
      <c r="D804" s="11" t="s">
        <v>1364</v>
      </c>
      <c r="E804" s="11" t="s">
        <v>1751</v>
      </c>
      <c r="F804" s="6" t="s">
        <v>1752</v>
      </c>
      <c r="G804" s="6" t="s">
        <v>30</v>
      </c>
      <c r="H804" s="126">
        <v>60</v>
      </c>
      <c r="I804" s="6" t="s">
        <v>31</v>
      </c>
      <c r="J804" s="6" t="s">
        <v>32</v>
      </c>
      <c r="K804" s="3" t="s">
        <v>240</v>
      </c>
      <c r="L804" s="6" t="s">
        <v>6799</v>
      </c>
      <c r="M804" s="6" t="s">
        <v>35</v>
      </c>
      <c r="N804" s="11" t="s">
        <v>78</v>
      </c>
      <c r="O804" s="3" t="s">
        <v>79</v>
      </c>
      <c r="P804" s="32" t="s">
        <v>38</v>
      </c>
      <c r="Q804" s="11" t="s">
        <v>39</v>
      </c>
      <c r="R804" s="23">
        <v>13</v>
      </c>
      <c r="S804" s="9">
        <v>7872</v>
      </c>
      <c r="T804" s="9">
        <v>0</v>
      </c>
      <c r="U804" s="9">
        <f t="shared" si="243"/>
        <v>0</v>
      </c>
      <c r="V804" s="6" t="s">
        <v>80</v>
      </c>
      <c r="W804" s="6">
        <v>2016</v>
      </c>
      <c r="X804" s="32" t="s">
        <v>7178</v>
      </c>
      <c r="Y804" s="198"/>
      <c r="Z804" s="198"/>
      <c r="AA804" s="198"/>
      <c r="AB804" s="198"/>
      <c r="AC804" s="198"/>
      <c r="AD804" s="198"/>
      <c r="AE804" s="198"/>
      <c r="AF804" s="198"/>
      <c r="AG804" s="198"/>
      <c r="AH804" s="198"/>
      <c r="AI804" s="198"/>
      <c r="AJ804" s="198"/>
      <c r="AK804" s="198"/>
    </row>
    <row r="805" spans="1:37" s="236" customFormat="1" ht="153" x14ac:dyDescent="0.25">
      <c r="A805" s="6" t="s">
        <v>11038</v>
      </c>
      <c r="B805" s="6" t="s">
        <v>25</v>
      </c>
      <c r="C805" s="11" t="s">
        <v>1750</v>
      </c>
      <c r="D805" s="11" t="s">
        <v>1364</v>
      </c>
      <c r="E805" s="11" t="s">
        <v>1751</v>
      </c>
      <c r="F805" s="6" t="s">
        <v>1752</v>
      </c>
      <c r="G805" s="6" t="s">
        <v>30</v>
      </c>
      <c r="H805" s="126">
        <v>60</v>
      </c>
      <c r="I805" s="6" t="s">
        <v>31</v>
      </c>
      <c r="J805" s="6" t="s">
        <v>32</v>
      </c>
      <c r="K805" s="3" t="s">
        <v>95</v>
      </c>
      <c r="L805" s="6" t="s">
        <v>6799</v>
      </c>
      <c r="M805" s="6" t="s">
        <v>35</v>
      </c>
      <c r="N805" s="11" t="s">
        <v>78</v>
      </c>
      <c r="O805" s="3" t="s">
        <v>79</v>
      </c>
      <c r="P805" s="32" t="s">
        <v>38</v>
      </c>
      <c r="Q805" s="11" t="s">
        <v>39</v>
      </c>
      <c r="R805" s="23">
        <v>13</v>
      </c>
      <c r="S805" s="9">
        <v>9142</v>
      </c>
      <c r="T805" s="9">
        <f>R805*S805</f>
        <v>118846</v>
      </c>
      <c r="U805" s="9">
        <f t="shared" ref="U805" si="263">T805*1.12</f>
        <v>133107.52000000002</v>
      </c>
      <c r="V805" s="6" t="s">
        <v>80</v>
      </c>
      <c r="W805" s="6">
        <v>2016</v>
      </c>
      <c r="X805" s="32"/>
      <c r="Y805" s="198"/>
      <c r="Z805" s="198"/>
      <c r="AA805" s="198"/>
      <c r="AB805" s="198"/>
      <c r="AC805" s="198"/>
      <c r="AD805" s="198"/>
      <c r="AE805" s="198"/>
      <c r="AF805" s="198"/>
      <c r="AG805" s="198"/>
      <c r="AH805" s="198"/>
      <c r="AI805" s="198"/>
      <c r="AJ805" s="198"/>
      <c r="AK805" s="198"/>
    </row>
    <row r="806" spans="1:37" s="236" customFormat="1" ht="153" x14ac:dyDescent="0.25">
      <c r="A806" s="6" t="s">
        <v>1850</v>
      </c>
      <c r="B806" s="6" t="s">
        <v>25</v>
      </c>
      <c r="C806" s="11" t="s">
        <v>1750</v>
      </c>
      <c r="D806" s="11" t="s">
        <v>1364</v>
      </c>
      <c r="E806" s="11" t="s">
        <v>1751</v>
      </c>
      <c r="F806" s="6" t="s">
        <v>1752</v>
      </c>
      <c r="G806" s="6" t="s">
        <v>30</v>
      </c>
      <c r="H806" s="126">
        <v>60</v>
      </c>
      <c r="I806" s="6" t="s">
        <v>31</v>
      </c>
      <c r="J806" s="6" t="s">
        <v>32</v>
      </c>
      <c r="K806" s="3" t="s">
        <v>240</v>
      </c>
      <c r="L806" s="6" t="s">
        <v>6800</v>
      </c>
      <c r="M806" s="6" t="s">
        <v>35</v>
      </c>
      <c r="N806" s="11" t="s">
        <v>78</v>
      </c>
      <c r="O806" s="3" t="s">
        <v>79</v>
      </c>
      <c r="P806" s="32" t="s">
        <v>38</v>
      </c>
      <c r="Q806" s="11" t="s">
        <v>39</v>
      </c>
      <c r="R806" s="23">
        <v>40</v>
      </c>
      <c r="S806" s="9">
        <v>7872</v>
      </c>
      <c r="T806" s="9">
        <v>0</v>
      </c>
      <c r="U806" s="9">
        <f t="shared" si="243"/>
        <v>0</v>
      </c>
      <c r="V806" s="6" t="s">
        <v>80</v>
      </c>
      <c r="W806" s="6">
        <v>2016</v>
      </c>
      <c r="X806" s="32" t="s">
        <v>6905</v>
      </c>
      <c r="Y806" s="198"/>
      <c r="Z806" s="198"/>
      <c r="AA806" s="198"/>
      <c r="AB806" s="198"/>
      <c r="AC806" s="198"/>
      <c r="AD806" s="198"/>
      <c r="AE806" s="198"/>
      <c r="AF806" s="198"/>
      <c r="AG806" s="198"/>
      <c r="AH806" s="198"/>
      <c r="AI806" s="198"/>
      <c r="AJ806" s="198"/>
      <c r="AK806" s="198"/>
    </row>
    <row r="807" spans="1:37" s="236" customFormat="1" ht="153" x14ac:dyDescent="0.25">
      <c r="A807" s="6" t="s">
        <v>1851</v>
      </c>
      <c r="B807" s="6" t="s">
        <v>25</v>
      </c>
      <c r="C807" s="11" t="s">
        <v>1754</v>
      </c>
      <c r="D807" s="11" t="s">
        <v>1364</v>
      </c>
      <c r="E807" s="11" t="s">
        <v>1755</v>
      </c>
      <c r="F807" s="6" t="s">
        <v>1756</v>
      </c>
      <c r="G807" s="6" t="s">
        <v>30</v>
      </c>
      <c r="H807" s="126">
        <v>60</v>
      </c>
      <c r="I807" s="6" t="s">
        <v>31</v>
      </c>
      <c r="J807" s="6" t="s">
        <v>32</v>
      </c>
      <c r="K807" s="3" t="s">
        <v>240</v>
      </c>
      <c r="L807" s="6" t="s">
        <v>6800</v>
      </c>
      <c r="M807" s="6" t="s">
        <v>35</v>
      </c>
      <c r="N807" s="11" t="s">
        <v>78</v>
      </c>
      <c r="O807" s="3" t="s">
        <v>79</v>
      </c>
      <c r="P807" s="32" t="s">
        <v>38</v>
      </c>
      <c r="Q807" s="11" t="s">
        <v>39</v>
      </c>
      <c r="R807" s="23">
        <v>20</v>
      </c>
      <c r="S807" s="9">
        <v>19776</v>
      </c>
      <c r="T807" s="9">
        <v>0</v>
      </c>
      <c r="U807" s="9">
        <f t="shared" si="243"/>
        <v>0</v>
      </c>
      <c r="V807" s="6" t="s">
        <v>80</v>
      </c>
      <c r="W807" s="6">
        <v>2016</v>
      </c>
      <c r="X807" s="32" t="s">
        <v>6907</v>
      </c>
      <c r="Y807" s="198"/>
      <c r="Z807" s="198"/>
      <c r="AA807" s="198"/>
      <c r="AB807" s="198"/>
      <c r="AC807" s="198"/>
      <c r="AD807" s="198"/>
      <c r="AE807" s="198"/>
      <c r="AF807" s="198"/>
      <c r="AG807" s="198"/>
      <c r="AH807" s="198"/>
      <c r="AI807" s="198"/>
      <c r="AJ807" s="198"/>
      <c r="AK807" s="198"/>
    </row>
    <row r="808" spans="1:37" s="236" customFormat="1" ht="153" x14ac:dyDescent="0.25">
      <c r="A808" s="6" t="s">
        <v>10392</v>
      </c>
      <c r="B808" s="6" t="s">
        <v>25</v>
      </c>
      <c r="C808" s="11" t="s">
        <v>1754</v>
      </c>
      <c r="D808" s="11" t="s">
        <v>1364</v>
      </c>
      <c r="E808" s="11" t="s">
        <v>1755</v>
      </c>
      <c r="F808" s="6" t="s">
        <v>1756</v>
      </c>
      <c r="G808" s="6" t="s">
        <v>30</v>
      </c>
      <c r="H808" s="126">
        <v>60</v>
      </c>
      <c r="I808" s="6" t="s">
        <v>31</v>
      </c>
      <c r="J808" s="6" t="s">
        <v>32</v>
      </c>
      <c r="K808" s="3" t="s">
        <v>240</v>
      </c>
      <c r="L808" s="6" t="s">
        <v>6800</v>
      </c>
      <c r="M808" s="6" t="s">
        <v>35</v>
      </c>
      <c r="N808" s="11" t="s">
        <v>78</v>
      </c>
      <c r="O808" s="3" t="s">
        <v>79</v>
      </c>
      <c r="P808" s="32" t="s">
        <v>38</v>
      </c>
      <c r="Q808" s="11" t="s">
        <v>39</v>
      </c>
      <c r="R808" s="23">
        <v>9</v>
      </c>
      <c r="S808" s="9">
        <v>19776</v>
      </c>
      <c r="T808" s="9">
        <v>0</v>
      </c>
      <c r="U808" s="9">
        <f t="shared" si="243"/>
        <v>0</v>
      </c>
      <c r="V808" s="6" t="s">
        <v>80</v>
      </c>
      <c r="W808" s="6">
        <v>2016</v>
      </c>
      <c r="X808" s="32" t="s">
        <v>7178</v>
      </c>
      <c r="Y808" s="198"/>
      <c r="Z808" s="198"/>
      <c r="AA808" s="198"/>
      <c r="AB808" s="198"/>
      <c r="AC808" s="198"/>
      <c r="AD808" s="198"/>
      <c r="AE808" s="198"/>
      <c r="AF808" s="198"/>
      <c r="AG808" s="198"/>
      <c r="AH808" s="198"/>
      <c r="AI808" s="198"/>
      <c r="AJ808" s="198"/>
      <c r="AK808" s="198"/>
    </row>
    <row r="809" spans="1:37" s="236" customFormat="1" ht="153" x14ac:dyDescent="0.25">
      <c r="A809" s="6" t="s">
        <v>11039</v>
      </c>
      <c r="B809" s="6" t="s">
        <v>25</v>
      </c>
      <c r="C809" s="11" t="s">
        <v>1754</v>
      </c>
      <c r="D809" s="11" t="s">
        <v>1364</v>
      </c>
      <c r="E809" s="11" t="s">
        <v>1755</v>
      </c>
      <c r="F809" s="6" t="s">
        <v>1756</v>
      </c>
      <c r="G809" s="6" t="s">
        <v>30</v>
      </c>
      <c r="H809" s="126">
        <v>60</v>
      </c>
      <c r="I809" s="6" t="s">
        <v>31</v>
      </c>
      <c r="J809" s="6" t="s">
        <v>32</v>
      </c>
      <c r="K809" s="3" t="s">
        <v>95</v>
      </c>
      <c r="L809" s="6" t="s">
        <v>6800</v>
      </c>
      <c r="M809" s="6" t="s">
        <v>35</v>
      </c>
      <c r="N809" s="11" t="s">
        <v>78</v>
      </c>
      <c r="O809" s="3" t="s">
        <v>79</v>
      </c>
      <c r="P809" s="32" t="s">
        <v>38</v>
      </c>
      <c r="Q809" s="11" t="s">
        <v>39</v>
      </c>
      <c r="R809" s="23">
        <v>9</v>
      </c>
      <c r="S809" s="9">
        <v>21564</v>
      </c>
      <c r="T809" s="9">
        <f t="shared" ref="T809" si="264">S809*R809</f>
        <v>194076</v>
      </c>
      <c r="U809" s="9">
        <f t="shared" ref="U809" si="265">T809*1.12</f>
        <v>217365.12000000002</v>
      </c>
      <c r="V809" s="6" t="s">
        <v>80</v>
      </c>
      <c r="W809" s="6">
        <v>2016</v>
      </c>
      <c r="X809" s="32"/>
      <c r="Y809" s="198"/>
      <c r="Z809" s="198"/>
      <c r="AA809" s="198"/>
      <c r="AB809" s="198"/>
      <c r="AC809" s="198"/>
      <c r="AD809" s="198"/>
      <c r="AE809" s="198"/>
      <c r="AF809" s="198"/>
      <c r="AG809" s="198"/>
      <c r="AH809" s="198"/>
      <c r="AI809" s="198"/>
      <c r="AJ809" s="198"/>
      <c r="AK809" s="198"/>
    </row>
    <row r="810" spans="1:37" s="236" customFormat="1" ht="153" x14ac:dyDescent="0.25">
      <c r="A810" s="6" t="s">
        <v>1855</v>
      </c>
      <c r="B810" s="6" t="s">
        <v>25</v>
      </c>
      <c r="C810" s="11" t="s">
        <v>1758</v>
      </c>
      <c r="D810" s="11" t="s">
        <v>1364</v>
      </c>
      <c r="E810" s="11" t="s">
        <v>1759</v>
      </c>
      <c r="F810" s="6" t="s">
        <v>1760</v>
      </c>
      <c r="G810" s="6" t="s">
        <v>30</v>
      </c>
      <c r="H810" s="126">
        <v>60</v>
      </c>
      <c r="I810" s="6" t="s">
        <v>31</v>
      </c>
      <c r="J810" s="6" t="s">
        <v>32</v>
      </c>
      <c r="K810" s="3" t="s">
        <v>460</v>
      </c>
      <c r="L810" s="6" t="s">
        <v>6799</v>
      </c>
      <c r="M810" s="6" t="s">
        <v>35</v>
      </c>
      <c r="N810" s="11" t="s">
        <v>78</v>
      </c>
      <c r="O810" s="3" t="s">
        <v>79</v>
      </c>
      <c r="P810" s="32" t="s">
        <v>38</v>
      </c>
      <c r="Q810" s="11" t="s">
        <v>39</v>
      </c>
      <c r="R810" s="23">
        <v>200</v>
      </c>
      <c r="S810" s="9">
        <v>32136</v>
      </c>
      <c r="T810" s="9">
        <v>0</v>
      </c>
      <c r="U810" s="9">
        <f t="shared" si="243"/>
        <v>0</v>
      </c>
      <c r="V810" s="6" t="s">
        <v>80</v>
      </c>
      <c r="W810" s="6">
        <v>2016</v>
      </c>
      <c r="X810" s="32" t="s">
        <v>6914</v>
      </c>
      <c r="Y810" s="198"/>
      <c r="Z810" s="198"/>
      <c r="AA810" s="198"/>
      <c r="AB810" s="198"/>
      <c r="AC810" s="198"/>
      <c r="AD810" s="198"/>
      <c r="AE810" s="198"/>
      <c r="AF810" s="198"/>
      <c r="AG810" s="198"/>
      <c r="AH810" s="198"/>
      <c r="AI810" s="198"/>
      <c r="AJ810" s="198"/>
      <c r="AK810" s="198"/>
    </row>
    <row r="811" spans="1:37" s="236" customFormat="1" ht="153" x14ac:dyDescent="0.25">
      <c r="A811" s="6" t="s">
        <v>10393</v>
      </c>
      <c r="B811" s="6" t="s">
        <v>25</v>
      </c>
      <c r="C811" s="11" t="s">
        <v>1758</v>
      </c>
      <c r="D811" s="11" t="s">
        <v>1364</v>
      </c>
      <c r="E811" s="11" t="s">
        <v>1759</v>
      </c>
      <c r="F811" s="6" t="s">
        <v>1760</v>
      </c>
      <c r="G811" s="6" t="s">
        <v>30</v>
      </c>
      <c r="H811" s="126">
        <v>60</v>
      </c>
      <c r="I811" s="6" t="s">
        <v>31</v>
      </c>
      <c r="J811" s="6" t="s">
        <v>32</v>
      </c>
      <c r="K811" s="3" t="s">
        <v>240</v>
      </c>
      <c r="L811" s="6" t="s">
        <v>6799</v>
      </c>
      <c r="M811" s="6" t="s">
        <v>35</v>
      </c>
      <c r="N811" s="11" t="s">
        <v>78</v>
      </c>
      <c r="O811" s="3" t="s">
        <v>79</v>
      </c>
      <c r="P811" s="32" t="s">
        <v>38</v>
      </c>
      <c r="Q811" s="11" t="s">
        <v>39</v>
      </c>
      <c r="R811" s="23">
        <v>66</v>
      </c>
      <c r="S811" s="9">
        <v>32136</v>
      </c>
      <c r="T811" s="9">
        <v>0</v>
      </c>
      <c r="U811" s="9">
        <f t="shared" si="243"/>
        <v>0</v>
      </c>
      <c r="V811" s="6" t="s">
        <v>80</v>
      </c>
      <c r="W811" s="6">
        <v>2016</v>
      </c>
      <c r="X811" s="32" t="s">
        <v>7178</v>
      </c>
      <c r="Y811" s="198"/>
      <c r="Z811" s="198"/>
      <c r="AA811" s="198"/>
      <c r="AB811" s="198"/>
      <c r="AC811" s="198"/>
      <c r="AD811" s="198"/>
      <c r="AE811" s="198"/>
      <c r="AF811" s="198"/>
      <c r="AG811" s="198"/>
      <c r="AH811" s="198"/>
      <c r="AI811" s="198"/>
      <c r="AJ811" s="198"/>
      <c r="AK811" s="198"/>
    </row>
    <row r="812" spans="1:37" s="236" customFormat="1" ht="153" x14ac:dyDescent="0.25">
      <c r="A812" s="6" t="s">
        <v>11040</v>
      </c>
      <c r="B812" s="6" t="s">
        <v>25</v>
      </c>
      <c r="C812" s="11" t="s">
        <v>1758</v>
      </c>
      <c r="D812" s="11" t="s">
        <v>1364</v>
      </c>
      <c r="E812" s="11" t="s">
        <v>1759</v>
      </c>
      <c r="F812" s="6" t="s">
        <v>1760</v>
      </c>
      <c r="G812" s="6" t="s">
        <v>30</v>
      </c>
      <c r="H812" s="126">
        <v>60</v>
      </c>
      <c r="I812" s="6" t="s">
        <v>31</v>
      </c>
      <c r="J812" s="6" t="s">
        <v>32</v>
      </c>
      <c r="K812" s="3" t="s">
        <v>95</v>
      </c>
      <c r="L812" s="6" t="s">
        <v>6799</v>
      </c>
      <c r="M812" s="6" t="s">
        <v>35</v>
      </c>
      <c r="N812" s="11" t="s">
        <v>78</v>
      </c>
      <c r="O812" s="3" t="s">
        <v>79</v>
      </c>
      <c r="P812" s="32" t="s">
        <v>38</v>
      </c>
      <c r="Q812" s="11" t="s">
        <v>39</v>
      </c>
      <c r="R812" s="23">
        <v>66</v>
      </c>
      <c r="S812" s="9">
        <v>35135</v>
      </c>
      <c r="T812" s="9">
        <f t="shared" ref="T812" si="266">S812*R812</f>
        <v>2318910</v>
      </c>
      <c r="U812" s="9">
        <f t="shared" ref="U812" si="267">T812*1.12</f>
        <v>2597179.2000000002</v>
      </c>
      <c r="V812" s="6" t="s">
        <v>80</v>
      </c>
      <c r="W812" s="6">
        <v>2016</v>
      </c>
      <c r="X812" s="32"/>
      <c r="Y812" s="198"/>
      <c r="Z812" s="198"/>
      <c r="AA812" s="198"/>
      <c r="AB812" s="198"/>
      <c r="AC812" s="198"/>
      <c r="AD812" s="198"/>
      <c r="AE812" s="198"/>
      <c r="AF812" s="198"/>
      <c r="AG812" s="198"/>
      <c r="AH812" s="198"/>
      <c r="AI812" s="198"/>
      <c r="AJ812" s="198"/>
      <c r="AK812" s="198"/>
    </row>
    <row r="813" spans="1:37" s="236" customFormat="1" ht="153" x14ac:dyDescent="0.25">
      <c r="A813" s="6" t="s">
        <v>1859</v>
      </c>
      <c r="B813" s="6" t="s">
        <v>25</v>
      </c>
      <c r="C813" s="11" t="s">
        <v>1758</v>
      </c>
      <c r="D813" s="11" t="s">
        <v>1364</v>
      </c>
      <c r="E813" s="11" t="s">
        <v>1759</v>
      </c>
      <c r="F813" s="6" t="s">
        <v>1760</v>
      </c>
      <c r="G813" s="6" t="s">
        <v>30</v>
      </c>
      <c r="H813" s="126">
        <v>60</v>
      </c>
      <c r="I813" s="6" t="s">
        <v>31</v>
      </c>
      <c r="J813" s="6" t="s">
        <v>32</v>
      </c>
      <c r="K813" s="3" t="s">
        <v>460</v>
      </c>
      <c r="L813" s="6" t="s">
        <v>6800</v>
      </c>
      <c r="M813" s="6" t="s">
        <v>35</v>
      </c>
      <c r="N813" s="11" t="s">
        <v>78</v>
      </c>
      <c r="O813" s="3" t="s">
        <v>79</v>
      </c>
      <c r="P813" s="32" t="s">
        <v>38</v>
      </c>
      <c r="Q813" s="11" t="s">
        <v>39</v>
      </c>
      <c r="R813" s="23">
        <v>200</v>
      </c>
      <c r="S813" s="9">
        <v>32136</v>
      </c>
      <c r="T813" s="9">
        <v>0</v>
      </c>
      <c r="U813" s="9">
        <f t="shared" si="243"/>
        <v>0</v>
      </c>
      <c r="V813" s="6" t="s">
        <v>80</v>
      </c>
      <c r="W813" s="6">
        <v>2016</v>
      </c>
      <c r="X813" s="32" t="s">
        <v>6914</v>
      </c>
      <c r="Y813" s="198"/>
      <c r="Z813" s="198"/>
      <c r="AA813" s="198"/>
      <c r="AB813" s="198"/>
      <c r="AC813" s="198"/>
      <c r="AD813" s="198"/>
      <c r="AE813" s="198"/>
      <c r="AF813" s="198"/>
      <c r="AG813" s="198"/>
      <c r="AH813" s="198"/>
      <c r="AI813" s="198"/>
      <c r="AJ813" s="198"/>
      <c r="AK813" s="198"/>
    </row>
    <row r="814" spans="1:37" s="236" customFormat="1" ht="153" x14ac:dyDescent="0.25">
      <c r="A814" s="6" t="s">
        <v>10394</v>
      </c>
      <c r="B814" s="6" t="s">
        <v>25</v>
      </c>
      <c r="C814" s="11" t="s">
        <v>1758</v>
      </c>
      <c r="D814" s="11" t="s">
        <v>1364</v>
      </c>
      <c r="E814" s="11" t="s">
        <v>1759</v>
      </c>
      <c r="F814" s="6" t="s">
        <v>1760</v>
      </c>
      <c r="G814" s="6" t="s">
        <v>30</v>
      </c>
      <c r="H814" s="126">
        <v>60</v>
      </c>
      <c r="I814" s="6" t="s">
        <v>31</v>
      </c>
      <c r="J814" s="6" t="s">
        <v>32</v>
      </c>
      <c r="K814" s="3" t="s">
        <v>240</v>
      </c>
      <c r="L814" s="6" t="s">
        <v>6800</v>
      </c>
      <c r="M814" s="6" t="s">
        <v>35</v>
      </c>
      <c r="N814" s="11" t="s">
        <v>78</v>
      </c>
      <c r="O814" s="3" t="s">
        <v>79</v>
      </c>
      <c r="P814" s="32" t="s">
        <v>38</v>
      </c>
      <c r="Q814" s="11" t="s">
        <v>39</v>
      </c>
      <c r="R814" s="23">
        <v>63</v>
      </c>
      <c r="S814" s="9">
        <v>32136</v>
      </c>
      <c r="T814" s="9">
        <v>0</v>
      </c>
      <c r="U814" s="9">
        <f t="shared" si="243"/>
        <v>0</v>
      </c>
      <c r="V814" s="6" t="s">
        <v>80</v>
      </c>
      <c r="W814" s="6">
        <v>2016</v>
      </c>
      <c r="X814" s="32" t="s">
        <v>7178</v>
      </c>
      <c r="Y814" s="198"/>
      <c r="Z814" s="198"/>
      <c r="AA814" s="198"/>
      <c r="AB814" s="198"/>
      <c r="AC814" s="198"/>
      <c r="AD814" s="198"/>
      <c r="AE814" s="198"/>
      <c r="AF814" s="198"/>
      <c r="AG814" s="198"/>
      <c r="AH814" s="198"/>
      <c r="AI814" s="198"/>
      <c r="AJ814" s="198"/>
      <c r="AK814" s="198"/>
    </row>
    <row r="815" spans="1:37" s="236" customFormat="1" ht="153" x14ac:dyDescent="0.25">
      <c r="A815" s="6" t="s">
        <v>11041</v>
      </c>
      <c r="B815" s="6" t="s">
        <v>25</v>
      </c>
      <c r="C815" s="11" t="s">
        <v>1758</v>
      </c>
      <c r="D815" s="11" t="s">
        <v>1364</v>
      </c>
      <c r="E815" s="11" t="s">
        <v>1759</v>
      </c>
      <c r="F815" s="6" t="s">
        <v>1760</v>
      </c>
      <c r="G815" s="6" t="s">
        <v>30</v>
      </c>
      <c r="H815" s="126">
        <v>60</v>
      </c>
      <c r="I815" s="6" t="s">
        <v>31</v>
      </c>
      <c r="J815" s="6" t="s">
        <v>32</v>
      </c>
      <c r="K815" s="3" t="s">
        <v>95</v>
      </c>
      <c r="L815" s="6" t="s">
        <v>6800</v>
      </c>
      <c r="M815" s="6" t="s">
        <v>35</v>
      </c>
      <c r="N815" s="11" t="s">
        <v>78</v>
      </c>
      <c r="O815" s="3" t="s">
        <v>79</v>
      </c>
      <c r="P815" s="32" t="s">
        <v>38</v>
      </c>
      <c r="Q815" s="11" t="s">
        <v>39</v>
      </c>
      <c r="R815" s="23">
        <v>63</v>
      </c>
      <c r="S815" s="9">
        <v>33052</v>
      </c>
      <c r="T815" s="9">
        <f t="shared" ref="T815" si="268">S815*R815</f>
        <v>2082276</v>
      </c>
      <c r="U815" s="9">
        <f t="shared" ref="U815" si="269">T815*1.12</f>
        <v>2332149.12</v>
      </c>
      <c r="V815" s="6" t="s">
        <v>80</v>
      </c>
      <c r="W815" s="6">
        <v>2016</v>
      </c>
      <c r="X815" s="32"/>
      <c r="Y815" s="198"/>
      <c r="Z815" s="198"/>
      <c r="AA815" s="198"/>
      <c r="AB815" s="198"/>
      <c r="AC815" s="198"/>
      <c r="AD815" s="198"/>
      <c r="AE815" s="198"/>
      <c r="AF815" s="198"/>
      <c r="AG815" s="198"/>
      <c r="AH815" s="198"/>
      <c r="AI815" s="198"/>
      <c r="AJ815" s="198"/>
      <c r="AK815" s="198"/>
    </row>
    <row r="816" spans="1:37" s="236" customFormat="1" ht="153" x14ac:dyDescent="0.25">
      <c r="A816" s="6" t="s">
        <v>1863</v>
      </c>
      <c r="B816" s="6" t="s">
        <v>25</v>
      </c>
      <c r="C816" s="11" t="s">
        <v>1762</v>
      </c>
      <c r="D816" s="11" t="s">
        <v>1364</v>
      </c>
      <c r="E816" s="11" t="s">
        <v>1763</v>
      </c>
      <c r="F816" s="6" t="s">
        <v>1764</v>
      </c>
      <c r="G816" s="6" t="s">
        <v>30</v>
      </c>
      <c r="H816" s="126">
        <v>60</v>
      </c>
      <c r="I816" s="6" t="s">
        <v>31</v>
      </c>
      <c r="J816" s="6" t="s">
        <v>32</v>
      </c>
      <c r="K816" s="3" t="s">
        <v>240</v>
      </c>
      <c r="L816" s="6" t="s">
        <v>34</v>
      </c>
      <c r="M816" s="6" t="s">
        <v>35</v>
      </c>
      <c r="N816" s="11" t="s">
        <v>78</v>
      </c>
      <c r="O816" s="3" t="s">
        <v>79</v>
      </c>
      <c r="P816" s="32" t="s">
        <v>38</v>
      </c>
      <c r="Q816" s="11" t="s">
        <v>39</v>
      </c>
      <c r="R816" s="23">
        <v>1</v>
      </c>
      <c r="S816" s="9">
        <v>10272</v>
      </c>
      <c r="T816" s="9">
        <v>0</v>
      </c>
      <c r="U816" s="9">
        <f t="shared" si="243"/>
        <v>0</v>
      </c>
      <c r="V816" s="6" t="s">
        <v>80</v>
      </c>
      <c r="W816" s="6">
        <v>2016</v>
      </c>
      <c r="X816" s="32" t="s">
        <v>7075</v>
      </c>
      <c r="Y816" s="198"/>
      <c r="Z816" s="198"/>
      <c r="AA816" s="198"/>
      <c r="AB816" s="198"/>
      <c r="AC816" s="198"/>
      <c r="AD816" s="198"/>
      <c r="AE816" s="198"/>
      <c r="AF816" s="198"/>
      <c r="AG816" s="198"/>
      <c r="AH816" s="198"/>
      <c r="AI816" s="198"/>
      <c r="AJ816" s="198"/>
      <c r="AK816" s="198"/>
    </row>
    <row r="817" spans="1:37" s="236" customFormat="1" ht="153" x14ac:dyDescent="0.25">
      <c r="A817" s="6" t="s">
        <v>10395</v>
      </c>
      <c r="B817" s="6" t="s">
        <v>25</v>
      </c>
      <c r="C817" s="11" t="s">
        <v>1762</v>
      </c>
      <c r="D817" s="11" t="s">
        <v>1364</v>
      </c>
      <c r="E817" s="11" t="s">
        <v>1763</v>
      </c>
      <c r="F817" s="6" t="s">
        <v>1764</v>
      </c>
      <c r="G817" s="6" t="s">
        <v>30</v>
      </c>
      <c r="H817" s="126">
        <v>60</v>
      </c>
      <c r="I817" s="6" t="s">
        <v>31</v>
      </c>
      <c r="J817" s="6" t="s">
        <v>32</v>
      </c>
      <c r="K817" s="3" t="s">
        <v>240</v>
      </c>
      <c r="L817" s="6" t="s">
        <v>6799</v>
      </c>
      <c r="M817" s="6" t="s">
        <v>35</v>
      </c>
      <c r="N817" s="11" t="s">
        <v>78</v>
      </c>
      <c r="O817" s="3" t="s">
        <v>79</v>
      </c>
      <c r="P817" s="32" t="s">
        <v>38</v>
      </c>
      <c r="Q817" s="11" t="s">
        <v>39</v>
      </c>
      <c r="R817" s="23">
        <v>28</v>
      </c>
      <c r="S817" s="9">
        <v>10272</v>
      </c>
      <c r="T817" s="9">
        <v>0</v>
      </c>
      <c r="U817" s="9">
        <f t="shared" si="243"/>
        <v>0</v>
      </c>
      <c r="V817" s="6" t="s">
        <v>80</v>
      </c>
      <c r="W817" s="6">
        <v>2016</v>
      </c>
      <c r="X817" s="32" t="s">
        <v>7178</v>
      </c>
      <c r="Y817" s="198"/>
      <c r="Z817" s="198"/>
      <c r="AA817" s="198"/>
      <c r="AB817" s="198"/>
      <c r="AC817" s="198"/>
      <c r="AD817" s="198"/>
      <c r="AE817" s="198"/>
      <c r="AF817" s="198"/>
      <c r="AG817" s="198"/>
      <c r="AH817" s="198"/>
      <c r="AI817" s="198"/>
      <c r="AJ817" s="198"/>
      <c r="AK817" s="198"/>
    </row>
    <row r="818" spans="1:37" s="236" customFormat="1" ht="153" x14ac:dyDescent="0.25">
      <c r="A818" s="6" t="s">
        <v>11042</v>
      </c>
      <c r="B818" s="6" t="s">
        <v>25</v>
      </c>
      <c r="C818" s="11" t="s">
        <v>1762</v>
      </c>
      <c r="D818" s="11" t="s">
        <v>1364</v>
      </c>
      <c r="E818" s="11" t="s">
        <v>1763</v>
      </c>
      <c r="F818" s="6" t="s">
        <v>1764</v>
      </c>
      <c r="G818" s="6" t="s">
        <v>30</v>
      </c>
      <c r="H818" s="126">
        <v>60</v>
      </c>
      <c r="I818" s="6" t="s">
        <v>31</v>
      </c>
      <c r="J818" s="6" t="s">
        <v>32</v>
      </c>
      <c r="K818" s="3" t="s">
        <v>95</v>
      </c>
      <c r="L818" s="6" t="s">
        <v>6799</v>
      </c>
      <c r="M818" s="6" t="s">
        <v>35</v>
      </c>
      <c r="N818" s="11" t="s">
        <v>78</v>
      </c>
      <c r="O818" s="3" t="s">
        <v>79</v>
      </c>
      <c r="P818" s="32" t="s">
        <v>38</v>
      </c>
      <c r="Q818" s="11" t="s">
        <v>39</v>
      </c>
      <c r="R818" s="23">
        <v>28</v>
      </c>
      <c r="S818" s="9">
        <v>12678</v>
      </c>
      <c r="T818" s="9">
        <f t="shared" ref="T818" si="270">S818*R818</f>
        <v>354984</v>
      </c>
      <c r="U818" s="9">
        <f t="shared" ref="U818" si="271">T818*1.12</f>
        <v>397582.08000000002</v>
      </c>
      <c r="V818" s="6" t="s">
        <v>80</v>
      </c>
      <c r="W818" s="6">
        <v>2016</v>
      </c>
      <c r="X818" s="32"/>
      <c r="Y818" s="198"/>
      <c r="Z818" s="198"/>
      <c r="AA818" s="198"/>
      <c r="AB818" s="198"/>
      <c r="AC818" s="198"/>
      <c r="AD818" s="198"/>
      <c r="AE818" s="198"/>
      <c r="AF818" s="198"/>
      <c r="AG818" s="198"/>
      <c r="AH818" s="198"/>
      <c r="AI818" s="198"/>
      <c r="AJ818" s="198"/>
      <c r="AK818" s="198"/>
    </row>
    <row r="819" spans="1:37" s="236" customFormat="1" ht="153" x14ac:dyDescent="0.25">
      <c r="A819" s="6" t="s">
        <v>1867</v>
      </c>
      <c r="B819" s="6" t="s">
        <v>25</v>
      </c>
      <c r="C819" s="11" t="s">
        <v>1766</v>
      </c>
      <c r="D819" s="11" t="s">
        <v>1364</v>
      </c>
      <c r="E819" s="11" t="s">
        <v>1767</v>
      </c>
      <c r="F819" s="6" t="s">
        <v>1768</v>
      </c>
      <c r="G819" s="6" t="s">
        <v>30</v>
      </c>
      <c r="H819" s="126">
        <v>60</v>
      </c>
      <c r="I819" s="6" t="s">
        <v>31</v>
      </c>
      <c r="J819" s="6" t="s">
        <v>32</v>
      </c>
      <c r="K819" s="3" t="s">
        <v>240</v>
      </c>
      <c r="L819" s="6" t="s">
        <v>34</v>
      </c>
      <c r="M819" s="6" t="s">
        <v>35</v>
      </c>
      <c r="N819" s="11" t="s">
        <v>78</v>
      </c>
      <c r="O819" s="3" t="s">
        <v>79</v>
      </c>
      <c r="P819" s="32" t="s">
        <v>38</v>
      </c>
      <c r="Q819" s="11" t="s">
        <v>39</v>
      </c>
      <c r="R819" s="23">
        <v>8</v>
      </c>
      <c r="S819" s="9">
        <v>19860</v>
      </c>
      <c r="T819" s="9">
        <v>0</v>
      </c>
      <c r="U819" s="9">
        <f t="shared" si="243"/>
        <v>0</v>
      </c>
      <c r="V819" s="6" t="s">
        <v>80</v>
      </c>
      <c r="W819" s="6">
        <v>2016</v>
      </c>
      <c r="X819" s="32" t="s">
        <v>7075</v>
      </c>
      <c r="Y819" s="198"/>
      <c r="Z819" s="198"/>
      <c r="AA819" s="198"/>
      <c r="AB819" s="198"/>
      <c r="AC819" s="198"/>
      <c r="AD819" s="198"/>
      <c r="AE819" s="198"/>
      <c r="AF819" s="198"/>
      <c r="AG819" s="198"/>
      <c r="AH819" s="198"/>
      <c r="AI819" s="198"/>
      <c r="AJ819" s="198"/>
      <c r="AK819" s="198"/>
    </row>
    <row r="820" spans="1:37" s="236" customFormat="1" ht="153" x14ac:dyDescent="0.25">
      <c r="A820" s="6" t="s">
        <v>10396</v>
      </c>
      <c r="B820" s="6" t="s">
        <v>25</v>
      </c>
      <c r="C820" s="11" t="s">
        <v>1766</v>
      </c>
      <c r="D820" s="11" t="s">
        <v>1364</v>
      </c>
      <c r="E820" s="11" t="s">
        <v>1767</v>
      </c>
      <c r="F820" s="6" t="s">
        <v>1768</v>
      </c>
      <c r="G820" s="6" t="s">
        <v>30</v>
      </c>
      <c r="H820" s="126">
        <v>60</v>
      </c>
      <c r="I820" s="6" t="s">
        <v>31</v>
      </c>
      <c r="J820" s="6" t="s">
        <v>32</v>
      </c>
      <c r="K820" s="3" t="s">
        <v>240</v>
      </c>
      <c r="L820" s="6" t="s">
        <v>6799</v>
      </c>
      <c r="M820" s="6" t="s">
        <v>35</v>
      </c>
      <c r="N820" s="11" t="s">
        <v>78</v>
      </c>
      <c r="O820" s="3" t="s">
        <v>79</v>
      </c>
      <c r="P820" s="32" t="s">
        <v>38</v>
      </c>
      <c r="Q820" s="11" t="s">
        <v>39</v>
      </c>
      <c r="R820" s="23">
        <v>18</v>
      </c>
      <c r="S820" s="9">
        <v>19860</v>
      </c>
      <c r="T820" s="9">
        <v>0</v>
      </c>
      <c r="U820" s="9">
        <f t="shared" si="243"/>
        <v>0</v>
      </c>
      <c r="V820" s="6" t="s">
        <v>80</v>
      </c>
      <c r="W820" s="6">
        <v>2016</v>
      </c>
      <c r="X820" s="32" t="s">
        <v>7178</v>
      </c>
      <c r="Y820" s="198"/>
      <c r="Z820" s="198"/>
      <c r="AA820" s="198"/>
      <c r="AB820" s="198"/>
      <c r="AC820" s="198"/>
      <c r="AD820" s="198"/>
      <c r="AE820" s="198"/>
      <c r="AF820" s="198"/>
      <c r="AG820" s="198"/>
      <c r="AH820" s="198"/>
      <c r="AI820" s="198"/>
      <c r="AJ820" s="198"/>
      <c r="AK820" s="198"/>
    </row>
    <row r="821" spans="1:37" s="236" customFormat="1" ht="153" x14ac:dyDescent="0.25">
      <c r="A821" s="6" t="s">
        <v>11043</v>
      </c>
      <c r="B821" s="6" t="s">
        <v>25</v>
      </c>
      <c r="C821" s="11" t="s">
        <v>1766</v>
      </c>
      <c r="D821" s="11" t="s">
        <v>1364</v>
      </c>
      <c r="E821" s="11" t="s">
        <v>1767</v>
      </c>
      <c r="F821" s="6" t="s">
        <v>1768</v>
      </c>
      <c r="G821" s="6" t="s">
        <v>30</v>
      </c>
      <c r="H821" s="126">
        <v>60</v>
      </c>
      <c r="I821" s="6" t="s">
        <v>31</v>
      </c>
      <c r="J821" s="6" t="s">
        <v>32</v>
      </c>
      <c r="K821" s="3" t="s">
        <v>95</v>
      </c>
      <c r="L821" s="6" t="s">
        <v>6799</v>
      </c>
      <c r="M821" s="6" t="s">
        <v>35</v>
      </c>
      <c r="N821" s="11" t="s">
        <v>78</v>
      </c>
      <c r="O821" s="3" t="s">
        <v>79</v>
      </c>
      <c r="P821" s="32" t="s">
        <v>38</v>
      </c>
      <c r="Q821" s="11" t="s">
        <v>39</v>
      </c>
      <c r="R821" s="23">
        <v>18</v>
      </c>
      <c r="S821" s="9">
        <v>29776</v>
      </c>
      <c r="T821" s="9">
        <f t="shared" ref="T821" si="272">S821*R821</f>
        <v>535968</v>
      </c>
      <c r="U821" s="9">
        <f t="shared" ref="U821" si="273">T821*1.12</f>
        <v>600284.16000000003</v>
      </c>
      <c r="V821" s="6" t="s">
        <v>80</v>
      </c>
      <c r="W821" s="6">
        <v>2016</v>
      </c>
      <c r="X821" s="32"/>
      <c r="Y821" s="198"/>
      <c r="Z821" s="198"/>
      <c r="AA821" s="198"/>
      <c r="AB821" s="198"/>
      <c r="AC821" s="198"/>
      <c r="AD821" s="198"/>
      <c r="AE821" s="198"/>
      <c r="AF821" s="198"/>
      <c r="AG821" s="198"/>
      <c r="AH821" s="198"/>
      <c r="AI821" s="198"/>
      <c r="AJ821" s="198"/>
      <c r="AK821" s="198"/>
    </row>
    <row r="822" spans="1:37" s="236" customFormat="1" ht="153" x14ac:dyDescent="0.25">
      <c r="A822" s="6" t="s">
        <v>1871</v>
      </c>
      <c r="B822" s="6" t="s">
        <v>25</v>
      </c>
      <c r="C822" s="11" t="s">
        <v>1770</v>
      </c>
      <c r="D822" s="11" t="s">
        <v>1364</v>
      </c>
      <c r="E822" s="11" t="s">
        <v>1771</v>
      </c>
      <c r="F822" s="6" t="s">
        <v>1772</v>
      </c>
      <c r="G822" s="6" t="s">
        <v>30</v>
      </c>
      <c r="H822" s="126">
        <v>60</v>
      </c>
      <c r="I822" s="6" t="s">
        <v>31</v>
      </c>
      <c r="J822" s="6" t="s">
        <v>32</v>
      </c>
      <c r="K822" s="3" t="s">
        <v>460</v>
      </c>
      <c r="L822" s="6" t="s">
        <v>6799</v>
      </c>
      <c r="M822" s="6" t="s">
        <v>35</v>
      </c>
      <c r="N822" s="11" t="s">
        <v>78</v>
      </c>
      <c r="O822" s="3" t="s">
        <v>79</v>
      </c>
      <c r="P822" s="32" t="s">
        <v>38</v>
      </c>
      <c r="Q822" s="11" t="s">
        <v>39</v>
      </c>
      <c r="R822" s="23">
        <v>200</v>
      </c>
      <c r="S822" s="9">
        <v>32640</v>
      </c>
      <c r="T822" s="9">
        <v>0</v>
      </c>
      <c r="U822" s="9">
        <f t="shared" si="243"/>
        <v>0</v>
      </c>
      <c r="V822" s="6" t="s">
        <v>80</v>
      </c>
      <c r="W822" s="6">
        <v>2016</v>
      </c>
      <c r="X822" s="32" t="s">
        <v>6914</v>
      </c>
      <c r="Y822" s="198"/>
      <c r="Z822" s="198"/>
      <c r="AA822" s="198"/>
      <c r="AB822" s="198"/>
      <c r="AC822" s="198"/>
      <c r="AD822" s="198"/>
      <c r="AE822" s="198"/>
      <c r="AF822" s="198"/>
      <c r="AG822" s="198"/>
      <c r="AH822" s="198"/>
      <c r="AI822" s="198"/>
      <c r="AJ822" s="198"/>
      <c r="AK822" s="198"/>
    </row>
    <row r="823" spans="1:37" s="236" customFormat="1" ht="153" x14ac:dyDescent="0.25">
      <c r="A823" s="6" t="s">
        <v>10397</v>
      </c>
      <c r="B823" s="6" t="s">
        <v>25</v>
      </c>
      <c r="C823" s="11" t="s">
        <v>1770</v>
      </c>
      <c r="D823" s="11" t="s">
        <v>1364</v>
      </c>
      <c r="E823" s="11" t="s">
        <v>1771</v>
      </c>
      <c r="F823" s="6" t="s">
        <v>1772</v>
      </c>
      <c r="G823" s="6" t="s">
        <v>30</v>
      </c>
      <c r="H823" s="126">
        <v>60</v>
      </c>
      <c r="I823" s="6" t="s">
        <v>31</v>
      </c>
      <c r="J823" s="6" t="s">
        <v>32</v>
      </c>
      <c r="K823" s="3" t="s">
        <v>240</v>
      </c>
      <c r="L823" s="6" t="s">
        <v>6799</v>
      </c>
      <c r="M823" s="6" t="s">
        <v>35</v>
      </c>
      <c r="N823" s="11" t="s">
        <v>78</v>
      </c>
      <c r="O823" s="3" t="s">
        <v>79</v>
      </c>
      <c r="P823" s="32" t="s">
        <v>38</v>
      </c>
      <c r="Q823" s="11" t="s">
        <v>39</v>
      </c>
      <c r="R823" s="23">
        <v>66</v>
      </c>
      <c r="S823" s="9">
        <v>32640</v>
      </c>
      <c r="T823" s="9">
        <v>0</v>
      </c>
      <c r="U823" s="9">
        <f t="shared" si="243"/>
        <v>0</v>
      </c>
      <c r="V823" s="6" t="s">
        <v>80</v>
      </c>
      <c r="W823" s="6">
        <v>2016</v>
      </c>
      <c r="X823" s="32" t="s">
        <v>7178</v>
      </c>
      <c r="Y823" s="198"/>
      <c r="Z823" s="198"/>
      <c r="AA823" s="198"/>
      <c r="AB823" s="198"/>
      <c r="AC823" s="198"/>
      <c r="AD823" s="198"/>
      <c r="AE823" s="198"/>
      <c r="AF823" s="198"/>
      <c r="AG823" s="198"/>
      <c r="AH823" s="198"/>
      <c r="AI823" s="198"/>
      <c r="AJ823" s="198"/>
      <c r="AK823" s="198"/>
    </row>
    <row r="824" spans="1:37" s="236" customFormat="1" ht="153" x14ac:dyDescent="0.25">
      <c r="A824" s="6" t="s">
        <v>11044</v>
      </c>
      <c r="B824" s="6" t="s">
        <v>25</v>
      </c>
      <c r="C824" s="11" t="s">
        <v>1770</v>
      </c>
      <c r="D824" s="11" t="s">
        <v>1364</v>
      </c>
      <c r="E824" s="11" t="s">
        <v>1771</v>
      </c>
      <c r="F824" s="6" t="s">
        <v>1772</v>
      </c>
      <c r="G824" s="6" t="s">
        <v>30</v>
      </c>
      <c r="H824" s="126">
        <v>60</v>
      </c>
      <c r="I824" s="6" t="s">
        <v>31</v>
      </c>
      <c r="J824" s="6" t="s">
        <v>32</v>
      </c>
      <c r="K824" s="3" t="s">
        <v>95</v>
      </c>
      <c r="L824" s="6" t="s">
        <v>6799</v>
      </c>
      <c r="M824" s="6" t="s">
        <v>35</v>
      </c>
      <c r="N824" s="11" t="s">
        <v>78</v>
      </c>
      <c r="O824" s="3" t="s">
        <v>79</v>
      </c>
      <c r="P824" s="32" t="s">
        <v>38</v>
      </c>
      <c r="Q824" s="11" t="s">
        <v>39</v>
      </c>
      <c r="R824" s="23">
        <v>66</v>
      </c>
      <c r="S824" s="9">
        <v>43510</v>
      </c>
      <c r="T824" s="9">
        <f t="shared" ref="T824" si="274">S824*R824</f>
        <v>2871660</v>
      </c>
      <c r="U824" s="9">
        <f t="shared" ref="U824" si="275">T824*1.12</f>
        <v>3216259.2</v>
      </c>
      <c r="V824" s="6" t="s">
        <v>80</v>
      </c>
      <c r="W824" s="6">
        <v>2016</v>
      </c>
      <c r="X824" s="32"/>
      <c r="Y824" s="198"/>
      <c r="Z824" s="198"/>
      <c r="AA824" s="198"/>
      <c r="AB824" s="198"/>
      <c r="AC824" s="198"/>
      <c r="AD824" s="198"/>
      <c r="AE824" s="198"/>
      <c r="AF824" s="198"/>
      <c r="AG824" s="198"/>
      <c r="AH824" s="198"/>
      <c r="AI824" s="198"/>
      <c r="AJ824" s="198"/>
      <c r="AK824" s="198"/>
    </row>
    <row r="825" spans="1:37" s="236" customFormat="1" ht="153" x14ac:dyDescent="0.25">
      <c r="A825" s="6" t="s">
        <v>1875</v>
      </c>
      <c r="B825" s="6" t="s">
        <v>25</v>
      </c>
      <c r="C825" s="11" t="s">
        <v>1770</v>
      </c>
      <c r="D825" s="11" t="s">
        <v>1364</v>
      </c>
      <c r="E825" s="11" t="s">
        <v>1771</v>
      </c>
      <c r="F825" s="6" t="s">
        <v>1772</v>
      </c>
      <c r="G825" s="6" t="s">
        <v>30</v>
      </c>
      <c r="H825" s="126">
        <v>60</v>
      </c>
      <c r="I825" s="6" t="s">
        <v>31</v>
      </c>
      <c r="J825" s="6" t="s">
        <v>32</v>
      </c>
      <c r="K825" s="3" t="s">
        <v>460</v>
      </c>
      <c r="L825" s="6" t="s">
        <v>6800</v>
      </c>
      <c r="M825" s="6" t="s">
        <v>35</v>
      </c>
      <c r="N825" s="11" t="s">
        <v>78</v>
      </c>
      <c r="O825" s="3" t="s">
        <v>79</v>
      </c>
      <c r="P825" s="32" t="s">
        <v>38</v>
      </c>
      <c r="Q825" s="11" t="s">
        <v>39</v>
      </c>
      <c r="R825" s="23">
        <v>200</v>
      </c>
      <c r="S825" s="9">
        <v>32640</v>
      </c>
      <c r="T825" s="9">
        <v>0</v>
      </c>
      <c r="U825" s="9">
        <f t="shared" si="243"/>
        <v>0</v>
      </c>
      <c r="V825" s="6" t="s">
        <v>80</v>
      </c>
      <c r="W825" s="6">
        <v>2016</v>
      </c>
      <c r="X825" s="32" t="s">
        <v>6914</v>
      </c>
      <c r="Y825" s="198"/>
      <c r="Z825" s="198"/>
      <c r="AA825" s="198"/>
      <c r="AB825" s="198"/>
      <c r="AC825" s="198"/>
      <c r="AD825" s="198"/>
      <c r="AE825" s="198"/>
      <c r="AF825" s="198"/>
      <c r="AG825" s="198"/>
      <c r="AH825" s="198"/>
      <c r="AI825" s="198"/>
      <c r="AJ825" s="198"/>
      <c r="AK825" s="198"/>
    </row>
    <row r="826" spans="1:37" s="236" customFormat="1" ht="153" x14ac:dyDescent="0.25">
      <c r="A826" s="6" t="s">
        <v>10398</v>
      </c>
      <c r="B826" s="6" t="s">
        <v>25</v>
      </c>
      <c r="C826" s="11" t="s">
        <v>1770</v>
      </c>
      <c r="D826" s="11" t="s">
        <v>1364</v>
      </c>
      <c r="E826" s="11" t="s">
        <v>1771</v>
      </c>
      <c r="F826" s="6" t="s">
        <v>1772</v>
      </c>
      <c r="G826" s="6" t="s">
        <v>30</v>
      </c>
      <c r="H826" s="126">
        <v>60</v>
      </c>
      <c r="I826" s="6" t="s">
        <v>31</v>
      </c>
      <c r="J826" s="6" t="s">
        <v>32</v>
      </c>
      <c r="K826" s="3" t="s">
        <v>240</v>
      </c>
      <c r="L826" s="6" t="s">
        <v>6800</v>
      </c>
      <c r="M826" s="6" t="s">
        <v>35</v>
      </c>
      <c r="N826" s="11" t="s">
        <v>78</v>
      </c>
      <c r="O826" s="3" t="s">
        <v>79</v>
      </c>
      <c r="P826" s="32" t="s">
        <v>38</v>
      </c>
      <c r="Q826" s="11" t="s">
        <v>39</v>
      </c>
      <c r="R826" s="23">
        <v>63</v>
      </c>
      <c r="S826" s="9">
        <v>32640</v>
      </c>
      <c r="T826" s="9">
        <v>0</v>
      </c>
      <c r="U826" s="9">
        <f t="shared" si="243"/>
        <v>0</v>
      </c>
      <c r="V826" s="6" t="s">
        <v>80</v>
      </c>
      <c r="W826" s="6">
        <v>2016</v>
      </c>
      <c r="X826" s="32" t="s">
        <v>7178</v>
      </c>
      <c r="Y826" s="198"/>
      <c r="Z826" s="198"/>
      <c r="AA826" s="198"/>
      <c r="AB826" s="198"/>
      <c r="AC826" s="198"/>
      <c r="AD826" s="198"/>
      <c r="AE826" s="198"/>
      <c r="AF826" s="198"/>
      <c r="AG826" s="198"/>
      <c r="AH826" s="198"/>
      <c r="AI826" s="198"/>
      <c r="AJ826" s="198"/>
      <c r="AK826" s="198"/>
    </row>
    <row r="827" spans="1:37" s="236" customFormat="1" ht="153" x14ac:dyDescent="0.25">
      <c r="A827" s="6" t="s">
        <v>11045</v>
      </c>
      <c r="B827" s="6" t="s">
        <v>25</v>
      </c>
      <c r="C827" s="11" t="s">
        <v>1770</v>
      </c>
      <c r="D827" s="11" t="s">
        <v>1364</v>
      </c>
      <c r="E827" s="11" t="s">
        <v>1771</v>
      </c>
      <c r="F827" s="6" t="s">
        <v>1772</v>
      </c>
      <c r="G827" s="6" t="s">
        <v>30</v>
      </c>
      <c r="H827" s="126">
        <v>60</v>
      </c>
      <c r="I827" s="6" t="s">
        <v>31</v>
      </c>
      <c r="J827" s="6" t="s">
        <v>32</v>
      </c>
      <c r="K827" s="3" t="s">
        <v>95</v>
      </c>
      <c r="L827" s="6" t="s">
        <v>6800</v>
      </c>
      <c r="M827" s="6" t="s">
        <v>35</v>
      </c>
      <c r="N827" s="11" t="s">
        <v>78</v>
      </c>
      <c r="O827" s="3" t="s">
        <v>79</v>
      </c>
      <c r="P827" s="32" t="s">
        <v>38</v>
      </c>
      <c r="Q827" s="11" t="s">
        <v>39</v>
      </c>
      <c r="R827" s="23">
        <v>63</v>
      </c>
      <c r="S827" s="9">
        <v>41010</v>
      </c>
      <c r="T827" s="9">
        <f t="shared" ref="T827" si="276">S827*R827</f>
        <v>2583630</v>
      </c>
      <c r="U827" s="9">
        <f t="shared" ref="U827" si="277">T827*1.12</f>
        <v>2893665.6</v>
      </c>
      <c r="V827" s="6" t="s">
        <v>80</v>
      </c>
      <c r="W827" s="6">
        <v>2016</v>
      </c>
      <c r="X827" s="32"/>
      <c r="Y827" s="198"/>
      <c r="Z827" s="198"/>
      <c r="AA827" s="198"/>
      <c r="AB827" s="198"/>
      <c r="AC827" s="198"/>
      <c r="AD827" s="198"/>
      <c r="AE827" s="198"/>
      <c r="AF827" s="198"/>
      <c r="AG827" s="198"/>
      <c r="AH827" s="198"/>
      <c r="AI827" s="198"/>
      <c r="AJ827" s="198"/>
      <c r="AK827" s="198"/>
    </row>
    <row r="828" spans="1:37" s="236" customFormat="1" ht="153" x14ac:dyDescent="0.25">
      <c r="A828" s="6" t="s">
        <v>1879</v>
      </c>
      <c r="B828" s="6" t="s">
        <v>25</v>
      </c>
      <c r="C828" s="11" t="s">
        <v>1774</v>
      </c>
      <c r="D828" s="11" t="s">
        <v>1775</v>
      </c>
      <c r="E828" s="11" t="s">
        <v>1776</v>
      </c>
      <c r="F828" s="6" t="s">
        <v>1775</v>
      </c>
      <c r="G828" s="6" t="s">
        <v>30</v>
      </c>
      <c r="H828" s="126">
        <v>60</v>
      </c>
      <c r="I828" s="6" t="s">
        <v>31</v>
      </c>
      <c r="J828" s="6" t="s">
        <v>32</v>
      </c>
      <c r="K828" s="3" t="s">
        <v>628</v>
      </c>
      <c r="L828" s="6" t="s">
        <v>34</v>
      </c>
      <c r="M828" s="6" t="s">
        <v>35</v>
      </c>
      <c r="N828" s="11" t="s">
        <v>78</v>
      </c>
      <c r="O828" s="3" t="s">
        <v>79</v>
      </c>
      <c r="P828" s="32" t="s">
        <v>1303</v>
      </c>
      <c r="Q828" s="11" t="s">
        <v>1304</v>
      </c>
      <c r="R828" s="23">
        <v>200</v>
      </c>
      <c r="S828" s="9">
        <v>2340</v>
      </c>
      <c r="T828" s="9">
        <v>0</v>
      </c>
      <c r="U828" s="9">
        <f t="shared" si="243"/>
        <v>0</v>
      </c>
      <c r="V828" s="6" t="s">
        <v>80</v>
      </c>
      <c r="W828" s="6">
        <v>2016</v>
      </c>
      <c r="X828" s="32" t="s">
        <v>6905</v>
      </c>
      <c r="Y828" s="198"/>
      <c r="Z828" s="198"/>
      <c r="AA828" s="198"/>
      <c r="AB828" s="198"/>
      <c r="AC828" s="198"/>
      <c r="AD828" s="198"/>
      <c r="AE828" s="198"/>
      <c r="AF828" s="198"/>
      <c r="AG828" s="198"/>
      <c r="AH828" s="198"/>
      <c r="AI828" s="198"/>
      <c r="AJ828" s="198"/>
      <c r="AK828" s="198"/>
    </row>
    <row r="829" spans="1:37" s="236" customFormat="1" ht="153" x14ac:dyDescent="0.25">
      <c r="A829" s="6" t="s">
        <v>1881</v>
      </c>
      <c r="B829" s="6" t="s">
        <v>25</v>
      </c>
      <c r="C829" s="11" t="s">
        <v>1778</v>
      </c>
      <c r="D829" s="11" t="s">
        <v>1779</v>
      </c>
      <c r="E829" s="11" t="s">
        <v>1780</v>
      </c>
      <c r="F829" s="6" t="s">
        <v>1781</v>
      </c>
      <c r="G829" s="6" t="s">
        <v>30</v>
      </c>
      <c r="H829" s="126">
        <v>60</v>
      </c>
      <c r="I829" s="6" t="s">
        <v>31</v>
      </c>
      <c r="J829" s="6" t="s">
        <v>32</v>
      </c>
      <c r="K829" s="3" t="s">
        <v>267</v>
      </c>
      <c r="L829" s="6" t="s">
        <v>34</v>
      </c>
      <c r="M829" s="6" t="s">
        <v>35</v>
      </c>
      <c r="N829" s="11" t="s">
        <v>78</v>
      </c>
      <c r="O829" s="3" t="s">
        <v>79</v>
      </c>
      <c r="P829" s="32" t="s">
        <v>38</v>
      </c>
      <c r="Q829" s="11" t="s">
        <v>39</v>
      </c>
      <c r="R829" s="23">
        <v>3</v>
      </c>
      <c r="S829" s="9">
        <v>8806.25</v>
      </c>
      <c r="T829" s="9">
        <v>0</v>
      </c>
      <c r="U829" s="9">
        <f t="shared" si="243"/>
        <v>0</v>
      </c>
      <c r="V829" s="6" t="s">
        <v>80</v>
      </c>
      <c r="W829" s="6">
        <v>2016</v>
      </c>
      <c r="X829" s="32" t="s">
        <v>6905</v>
      </c>
      <c r="Y829" s="198"/>
      <c r="Z829" s="198"/>
      <c r="AA829" s="198"/>
      <c r="AB829" s="198"/>
      <c r="AC829" s="198"/>
      <c r="AD829" s="198"/>
      <c r="AE829" s="198"/>
      <c r="AF829" s="198"/>
      <c r="AG829" s="198"/>
      <c r="AH829" s="198"/>
      <c r="AI829" s="198"/>
      <c r="AJ829" s="198"/>
      <c r="AK829" s="198"/>
    </row>
    <row r="830" spans="1:37" s="236" customFormat="1" ht="153" x14ac:dyDescent="0.25">
      <c r="A830" s="6" t="s">
        <v>1883</v>
      </c>
      <c r="B830" s="6" t="s">
        <v>25</v>
      </c>
      <c r="C830" s="11" t="s">
        <v>1783</v>
      </c>
      <c r="D830" s="11" t="s">
        <v>1784</v>
      </c>
      <c r="E830" s="11" t="s">
        <v>1785</v>
      </c>
      <c r="F830" s="6" t="s">
        <v>1786</v>
      </c>
      <c r="G830" s="6" t="s">
        <v>337</v>
      </c>
      <c r="H830" s="126">
        <v>60</v>
      </c>
      <c r="I830" s="6" t="s">
        <v>31</v>
      </c>
      <c r="J830" s="6" t="s">
        <v>32</v>
      </c>
      <c r="K830" s="3" t="s">
        <v>460</v>
      </c>
      <c r="L830" s="6" t="s">
        <v>34</v>
      </c>
      <c r="M830" s="6" t="s">
        <v>35</v>
      </c>
      <c r="N830" s="11" t="s">
        <v>78</v>
      </c>
      <c r="O830" s="6" t="s">
        <v>79</v>
      </c>
      <c r="P830" s="32" t="s">
        <v>432</v>
      </c>
      <c r="Q830" s="11" t="s">
        <v>433</v>
      </c>
      <c r="R830" s="23">
        <v>4000</v>
      </c>
      <c r="S830" s="9">
        <v>17500</v>
      </c>
      <c r="T830" s="9">
        <v>0</v>
      </c>
      <c r="U830" s="9">
        <f t="shared" si="243"/>
        <v>0</v>
      </c>
      <c r="V830" s="6" t="s">
        <v>80</v>
      </c>
      <c r="W830" s="6">
        <v>2016</v>
      </c>
      <c r="X830" s="32" t="s">
        <v>10399</v>
      </c>
      <c r="Y830" s="198"/>
      <c r="Z830" s="198"/>
      <c r="AA830" s="198"/>
      <c r="AB830" s="198"/>
      <c r="AC830" s="198"/>
      <c r="AD830" s="198"/>
      <c r="AE830" s="198"/>
      <c r="AF830" s="198"/>
      <c r="AG830" s="198"/>
      <c r="AH830" s="198"/>
      <c r="AI830" s="198"/>
      <c r="AJ830" s="198"/>
      <c r="AK830" s="198"/>
    </row>
    <row r="831" spans="1:37" s="236" customFormat="1" ht="153" x14ac:dyDescent="0.25">
      <c r="A831" s="6" t="s">
        <v>10400</v>
      </c>
      <c r="B831" s="6" t="s">
        <v>25</v>
      </c>
      <c r="C831" s="11" t="s">
        <v>1783</v>
      </c>
      <c r="D831" s="11" t="s">
        <v>1784</v>
      </c>
      <c r="E831" s="11" t="s">
        <v>1785</v>
      </c>
      <c r="F831" s="6" t="s">
        <v>1786</v>
      </c>
      <c r="G831" s="6" t="s">
        <v>337</v>
      </c>
      <c r="H831" s="126">
        <v>60</v>
      </c>
      <c r="I831" s="6" t="s">
        <v>31</v>
      </c>
      <c r="J831" s="6" t="s">
        <v>32</v>
      </c>
      <c r="K831" s="3" t="s">
        <v>240</v>
      </c>
      <c r="L831" s="6" t="s">
        <v>6800</v>
      </c>
      <c r="M831" s="6" t="s">
        <v>35</v>
      </c>
      <c r="N831" s="11" t="s">
        <v>78</v>
      </c>
      <c r="O831" s="6" t="s">
        <v>79</v>
      </c>
      <c r="P831" s="32" t="s">
        <v>432</v>
      </c>
      <c r="Q831" s="11" t="s">
        <v>433</v>
      </c>
      <c r="R831" s="23">
        <v>1019</v>
      </c>
      <c r="S831" s="9">
        <v>17500</v>
      </c>
      <c r="T831" s="9">
        <f t="shared" ref="T831" si="278">S831*R831</f>
        <v>17832500</v>
      </c>
      <c r="U831" s="9">
        <f t="shared" si="243"/>
        <v>19972400.000000004</v>
      </c>
      <c r="V831" s="6" t="s">
        <v>80</v>
      </c>
      <c r="W831" s="6">
        <v>2016</v>
      </c>
      <c r="X831" s="32"/>
      <c r="Y831" s="198"/>
      <c r="Z831" s="198"/>
      <c r="AA831" s="198"/>
      <c r="AB831" s="198"/>
      <c r="AC831" s="198"/>
      <c r="AD831" s="198"/>
      <c r="AE831" s="198"/>
      <c r="AF831" s="198"/>
      <c r="AG831" s="198"/>
      <c r="AH831" s="198"/>
      <c r="AI831" s="198"/>
      <c r="AJ831" s="198"/>
      <c r="AK831" s="198"/>
    </row>
    <row r="832" spans="1:37" s="236" customFormat="1" ht="153" x14ac:dyDescent="0.25">
      <c r="A832" s="6" t="s">
        <v>1885</v>
      </c>
      <c r="B832" s="6" t="s">
        <v>25</v>
      </c>
      <c r="C832" s="11" t="s">
        <v>1783</v>
      </c>
      <c r="D832" s="11" t="s">
        <v>1784</v>
      </c>
      <c r="E832" s="11" t="s">
        <v>1785</v>
      </c>
      <c r="F832" s="6" t="s">
        <v>1786</v>
      </c>
      <c r="G832" s="6" t="s">
        <v>337</v>
      </c>
      <c r="H832" s="126">
        <v>60</v>
      </c>
      <c r="I832" s="6" t="s">
        <v>31</v>
      </c>
      <c r="J832" s="6" t="s">
        <v>32</v>
      </c>
      <c r="K832" s="3" t="s">
        <v>460</v>
      </c>
      <c r="L832" s="6" t="s">
        <v>6799</v>
      </c>
      <c r="M832" s="6" t="s">
        <v>35</v>
      </c>
      <c r="N832" s="11" t="s">
        <v>78</v>
      </c>
      <c r="O832" s="6" t="s">
        <v>79</v>
      </c>
      <c r="P832" s="32" t="s">
        <v>432</v>
      </c>
      <c r="Q832" s="11" t="s">
        <v>433</v>
      </c>
      <c r="R832" s="23">
        <v>3500</v>
      </c>
      <c r="S832" s="9">
        <v>17500</v>
      </c>
      <c r="T832" s="9">
        <v>0</v>
      </c>
      <c r="U832" s="9">
        <f t="shared" si="243"/>
        <v>0</v>
      </c>
      <c r="V832" s="6" t="s">
        <v>80</v>
      </c>
      <c r="W832" s="6">
        <v>2016</v>
      </c>
      <c r="X832" s="32" t="s">
        <v>6914</v>
      </c>
      <c r="Y832" s="198"/>
      <c r="Z832" s="198"/>
      <c r="AA832" s="198"/>
      <c r="AB832" s="198"/>
      <c r="AC832" s="198"/>
      <c r="AD832" s="198"/>
      <c r="AE832" s="198"/>
      <c r="AF832" s="198"/>
      <c r="AG832" s="198"/>
      <c r="AH832" s="198"/>
      <c r="AI832" s="198"/>
      <c r="AJ832" s="198"/>
      <c r="AK832" s="198"/>
    </row>
    <row r="833" spans="1:37" s="236" customFormat="1" ht="153" x14ac:dyDescent="0.25">
      <c r="A833" s="6" t="s">
        <v>10401</v>
      </c>
      <c r="B833" s="6" t="s">
        <v>25</v>
      </c>
      <c r="C833" s="11" t="s">
        <v>1783</v>
      </c>
      <c r="D833" s="11" t="s">
        <v>1784</v>
      </c>
      <c r="E833" s="11" t="s">
        <v>1785</v>
      </c>
      <c r="F833" s="6" t="s">
        <v>1786</v>
      </c>
      <c r="G833" s="6" t="s">
        <v>337</v>
      </c>
      <c r="H833" s="126">
        <v>60</v>
      </c>
      <c r="I833" s="6" t="s">
        <v>31</v>
      </c>
      <c r="J833" s="6" t="s">
        <v>32</v>
      </c>
      <c r="K833" s="3" t="s">
        <v>240</v>
      </c>
      <c r="L833" s="6" t="s">
        <v>6799</v>
      </c>
      <c r="M833" s="6" t="s">
        <v>35</v>
      </c>
      <c r="N833" s="11" t="s">
        <v>78</v>
      </c>
      <c r="O833" s="6" t="s">
        <v>79</v>
      </c>
      <c r="P833" s="32" t="s">
        <v>432</v>
      </c>
      <c r="Q833" s="11" t="s">
        <v>433</v>
      </c>
      <c r="R833" s="23">
        <v>2600</v>
      </c>
      <c r="S833" s="9">
        <v>17500</v>
      </c>
      <c r="T833" s="9">
        <f t="shared" ref="T833" si="279">S833*R833</f>
        <v>45500000</v>
      </c>
      <c r="U833" s="9">
        <f t="shared" si="243"/>
        <v>50960000.000000007</v>
      </c>
      <c r="V833" s="6" t="s">
        <v>80</v>
      </c>
      <c r="W833" s="6">
        <v>2016</v>
      </c>
      <c r="X833" s="32"/>
      <c r="Y833" s="198"/>
      <c r="Z833" s="198"/>
      <c r="AA833" s="198"/>
      <c r="AB833" s="198"/>
      <c r="AC833" s="198"/>
      <c r="AD833" s="198"/>
      <c r="AE833" s="198"/>
      <c r="AF833" s="198"/>
      <c r="AG833" s="198"/>
      <c r="AH833" s="198"/>
      <c r="AI833" s="198"/>
      <c r="AJ833" s="198"/>
      <c r="AK833" s="198"/>
    </row>
    <row r="834" spans="1:37" s="236" customFormat="1" ht="153" x14ac:dyDescent="0.25">
      <c r="A834" s="6" t="s">
        <v>1887</v>
      </c>
      <c r="B834" s="6" t="s">
        <v>25</v>
      </c>
      <c r="C834" s="11" t="s">
        <v>1783</v>
      </c>
      <c r="D834" s="11" t="s">
        <v>1784</v>
      </c>
      <c r="E834" s="11" t="s">
        <v>1785</v>
      </c>
      <c r="F834" s="6" t="s">
        <v>1786</v>
      </c>
      <c r="G834" s="6" t="s">
        <v>337</v>
      </c>
      <c r="H834" s="126">
        <v>60</v>
      </c>
      <c r="I834" s="6" t="s">
        <v>31</v>
      </c>
      <c r="J834" s="6" t="s">
        <v>32</v>
      </c>
      <c r="K834" s="3" t="s">
        <v>33</v>
      </c>
      <c r="L834" s="6" t="s">
        <v>338</v>
      </c>
      <c r="M834" s="6" t="s">
        <v>339</v>
      </c>
      <c r="N834" s="11" t="s">
        <v>78</v>
      </c>
      <c r="O834" s="6" t="s">
        <v>79</v>
      </c>
      <c r="P834" s="32" t="s">
        <v>432</v>
      </c>
      <c r="Q834" s="11" t="s">
        <v>433</v>
      </c>
      <c r="R834" s="23">
        <v>3500</v>
      </c>
      <c r="S834" s="9">
        <v>17500</v>
      </c>
      <c r="T834" s="9">
        <v>0</v>
      </c>
      <c r="U834" s="9">
        <f t="shared" si="243"/>
        <v>0</v>
      </c>
      <c r="V834" s="6" t="s">
        <v>80</v>
      </c>
      <c r="W834" s="6">
        <v>2016</v>
      </c>
      <c r="X834" s="32" t="s">
        <v>6914</v>
      </c>
      <c r="Y834" s="198"/>
      <c r="Z834" s="198"/>
      <c r="AA834" s="198"/>
      <c r="AB834" s="198"/>
      <c r="AC834" s="198"/>
      <c r="AD834" s="198"/>
      <c r="AE834" s="198"/>
      <c r="AF834" s="198"/>
      <c r="AG834" s="198"/>
      <c r="AH834" s="198"/>
      <c r="AI834" s="198"/>
      <c r="AJ834" s="198"/>
      <c r="AK834" s="198"/>
    </row>
    <row r="835" spans="1:37" s="236" customFormat="1" ht="153" x14ac:dyDescent="0.25">
      <c r="A835" s="6" t="s">
        <v>10402</v>
      </c>
      <c r="B835" s="6" t="s">
        <v>25</v>
      </c>
      <c r="C835" s="11" t="s">
        <v>1783</v>
      </c>
      <c r="D835" s="11" t="s">
        <v>1784</v>
      </c>
      <c r="E835" s="11" t="s">
        <v>1785</v>
      </c>
      <c r="F835" s="6" t="s">
        <v>1786</v>
      </c>
      <c r="G835" s="6" t="s">
        <v>337</v>
      </c>
      <c r="H835" s="126">
        <v>60</v>
      </c>
      <c r="I835" s="6" t="s">
        <v>31</v>
      </c>
      <c r="J835" s="6" t="s">
        <v>32</v>
      </c>
      <c r="K835" s="3" t="s">
        <v>10403</v>
      </c>
      <c r="L835" s="6" t="s">
        <v>338</v>
      </c>
      <c r="M835" s="6" t="s">
        <v>339</v>
      </c>
      <c r="N835" s="11" t="s">
        <v>78</v>
      </c>
      <c r="O835" s="6" t="s">
        <v>79</v>
      </c>
      <c r="P835" s="32" t="s">
        <v>432</v>
      </c>
      <c r="Q835" s="11" t="s">
        <v>433</v>
      </c>
      <c r="R835" s="23">
        <v>1000</v>
      </c>
      <c r="S835" s="9">
        <v>17500</v>
      </c>
      <c r="T835" s="9">
        <v>0</v>
      </c>
      <c r="U835" s="9">
        <f t="shared" si="243"/>
        <v>0</v>
      </c>
      <c r="V835" s="6" t="s">
        <v>80</v>
      </c>
      <c r="W835" s="6">
        <v>2016</v>
      </c>
      <c r="X835" s="32" t="s">
        <v>6914</v>
      </c>
      <c r="Y835" s="198"/>
      <c r="Z835" s="198"/>
      <c r="AA835" s="198"/>
      <c r="AB835" s="198"/>
      <c r="AC835" s="198"/>
      <c r="AD835" s="198"/>
      <c r="AE835" s="198"/>
      <c r="AF835" s="198"/>
      <c r="AG835" s="198"/>
      <c r="AH835" s="198"/>
      <c r="AI835" s="198"/>
      <c r="AJ835" s="198"/>
      <c r="AK835" s="198"/>
    </row>
    <row r="836" spans="1:37" s="236" customFormat="1" ht="153" x14ac:dyDescent="0.25">
      <c r="A836" s="6" t="s">
        <v>10988</v>
      </c>
      <c r="B836" s="6" t="s">
        <v>25</v>
      </c>
      <c r="C836" s="11" t="s">
        <v>1783</v>
      </c>
      <c r="D836" s="11" t="s">
        <v>1784</v>
      </c>
      <c r="E836" s="11" t="s">
        <v>1785</v>
      </c>
      <c r="F836" s="6" t="s">
        <v>1786</v>
      </c>
      <c r="G836" s="6" t="s">
        <v>337</v>
      </c>
      <c r="H836" s="126">
        <v>60</v>
      </c>
      <c r="I836" s="6" t="s">
        <v>31</v>
      </c>
      <c r="J836" s="6" t="s">
        <v>32</v>
      </c>
      <c r="K836" s="3" t="s">
        <v>7108</v>
      </c>
      <c r="L836" s="6" t="s">
        <v>338</v>
      </c>
      <c r="M836" s="6" t="s">
        <v>339</v>
      </c>
      <c r="N836" s="11" t="s">
        <v>78</v>
      </c>
      <c r="O836" s="6" t="s">
        <v>79</v>
      </c>
      <c r="P836" s="32" t="s">
        <v>432</v>
      </c>
      <c r="Q836" s="11" t="s">
        <v>433</v>
      </c>
      <c r="R836" s="23">
        <v>1070.5999999999999</v>
      </c>
      <c r="S836" s="9">
        <v>17500</v>
      </c>
      <c r="T836" s="9">
        <f t="shared" ref="T836" si="280">S836*R836</f>
        <v>18735500</v>
      </c>
      <c r="U836" s="9">
        <f t="shared" ref="U836" si="281">T836*1.12</f>
        <v>20983760.000000004</v>
      </c>
      <c r="V836" s="6" t="s">
        <v>80</v>
      </c>
      <c r="W836" s="6">
        <v>2016</v>
      </c>
      <c r="X836" s="32"/>
      <c r="Y836" s="198"/>
      <c r="Z836" s="198"/>
      <c r="AA836" s="198"/>
      <c r="AB836" s="198"/>
      <c r="AC836" s="198"/>
      <c r="AD836" s="198"/>
      <c r="AE836" s="198"/>
      <c r="AF836" s="198"/>
      <c r="AG836" s="198"/>
      <c r="AH836" s="198"/>
      <c r="AI836" s="198"/>
      <c r="AJ836" s="198"/>
      <c r="AK836" s="198"/>
    </row>
    <row r="837" spans="1:37" s="236" customFormat="1" ht="153" x14ac:dyDescent="0.25">
      <c r="A837" s="6" t="s">
        <v>1889</v>
      </c>
      <c r="B837" s="6" t="s">
        <v>25</v>
      </c>
      <c r="C837" s="11" t="s">
        <v>1788</v>
      </c>
      <c r="D837" s="11" t="s">
        <v>1789</v>
      </c>
      <c r="E837" s="11" t="s">
        <v>1790</v>
      </c>
      <c r="F837" s="6" t="s">
        <v>1791</v>
      </c>
      <c r="G837" s="6" t="s">
        <v>30</v>
      </c>
      <c r="H837" s="126">
        <v>60</v>
      </c>
      <c r="I837" s="6" t="s">
        <v>31</v>
      </c>
      <c r="J837" s="6" t="s">
        <v>32</v>
      </c>
      <c r="K837" s="3" t="s">
        <v>267</v>
      </c>
      <c r="L837" s="6" t="s">
        <v>34</v>
      </c>
      <c r="M837" s="6" t="s">
        <v>35</v>
      </c>
      <c r="N837" s="11" t="s">
        <v>78</v>
      </c>
      <c r="O837" s="6" t="s">
        <v>79</v>
      </c>
      <c r="P837" s="32" t="s">
        <v>1103</v>
      </c>
      <c r="Q837" s="11" t="s">
        <v>1074</v>
      </c>
      <c r="R837" s="23">
        <v>5</v>
      </c>
      <c r="S837" s="9">
        <v>445400</v>
      </c>
      <c r="T837" s="9">
        <v>0</v>
      </c>
      <c r="U837" s="9">
        <f t="shared" si="243"/>
        <v>0</v>
      </c>
      <c r="V837" s="6" t="s">
        <v>80</v>
      </c>
      <c r="W837" s="6">
        <v>2016</v>
      </c>
      <c r="X837" s="32" t="s">
        <v>6914</v>
      </c>
      <c r="Y837" s="198"/>
      <c r="Z837" s="198"/>
      <c r="AA837" s="198"/>
      <c r="AB837" s="198"/>
      <c r="AC837" s="198"/>
      <c r="AD837" s="198"/>
      <c r="AE837" s="198"/>
      <c r="AF837" s="198"/>
      <c r="AG837" s="198"/>
      <c r="AH837" s="198"/>
      <c r="AI837" s="198"/>
      <c r="AJ837" s="198"/>
      <c r="AK837" s="198"/>
    </row>
    <row r="838" spans="1:37" s="236" customFormat="1" ht="153" x14ac:dyDescent="0.25">
      <c r="A838" s="6" t="s">
        <v>10404</v>
      </c>
      <c r="B838" s="6" t="s">
        <v>25</v>
      </c>
      <c r="C838" s="11" t="s">
        <v>1788</v>
      </c>
      <c r="D838" s="11" t="s">
        <v>1789</v>
      </c>
      <c r="E838" s="11" t="s">
        <v>1790</v>
      </c>
      <c r="F838" s="6" t="s">
        <v>1791</v>
      </c>
      <c r="G838" s="6" t="s">
        <v>30</v>
      </c>
      <c r="H838" s="126">
        <v>60</v>
      </c>
      <c r="I838" s="6" t="s">
        <v>31</v>
      </c>
      <c r="J838" s="6" t="s">
        <v>32</v>
      </c>
      <c r="K838" s="3" t="s">
        <v>3496</v>
      </c>
      <c r="L838" s="6" t="s">
        <v>34</v>
      </c>
      <c r="M838" s="6" t="s">
        <v>35</v>
      </c>
      <c r="N838" s="11" t="s">
        <v>78</v>
      </c>
      <c r="O838" s="6" t="s">
        <v>79</v>
      </c>
      <c r="P838" s="32" t="s">
        <v>1103</v>
      </c>
      <c r="Q838" s="11" t="s">
        <v>1074</v>
      </c>
      <c r="R838" s="23">
        <v>3</v>
      </c>
      <c r="S838" s="9">
        <v>445400</v>
      </c>
      <c r="T838" s="9">
        <f t="shared" ref="T838" si="282">S838*R838</f>
        <v>1336200</v>
      </c>
      <c r="U838" s="9">
        <f t="shared" si="243"/>
        <v>1496544.0000000002</v>
      </c>
      <c r="V838" s="6" t="s">
        <v>80</v>
      </c>
      <c r="W838" s="6">
        <v>2016</v>
      </c>
      <c r="X838" s="32"/>
      <c r="Y838" s="198"/>
      <c r="Z838" s="198"/>
      <c r="AA838" s="198"/>
      <c r="AB838" s="198"/>
      <c r="AC838" s="198"/>
      <c r="AD838" s="198"/>
      <c r="AE838" s="198"/>
      <c r="AF838" s="198"/>
      <c r="AG838" s="198"/>
      <c r="AH838" s="198"/>
      <c r="AI838" s="198"/>
      <c r="AJ838" s="198"/>
      <c r="AK838" s="198"/>
    </row>
    <row r="839" spans="1:37" s="236" customFormat="1" ht="153" x14ac:dyDescent="0.25">
      <c r="A839" s="6" t="s">
        <v>1893</v>
      </c>
      <c r="B839" s="6" t="s">
        <v>25</v>
      </c>
      <c r="C839" s="11" t="s">
        <v>6888</v>
      </c>
      <c r="D839" s="11" t="s">
        <v>1793</v>
      </c>
      <c r="E839" s="11" t="s">
        <v>6889</v>
      </c>
      <c r="F839" s="6" t="s">
        <v>1794</v>
      </c>
      <c r="G839" s="6" t="s">
        <v>30</v>
      </c>
      <c r="H839" s="126">
        <v>60</v>
      </c>
      <c r="I839" s="6" t="s">
        <v>31</v>
      </c>
      <c r="J839" s="6" t="s">
        <v>32</v>
      </c>
      <c r="K839" s="3" t="s">
        <v>460</v>
      </c>
      <c r="L839" s="6" t="s">
        <v>34</v>
      </c>
      <c r="M839" s="6" t="s">
        <v>35</v>
      </c>
      <c r="N839" s="11" t="s">
        <v>78</v>
      </c>
      <c r="O839" s="3" t="s">
        <v>79</v>
      </c>
      <c r="P839" s="32" t="s">
        <v>1367</v>
      </c>
      <c r="Q839" s="11" t="s">
        <v>1368</v>
      </c>
      <c r="R839" s="23">
        <v>3500</v>
      </c>
      <c r="S839" s="9">
        <v>1200</v>
      </c>
      <c r="T839" s="9">
        <v>0</v>
      </c>
      <c r="U839" s="9">
        <f t="shared" si="243"/>
        <v>0</v>
      </c>
      <c r="V839" s="6" t="s">
        <v>80</v>
      </c>
      <c r="W839" s="6">
        <v>2016</v>
      </c>
      <c r="X839" s="32" t="s">
        <v>10453</v>
      </c>
      <c r="Y839" s="198"/>
      <c r="Z839" s="198"/>
      <c r="AA839" s="198"/>
      <c r="AB839" s="198"/>
      <c r="AC839" s="198"/>
      <c r="AD839" s="198"/>
      <c r="AE839" s="198"/>
      <c r="AF839" s="198"/>
      <c r="AG839" s="198"/>
      <c r="AH839" s="198"/>
      <c r="AI839" s="198"/>
      <c r="AJ839" s="198"/>
      <c r="AK839" s="198"/>
    </row>
    <row r="840" spans="1:37" s="236" customFormat="1" ht="153" x14ac:dyDescent="0.25">
      <c r="A840" s="6" t="s">
        <v>10405</v>
      </c>
      <c r="B840" s="6" t="s">
        <v>25</v>
      </c>
      <c r="C840" s="11" t="s">
        <v>6888</v>
      </c>
      <c r="D840" s="11" t="s">
        <v>1793</v>
      </c>
      <c r="E840" s="11" t="s">
        <v>6889</v>
      </c>
      <c r="F840" s="6" t="s">
        <v>1794</v>
      </c>
      <c r="G840" s="6" t="s">
        <v>30</v>
      </c>
      <c r="H840" s="126">
        <v>60</v>
      </c>
      <c r="I840" s="6" t="s">
        <v>31</v>
      </c>
      <c r="J840" s="6" t="s">
        <v>32</v>
      </c>
      <c r="K840" s="3" t="s">
        <v>240</v>
      </c>
      <c r="L840" s="6" t="s">
        <v>6799</v>
      </c>
      <c r="M840" s="6" t="s">
        <v>35</v>
      </c>
      <c r="N840" s="11" t="s">
        <v>78</v>
      </c>
      <c r="O840" s="3" t="s">
        <v>79</v>
      </c>
      <c r="P840" s="32" t="s">
        <v>1367</v>
      </c>
      <c r="Q840" s="11" t="s">
        <v>1368</v>
      </c>
      <c r="R840" s="23">
        <v>800</v>
      </c>
      <c r="S840" s="9">
        <v>3000</v>
      </c>
      <c r="T840" s="9">
        <v>0</v>
      </c>
      <c r="U840" s="9">
        <f t="shared" si="243"/>
        <v>0</v>
      </c>
      <c r="V840" s="6" t="s">
        <v>80</v>
      </c>
      <c r="W840" s="6">
        <v>2016</v>
      </c>
      <c r="X840" s="32" t="s">
        <v>6914</v>
      </c>
      <c r="Y840" s="198"/>
      <c r="Z840" s="198"/>
      <c r="AA840" s="198"/>
      <c r="AB840" s="198"/>
      <c r="AC840" s="198"/>
      <c r="AD840" s="198"/>
      <c r="AE840" s="198"/>
      <c r="AF840" s="198"/>
      <c r="AG840" s="198"/>
      <c r="AH840" s="198"/>
      <c r="AI840" s="198"/>
      <c r="AJ840" s="198"/>
      <c r="AK840" s="198"/>
    </row>
    <row r="841" spans="1:37" s="236" customFormat="1" ht="153" x14ac:dyDescent="0.25">
      <c r="A841" s="6" t="s">
        <v>11343</v>
      </c>
      <c r="B841" s="6" t="s">
        <v>25</v>
      </c>
      <c r="C841" s="11" t="s">
        <v>6888</v>
      </c>
      <c r="D841" s="11" t="s">
        <v>1793</v>
      </c>
      <c r="E841" s="11" t="s">
        <v>6889</v>
      </c>
      <c r="F841" s="6" t="s">
        <v>1794</v>
      </c>
      <c r="G841" s="6" t="s">
        <v>30</v>
      </c>
      <c r="H841" s="126">
        <v>60</v>
      </c>
      <c r="I841" s="6" t="s">
        <v>31</v>
      </c>
      <c r="J841" s="6" t="s">
        <v>32</v>
      </c>
      <c r="K841" s="3" t="s">
        <v>95</v>
      </c>
      <c r="L841" s="6" t="s">
        <v>6799</v>
      </c>
      <c r="M841" s="6" t="s">
        <v>35</v>
      </c>
      <c r="N841" s="11" t="s">
        <v>78</v>
      </c>
      <c r="O841" s="3" t="s">
        <v>79</v>
      </c>
      <c r="P841" s="32" t="s">
        <v>1367</v>
      </c>
      <c r="Q841" s="11" t="s">
        <v>1368</v>
      </c>
      <c r="R841" s="23">
        <v>1600</v>
      </c>
      <c r="S841" s="9">
        <v>3000</v>
      </c>
      <c r="T841" s="9">
        <f t="shared" ref="T841" si="283">S841*R841</f>
        <v>4800000</v>
      </c>
      <c r="U841" s="9">
        <f t="shared" ref="U841" si="284">T841*1.12</f>
        <v>5376000.0000000009</v>
      </c>
      <c r="V841" s="6" t="s">
        <v>80</v>
      </c>
      <c r="W841" s="6">
        <v>2016</v>
      </c>
      <c r="X841" s="32"/>
      <c r="Y841" s="198"/>
      <c r="Z841" s="198"/>
      <c r="AA841" s="198"/>
      <c r="AB841" s="198"/>
      <c r="AC841" s="198"/>
      <c r="AD841" s="198"/>
      <c r="AE841" s="198"/>
      <c r="AF841" s="198"/>
      <c r="AG841" s="198"/>
      <c r="AH841" s="198"/>
      <c r="AI841" s="198"/>
      <c r="AJ841" s="198"/>
      <c r="AK841" s="198"/>
    </row>
    <row r="842" spans="1:37" s="236" customFormat="1" ht="153" x14ac:dyDescent="0.25">
      <c r="A842" s="6" t="s">
        <v>1895</v>
      </c>
      <c r="B842" s="6" t="s">
        <v>25</v>
      </c>
      <c r="C842" s="11" t="s">
        <v>6888</v>
      </c>
      <c r="D842" s="11" t="s">
        <v>1793</v>
      </c>
      <c r="E842" s="11" t="s">
        <v>6889</v>
      </c>
      <c r="F842" s="6" t="s">
        <v>1794</v>
      </c>
      <c r="G842" s="6" t="s">
        <v>30</v>
      </c>
      <c r="H842" s="126">
        <v>60</v>
      </c>
      <c r="I842" s="6" t="s">
        <v>31</v>
      </c>
      <c r="J842" s="6" t="s">
        <v>32</v>
      </c>
      <c r="K842" s="3" t="s">
        <v>460</v>
      </c>
      <c r="L842" s="6" t="s">
        <v>6799</v>
      </c>
      <c r="M842" s="6" t="s">
        <v>35</v>
      </c>
      <c r="N842" s="11" t="s">
        <v>78</v>
      </c>
      <c r="O842" s="3" t="s">
        <v>79</v>
      </c>
      <c r="P842" s="32" t="s">
        <v>1367</v>
      </c>
      <c r="Q842" s="11" t="s">
        <v>1368</v>
      </c>
      <c r="R842" s="23">
        <v>2000</v>
      </c>
      <c r="S842" s="9">
        <v>1200</v>
      </c>
      <c r="T842" s="9">
        <v>0</v>
      </c>
      <c r="U842" s="9">
        <f t="shared" si="243"/>
        <v>0</v>
      </c>
      <c r="V842" s="6" t="s">
        <v>80</v>
      </c>
      <c r="W842" s="6">
        <v>2016</v>
      </c>
      <c r="X842" s="32" t="s">
        <v>10406</v>
      </c>
      <c r="Y842" s="198"/>
      <c r="Z842" s="198"/>
      <c r="AA842" s="198"/>
      <c r="AB842" s="198"/>
      <c r="AC842" s="198"/>
      <c r="AD842" s="198"/>
      <c r="AE842" s="198"/>
      <c r="AF842" s="198"/>
      <c r="AG842" s="198"/>
      <c r="AH842" s="198"/>
      <c r="AI842" s="198"/>
      <c r="AJ842" s="198"/>
      <c r="AK842" s="198"/>
    </row>
    <row r="843" spans="1:37" s="236" customFormat="1" ht="153" x14ac:dyDescent="0.25">
      <c r="A843" s="6" t="s">
        <v>10407</v>
      </c>
      <c r="B843" s="6" t="s">
        <v>25</v>
      </c>
      <c r="C843" s="11" t="s">
        <v>6888</v>
      </c>
      <c r="D843" s="11" t="s">
        <v>1793</v>
      </c>
      <c r="E843" s="11" t="s">
        <v>6889</v>
      </c>
      <c r="F843" s="6" t="s">
        <v>1794</v>
      </c>
      <c r="G843" s="6" t="s">
        <v>30</v>
      </c>
      <c r="H843" s="126">
        <v>60</v>
      </c>
      <c r="I843" s="6" t="s">
        <v>31</v>
      </c>
      <c r="J843" s="6" t="s">
        <v>32</v>
      </c>
      <c r="K843" s="3" t="s">
        <v>460</v>
      </c>
      <c r="L843" s="6" t="s">
        <v>8185</v>
      </c>
      <c r="M843" s="2" t="s">
        <v>339</v>
      </c>
      <c r="N843" s="11" t="s">
        <v>78</v>
      </c>
      <c r="O843" s="3" t="s">
        <v>79</v>
      </c>
      <c r="P843" s="32" t="s">
        <v>1367</v>
      </c>
      <c r="Q843" s="11" t="s">
        <v>1368</v>
      </c>
      <c r="R843" s="23">
        <v>2000</v>
      </c>
      <c r="S843" s="9">
        <v>1200</v>
      </c>
      <c r="T843" s="9">
        <v>0</v>
      </c>
      <c r="U843" s="9">
        <f t="shared" si="243"/>
        <v>0</v>
      </c>
      <c r="V843" s="6" t="s">
        <v>80</v>
      </c>
      <c r="W843" s="6">
        <v>2016</v>
      </c>
      <c r="X843" s="32" t="s">
        <v>6907</v>
      </c>
      <c r="Y843" s="198"/>
      <c r="Z843" s="198"/>
      <c r="AA843" s="198"/>
      <c r="AB843" s="198"/>
      <c r="AC843" s="198"/>
      <c r="AD843" s="198"/>
      <c r="AE843" s="198"/>
      <c r="AF843" s="198"/>
      <c r="AG843" s="198"/>
      <c r="AH843" s="198"/>
      <c r="AI843" s="198"/>
      <c r="AJ843" s="198"/>
      <c r="AK843" s="198"/>
    </row>
    <row r="844" spans="1:37" s="236" customFormat="1" ht="153" x14ac:dyDescent="0.25">
      <c r="A844" s="6" t="s">
        <v>10408</v>
      </c>
      <c r="B844" s="6" t="s">
        <v>25</v>
      </c>
      <c r="C844" s="11" t="s">
        <v>6888</v>
      </c>
      <c r="D844" s="11" t="s">
        <v>1793</v>
      </c>
      <c r="E844" s="11" t="s">
        <v>6889</v>
      </c>
      <c r="F844" s="6" t="s">
        <v>1794</v>
      </c>
      <c r="G844" s="6" t="s">
        <v>30</v>
      </c>
      <c r="H844" s="126">
        <v>60</v>
      </c>
      <c r="I844" s="6" t="s">
        <v>31</v>
      </c>
      <c r="J844" s="6" t="s">
        <v>32</v>
      </c>
      <c r="K844" s="3" t="s">
        <v>460</v>
      </c>
      <c r="L844" s="6" t="s">
        <v>8185</v>
      </c>
      <c r="M844" s="2" t="s">
        <v>339</v>
      </c>
      <c r="N844" s="11" t="s">
        <v>78</v>
      </c>
      <c r="O844" s="3" t="s">
        <v>79</v>
      </c>
      <c r="P844" s="32" t="s">
        <v>1367</v>
      </c>
      <c r="Q844" s="11" t="s">
        <v>1368</v>
      </c>
      <c r="R844" s="23">
        <v>300</v>
      </c>
      <c r="S844" s="9">
        <v>1200</v>
      </c>
      <c r="T844" s="9">
        <f t="shared" ref="T844" si="285">S844*R844</f>
        <v>360000</v>
      </c>
      <c r="U844" s="9">
        <f t="shared" si="243"/>
        <v>403200.00000000006</v>
      </c>
      <c r="V844" s="6" t="s">
        <v>80</v>
      </c>
      <c r="W844" s="6">
        <v>2016</v>
      </c>
      <c r="X844" s="32"/>
      <c r="Y844" s="198"/>
      <c r="Z844" s="198"/>
      <c r="AA844" s="198"/>
      <c r="AB844" s="198"/>
      <c r="AC844" s="198"/>
      <c r="AD844" s="198"/>
      <c r="AE844" s="198"/>
      <c r="AF844" s="198"/>
      <c r="AG844" s="198"/>
      <c r="AH844" s="198"/>
      <c r="AI844" s="198"/>
      <c r="AJ844" s="198"/>
      <c r="AK844" s="198"/>
    </row>
    <row r="845" spans="1:37" s="236" customFormat="1" ht="153" x14ac:dyDescent="0.25">
      <c r="A845" s="6" t="s">
        <v>1897</v>
      </c>
      <c r="B845" s="6" t="s">
        <v>25</v>
      </c>
      <c r="C845" s="11" t="s">
        <v>6888</v>
      </c>
      <c r="D845" s="11" t="s">
        <v>1793</v>
      </c>
      <c r="E845" s="11" t="s">
        <v>6889</v>
      </c>
      <c r="F845" s="6" t="s">
        <v>1794</v>
      </c>
      <c r="G845" s="6" t="s">
        <v>30</v>
      </c>
      <c r="H845" s="126">
        <v>60</v>
      </c>
      <c r="I845" s="6" t="s">
        <v>31</v>
      </c>
      <c r="J845" s="6" t="s">
        <v>32</v>
      </c>
      <c r="K845" s="3" t="s">
        <v>460</v>
      </c>
      <c r="L845" s="6" t="s">
        <v>6800</v>
      </c>
      <c r="M845" s="6" t="s">
        <v>35</v>
      </c>
      <c r="N845" s="11" t="s">
        <v>78</v>
      </c>
      <c r="O845" s="3" t="s">
        <v>79</v>
      </c>
      <c r="P845" s="32" t="s">
        <v>1367</v>
      </c>
      <c r="Q845" s="11" t="s">
        <v>1368</v>
      </c>
      <c r="R845" s="23">
        <v>2000</v>
      </c>
      <c r="S845" s="9">
        <v>1200</v>
      </c>
      <c r="T845" s="9">
        <v>0</v>
      </c>
      <c r="U845" s="9">
        <f t="shared" si="243"/>
        <v>0</v>
      </c>
      <c r="V845" s="6" t="s">
        <v>80</v>
      </c>
      <c r="W845" s="6">
        <v>2016</v>
      </c>
      <c r="X845" s="32" t="s">
        <v>7074</v>
      </c>
      <c r="Y845" s="198"/>
      <c r="Z845" s="198"/>
      <c r="AA845" s="198"/>
      <c r="AB845" s="198"/>
      <c r="AC845" s="198"/>
      <c r="AD845" s="198"/>
      <c r="AE845" s="198"/>
      <c r="AF845" s="198"/>
      <c r="AG845" s="198"/>
      <c r="AH845" s="198"/>
      <c r="AI845" s="198"/>
      <c r="AJ845" s="198"/>
      <c r="AK845" s="198"/>
    </row>
    <row r="846" spans="1:37" s="236" customFormat="1" ht="153" x14ac:dyDescent="0.25">
      <c r="A846" s="6" t="s">
        <v>10409</v>
      </c>
      <c r="B846" s="6" t="s">
        <v>25</v>
      </c>
      <c r="C846" s="11" t="s">
        <v>6888</v>
      </c>
      <c r="D846" s="11" t="s">
        <v>1793</v>
      </c>
      <c r="E846" s="11" t="s">
        <v>6889</v>
      </c>
      <c r="F846" s="6" t="s">
        <v>1794</v>
      </c>
      <c r="G846" s="6" t="s">
        <v>30</v>
      </c>
      <c r="H846" s="126">
        <v>60</v>
      </c>
      <c r="I846" s="6" t="s">
        <v>31</v>
      </c>
      <c r="J846" s="6" t="s">
        <v>32</v>
      </c>
      <c r="K846" s="3" t="s">
        <v>240</v>
      </c>
      <c r="L846" s="6" t="s">
        <v>6800</v>
      </c>
      <c r="M846" s="6" t="s">
        <v>35</v>
      </c>
      <c r="N846" s="11" t="s">
        <v>78</v>
      </c>
      <c r="O846" s="3" t="s">
        <v>79</v>
      </c>
      <c r="P846" s="32" t="s">
        <v>1367</v>
      </c>
      <c r="Q846" s="11" t="s">
        <v>1368</v>
      </c>
      <c r="R846" s="23">
        <v>352</v>
      </c>
      <c r="S846" s="9">
        <v>3000</v>
      </c>
      <c r="T846" s="9">
        <v>0</v>
      </c>
      <c r="U846" s="9">
        <f t="shared" si="243"/>
        <v>0</v>
      </c>
      <c r="V846" s="6" t="s">
        <v>80</v>
      </c>
      <c r="W846" s="6">
        <v>2016</v>
      </c>
      <c r="X846" s="32" t="s">
        <v>6914</v>
      </c>
      <c r="Y846" s="198"/>
      <c r="Z846" s="198"/>
      <c r="AA846" s="198"/>
      <c r="AB846" s="198"/>
      <c r="AC846" s="198"/>
      <c r="AD846" s="198"/>
      <c r="AE846" s="198"/>
      <c r="AF846" s="198"/>
      <c r="AG846" s="198"/>
      <c r="AH846" s="198"/>
      <c r="AI846" s="198"/>
      <c r="AJ846" s="198"/>
      <c r="AK846" s="198"/>
    </row>
    <row r="847" spans="1:37" s="236" customFormat="1" ht="153" x14ac:dyDescent="0.25">
      <c r="A847" s="6" t="s">
        <v>11344</v>
      </c>
      <c r="B847" s="6" t="s">
        <v>25</v>
      </c>
      <c r="C847" s="11" t="s">
        <v>6888</v>
      </c>
      <c r="D847" s="11" t="s">
        <v>1793</v>
      </c>
      <c r="E847" s="11" t="s">
        <v>6889</v>
      </c>
      <c r="F847" s="6" t="s">
        <v>1794</v>
      </c>
      <c r="G847" s="6" t="s">
        <v>30</v>
      </c>
      <c r="H847" s="126">
        <v>60</v>
      </c>
      <c r="I847" s="6" t="s">
        <v>31</v>
      </c>
      <c r="J847" s="6" t="s">
        <v>32</v>
      </c>
      <c r="K847" s="3" t="s">
        <v>95</v>
      </c>
      <c r="L847" s="6" t="s">
        <v>6800</v>
      </c>
      <c r="M847" s="6" t="s">
        <v>35</v>
      </c>
      <c r="N847" s="11" t="s">
        <v>78</v>
      </c>
      <c r="O847" s="3" t="s">
        <v>79</v>
      </c>
      <c r="P847" s="32" t="s">
        <v>1367</v>
      </c>
      <c r="Q847" s="11" t="s">
        <v>1368</v>
      </c>
      <c r="R847" s="23">
        <v>1000</v>
      </c>
      <c r="S847" s="9">
        <v>3000</v>
      </c>
      <c r="T847" s="9">
        <f t="shared" ref="T847" si="286">S847*R847</f>
        <v>3000000</v>
      </c>
      <c r="U847" s="9">
        <f t="shared" ref="U847" si="287">T847*1.12</f>
        <v>3360000.0000000005</v>
      </c>
      <c r="V847" s="6" t="s">
        <v>80</v>
      </c>
      <c r="W847" s="6">
        <v>2016</v>
      </c>
      <c r="X847" s="32"/>
      <c r="Y847" s="198"/>
      <c r="Z847" s="198"/>
      <c r="AA847" s="198"/>
      <c r="AB847" s="198"/>
      <c r="AC847" s="198"/>
      <c r="AD847" s="198"/>
      <c r="AE847" s="198"/>
      <c r="AF847" s="198"/>
      <c r="AG847" s="198"/>
      <c r="AH847" s="198"/>
      <c r="AI847" s="198"/>
      <c r="AJ847" s="198"/>
      <c r="AK847" s="198"/>
    </row>
    <row r="848" spans="1:37" s="236" customFormat="1" ht="102" x14ac:dyDescent="0.25">
      <c r="A848" s="6" t="s">
        <v>1899</v>
      </c>
      <c r="B848" s="6" t="s">
        <v>25</v>
      </c>
      <c r="C848" s="6" t="s">
        <v>1796</v>
      </c>
      <c r="D848" s="11" t="s">
        <v>1797</v>
      </c>
      <c r="E848" s="119" t="s">
        <v>1798</v>
      </c>
      <c r="F848" s="6" t="s">
        <v>1799</v>
      </c>
      <c r="G848" s="6" t="s">
        <v>337</v>
      </c>
      <c r="H848" s="126">
        <v>0</v>
      </c>
      <c r="I848" s="6" t="s">
        <v>31</v>
      </c>
      <c r="J848" s="6" t="s">
        <v>32</v>
      </c>
      <c r="K848" s="6" t="s">
        <v>95</v>
      </c>
      <c r="L848" s="6" t="s">
        <v>34</v>
      </c>
      <c r="M848" s="6" t="s">
        <v>35</v>
      </c>
      <c r="N848" s="6" t="s">
        <v>10770</v>
      </c>
      <c r="O848" s="6" t="s">
        <v>37</v>
      </c>
      <c r="P848" s="32" t="s">
        <v>432</v>
      </c>
      <c r="Q848" s="11" t="s">
        <v>433</v>
      </c>
      <c r="R848" s="23">
        <v>600</v>
      </c>
      <c r="S848" s="9">
        <v>17060</v>
      </c>
      <c r="T848" s="9">
        <v>0</v>
      </c>
      <c r="U848" s="9">
        <f t="shared" si="243"/>
        <v>0</v>
      </c>
      <c r="V848" s="6"/>
      <c r="W848" s="6">
        <v>2016</v>
      </c>
      <c r="X848" s="32" t="s">
        <v>7023</v>
      </c>
      <c r="Y848" s="198"/>
      <c r="Z848" s="198"/>
      <c r="AA848" s="198"/>
      <c r="AB848" s="198"/>
      <c r="AC848" s="198"/>
      <c r="AD848" s="198"/>
      <c r="AE848" s="198"/>
      <c r="AF848" s="198"/>
      <c r="AG848" s="198"/>
      <c r="AH848" s="198"/>
      <c r="AI848" s="198"/>
      <c r="AJ848" s="198"/>
      <c r="AK848" s="198"/>
    </row>
    <row r="849" spans="1:37" s="236" customFormat="1" ht="102" x14ac:dyDescent="0.25">
      <c r="A849" s="6" t="s">
        <v>10410</v>
      </c>
      <c r="B849" s="6" t="s">
        <v>25</v>
      </c>
      <c r="C849" s="6" t="s">
        <v>1796</v>
      </c>
      <c r="D849" s="11" t="s">
        <v>1797</v>
      </c>
      <c r="E849" s="119" t="s">
        <v>1798</v>
      </c>
      <c r="F849" s="6" t="s">
        <v>1799</v>
      </c>
      <c r="G849" s="6" t="s">
        <v>30</v>
      </c>
      <c r="H849" s="126">
        <v>0</v>
      </c>
      <c r="I849" s="6" t="s">
        <v>31</v>
      </c>
      <c r="J849" s="6" t="s">
        <v>32</v>
      </c>
      <c r="K849" s="6" t="s">
        <v>45</v>
      </c>
      <c r="L849" s="6" t="s">
        <v>34</v>
      </c>
      <c r="M849" s="6" t="s">
        <v>35</v>
      </c>
      <c r="N849" s="6" t="s">
        <v>10770</v>
      </c>
      <c r="O849" s="6" t="s">
        <v>37</v>
      </c>
      <c r="P849" s="32" t="s">
        <v>432</v>
      </c>
      <c r="Q849" s="11" t="s">
        <v>433</v>
      </c>
      <c r="R849" s="23">
        <v>319</v>
      </c>
      <c r="S849" s="9">
        <v>17060</v>
      </c>
      <c r="T849" s="9">
        <f t="shared" ref="T849" si="288">S849*R849</f>
        <v>5442140</v>
      </c>
      <c r="U849" s="9">
        <f t="shared" si="243"/>
        <v>6095196.8000000007</v>
      </c>
      <c r="V849" s="6"/>
      <c r="W849" s="6">
        <v>2016</v>
      </c>
      <c r="X849" s="32"/>
      <c r="Y849" s="198"/>
      <c r="Z849" s="198"/>
      <c r="AA849" s="198"/>
      <c r="AB849" s="198"/>
      <c r="AC849" s="198"/>
      <c r="AD849" s="198"/>
      <c r="AE849" s="198"/>
      <c r="AF849" s="198"/>
      <c r="AG849" s="198"/>
      <c r="AH849" s="198"/>
      <c r="AI849" s="198"/>
      <c r="AJ849" s="198"/>
      <c r="AK849" s="198"/>
    </row>
    <row r="850" spans="1:37" s="236" customFormat="1" ht="153" x14ac:dyDescent="0.25">
      <c r="A850" s="6" t="s">
        <v>1903</v>
      </c>
      <c r="B850" s="6" t="s">
        <v>25</v>
      </c>
      <c r="C850" s="11" t="s">
        <v>1801</v>
      </c>
      <c r="D850" s="11" t="s">
        <v>1802</v>
      </c>
      <c r="E850" s="11" t="s">
        <v>1803</v>
      </c>
      <c r="F850" s="6" t="s">
        <v>1804</v>
      </c>
      <c r="G850" s="6" t="s">
        <v>30</v>
      </c>
      <c r="H850" s="126">
        <v>60</v>
      </c>
      <c r="I850" s="6" t="s">
        <v>31</v>
      </c>
      <c r="J850" s="6" t="s">
        <v>32</v>
      </c>
      <c r="K850" s="6" t="s">
        <v>628</v>
      </c>
      <c r="L850" s="6" t="s">
        <v>34</v>
      </c>
      <c r="M850" s="6" t="s">
        <v>35</v>
      </c>
      <c r="N850" s="11" t="s">
        <v>78</v>
      </c>
      <c r="O850" s="3" t="s">
        <v>79</v>
      </c>
      <c r="P850" s="41" t="s">
        <v>38</v>
      </c>
      <c r="Q850" s="2" t="s">
        <v>39</v>
      </c>
      <c r="R850" s="23">
        <v>600</v>
      </c>
      <c r="S850" s="9">
        <v>11000</v>
      </c>
      <c r="T850" s="9">
        <v>0</v>
      </c>
      <c r="U850" s="9">
        <f t="shared" si="243"/>
        <v>0</v>
      </c>
      <c r="V850" s="6" t="s">
        <v>80</v>
      </c>
      <c r="W850" s="6">
        <v>2016</v>
      </c>
      <c r="X850" s="32" t="s">
        <v>6914</v>
      </c>
      <c r="Y850" s="198"/>
      <c r="Z850" s="198"/>
      <c r="AA850" s="198"/>
      <c r="AB850" s="198"/>
      <c r="AC850" s="198"/>
      <c r="AD850" s="198"/>
      <c r="AE850" s="198"/>
      <c r="AF850" s="198"/>
      <c r="AG850" s="198"/>
      <c r="AH850" s="198"/>
      <c r="AI850" s="198"/>
      <c r="AJ850" s="198"/>
      <c r="AK850" s="198"/>
    </row>
    <row r="851" spans="1:37" s="236" customFormat="1" ht="153" x14ac:dyDescent="0.25">
      <c r="A851" s="6" t="s">
        <v>10411</v>
      </c>
      <c r="B851" s="6" t="s">
        <v>25</v>
      </c>
      <c r="C851" s="11" t="s">
        <v>1801</v>
      </c>
      <c r="D851" s="11" t="s">
        <v>1802</v>
      </c>
      <c r="E851" s="11" t="s">
        <v>1803</v>
      </c>
      <c r="F851" s="6" t="s">
        <v>1804</v>
      </c>
      <c r="G851" s="6" t="s">
        <v>30</v>
      </c>
      <c r="H851" s="126">
        <v>60</v>
      </c>
      <c r="I851" s="6" t="s">
        <v>31</v>
      </c>
      <c r="J851" s="6" t="s">
        <v>32</v>
      </c>
      <c r="K851" s="6" t="s">
        <v>95</v>
      </c>
      <c r="L851" s="6" t="s">
        <v>34</v>
      </c>
      <c r="M851" s="6" t="s">
        <v>35</v>
      </c>
      <c r="N851" s="11" t="s">
        <v>78</v>
      </c>
      <c r="O851" s="3" t="s">
        <v>79</v>
      </c>
      <c r="P851" s="41" t="s">
        <v>38</v>
      </c>
      <c r="Q851" s="2" t="s">
        <v>39</v>
      </c>
      <c r="R851" s="23">
        <v>86</v>
      </c>
      <c r="S851" s="9">
        <v>11000</v>
      </c>
      <c r="T851" s="9">
        <v>0</v>
      </c>
      <c r="U851" s="9">
        <f t="shared" si="243"/>
        <v>0</v>
      </c>
      <c r="V851" s="6" t="s">
        <v>80</v>
      </c>
      <c r="W851" s="6">
        <v>2016</v>
      </c>
      <c r="X851" s="32" t="s">
        <v>6907</v>
      </c>
      <c r="Y851" s="198"/>
      <c r="Z851" s="198"/>
      <c r="AA851" s="198"/>
      <c r="AB851" s="198"/>
      <c r="AC851" s="198"/>
      <c r="AD851" s="198"/>
      <c r="AE851" s="198"/>
      <c r="AF851" s="198"/>
      <c r="AG851" s="198"/>
      <c r="AH851" s="198"/>
      <c r="AI851" s="198"/>
      <c r="AJ851" s="198"/>
      <c r="AK851" s="198"/>
    </row>
    <row r="852" spans="1:37" s="236" customFormat="1" ht="153" x14ac:dyDescent="0.25">
      <c r="A852" s="6" t="s">
        <v>11260</v>
      </c>
      <c r="B852" s="6" t="s">
        <v>25</v>
      </c>
      <c r="C852" s="11" t="s">
        <v>1801</v>
      </c>
      <c r="D852" s="11" t="s">
        <v>1802</v>
      </c>
      <c r="E852" s="11" t="s">
        <v>1803</v>
      </c>
      <c r="F852" s="6" t="s">
        <v>1804</v>
      </c>
      <c r="G852" s="6" t="s">
        <v>30</v>
      </c>
      <c r="H852" s="126">
        <v>60</v>
      </c>
      <c r="I852" s="6" t="s">
        <v>31</v>
      </c>
      <c r="J852" s="6" t="s">
        <v>32</v>
      </c>
      <c r="K852" s="6" t="s">
        <v>95</v>
      </c>
      <c r="L852" s="6" t="s">
        <v>34</v>
      </c>
      <c r="M852" s="6" t="s">
        <v>35</v>
      </c>
      <c r="N852" s="11" t="s">
        <v>78</v>
      </c>
      <c r="O852" s="3" t="s">
        <v>79</v>
      </c>
      <c r="P852" s="41" t="s">
        <v>38</v>
      </c>
      <c r="Q852" s="2" t="s">
        <v>39</v>
      </c>
      <c r="R852" s="23">
        <v>94</v>
      </c>
      <c r="S852" s="9">
        <v>11000</v>
      </c>
      <c r="T852" s="9">
        <f t="shared" ref="T852" si="289">S852*R852</f>
        <v>1034000</v>
      </c>
      <c r="U852" s="9">
        <f t="shared" ref="U852" si="290">T852*1.12</f>
        <v>1158080</v>
      </c>
      <c r="V852" s="6" t="s">
        <v>80</v>
      </c>
      <c r="W852" s="6">
        <v>2016</v>
      </c>
      <c r="X852" s="32"/>
      <c r="Y852" s="198"/>
      <c r="Z852" s="198"/>
      <c r="AA852" s="198"/>
      <c r="AB852" s="198"/>
      <c r="AC852" s="198"/>
      <c r="AD852" s="198"/>
      <c r="AE852" s="198"/>
      <c r="AF852" s="198"/>
      <c r="AG852" s="198"/>
      <c r="AH852" s="198"/>
      <c r="AI852" s="198"/>
      <c r="AJ852" s="198"/>
      <c r="AK852" s="198"/>
    </row>
    <row r="853" spans="1:37" s="236" customFormat="1" ht="102" x14ac:dyDescent="0.25">
      <c r="A853" s="6" t="s">
        <v>1908</v>
      </c>
      <c r="B853" s="6" t="s">
        <v>25</v>
      </c>
      <c r="C853" s="11" t="s">
        <v>1806</v>
      </c>
      <c r="D853" s="11" t="s">
        <v>1807</v>
      </c>
      <c r="E853" s="11" t="s">
        <v>1808</v>
      </c>
      <c r="F853" s="6" t="s">
        <v>1809</v>
      </c>
      <c r="G853" s="6" t="s">
        <v>30</v>
      </c>
      <c r="H853" s="126">
        <v>0</v>
      </c>
      <c r="I853" s="6" t="s">
        <v>31</v>
      </c>
      <c r="J853" s="6" t="s">
        <v>32</v>
      </c>
      <c r="K853" s="6" t="s">
        <v>45</v>
      </c>
      <c r="L853" s="6" t="s">
        <v>34</v>
      </c>
      <c r="M853" s="6" t="s">
        <v>35</v>
      </c>
      <c r="N853" s="6" t="s">
        <v>10770</v>
      </c>
      <c r="O853" s="6" t="s">
        <v>37</v>
      </c>
      <c r="P853" s="41" t="s">
        <v>340</v>
      </c>
      <c r="Q853" s="3" t="s">
        <v>353</v>
      </c>
      <c r="R853" s="23">
        <v>1000</v>
      </c>
      <c r="S853" s="9">
        <v>343</v>
      </c>
      <c r="T853" s="9">
        <v>0</v>
      </c>
      <c r="U853" s="9">
        <f t="shared" si="243"/>
        <v>0</v>
      </c>
      <c r="V853" s="6"/>
      <c r="W853" s="6">
        <v>2016</v>
      </c>
      <c r="X853" s="32" t="s">
        <v>6905</v>
      </c>
      <c r="Y853" s="198"/>
      <c r="Z853" s="198"/>
      <c r="AA853" s="198"/>
      <c r="AB853" s="198"/>
      <c r="AC853" s="198"/>
      <c r="AD853" s="198"/>
      <c r="AE853" s="198"/>
      <c r="AF853" s="198"/>
      <c r="AG853" s="198"/>
      <c r="AH853" s="198"/>
      <c r="AI853" s="198"/>
      <c r="AJ853" s="198"/>
      <c r="AK853" s="198"/>
    </row>
    <row r="854" spans="1:37" s="236" customFormat="1" ht="102" x14ac:dyDescent="0.25">
      <c r="A854" s="6" t="s">
        <v>1909</v>
      </c>
      <c r="B854" s="6" t="s">
        <v>25</v>
      </c>
      <c r="C854" s="11" t="s">
        <v>1806</v>
      </c>
      <c r="D854" s="11" t="s">
        <v>1807</v>
      </c>
      <c r="E854" s="11" t="s">
        <v>1808</v>
      </c>
      <c r="F854" s="6" t="s">
        <v>1811</v>
      </c>
      <c r="G854" s="6" t="s">
        <v>30</v>
      </c>
      <c r="H854" s="126">
        <v>0</v>
      </c>
      <c r="I854" s="6" t="s">
        <v>31</v>
      </c>
      <c r="J854" s="6" t="s">
        <v>32</v>
      </c>
      <c r="K854" s="6" t="s">
        <v>45</v>
      </c>
      <c r="L854" s="6" t="s">
        <v>34</v>
      </c>
      <c r="M854" s="6" t="s">
        <v>35</v>
      </c>
      <c r="N854" s="6" t="s">
        <v>10770</v>
      </c>
      <c r="O854" s="6" t="s">
        <v>37</v>
      </c>
      <c r="P854" s="41" t="s">
        <v>340</v>
      </c>
      <c r="Q854" s="3" t="s">
        <v>353</v>
      </c>
      <c r="R854" s="23">
        <v>1000</v>
      </c>
      <c r="S854" s="9">
        <v>380</v>
      </c>
      <c r="T854" s="9">
        <v>0</v>
      </c>
      <c r="U854" s="9">
        <f t="shared" si="243"/>
        <v>0</v>
      </c>
      <c r="V854" s="6"/>
      <c r="W854" s="6">
        <v>2016</v>
      </c>
      <c r="X854" s="32" t="s">
        <v>6905</v>
      </c>
      <c r="Y854" s="198"/>
      <c r="Z854" s="198"/>
      <c r="AA854" s="198"/>
      <c r="AB854" s="198"/>
      <c r="AC854" s="198"/>
      <c r="AD854" s="198"/>
      <c r="AE854" s="198"/>
      <c r="AF854" s="198"/>
      <c r="AG854" s="198"/>
      <c r="AH854" s="198"/>
      <c r="AI854" s="198"/>
      <c r="AJ854" s="198"/>
      <c r="AK854" s="198"/>
    </row>
    <row r="855" spans="1:37" s="236" customFormat="1" ht="153" x14ac:dyDescent="0.25">
      <c r="A855" s="6" t="s">
        <v>1910</v>
      </c>
      <c r="B855" s="6" t="s">
        <v>25</v>
      </c>
      <c r="C855" s="6" t="s">
        <v>1813</v>
      </c>
      <c r="D855" s="6" t="s">
        <v>1814</v>
      </c>
      <c r="E855" s="6" t="s">
        <v>1815</v>
      </c>
      <c r="F855" s="6" t="s">
        <v>1816</v>
      </c>
      <c r="G855" s="6" t="s">
        <v>30</v>
      </c>
      <c r="H855" s="126">
        <v>60</v>
      </c>
      <c r="I855" s="6" t="s">
        <v>31</v>
      </c>
      <c r="J855" s="6" t="s">
        <v>32</v>
      </c>
      <c r="K855" s="6" t="s">
        <v>45</v>
      </c>
      <c r="L855" s="6" t="s">
        <v>34</v>
      </c>
      <c r="M855" s="6" t="s">
        <v>35</v>
      </c>
      <c r="N855" s="11" t="s">
        <v>78</v>
      </c>
      <c r="O855" s="3" t="s">
        <v>79</v>
      </c>
      <c r="P855" s="41" t="s">
        <v>38</v>
      </c>
      <c r="Q855" s="2" t="s">
        <v>39</v>
      </c>
      <c r="R855" s="23">
        <v>6</v>
      </c>
      <c r="S855" s="12">
        <v>189995</v>
      </c>
      <c r="T855" s="9">
        <v>0</v>
      </c>
      <c r="U855" s="9">
        <f t="shared" si="243"/>
        <v>0</v>
      </c>
      <c r="V855" s="6" t="s">
        <v>80</v>
      </c>
      <c r="W855" s="6">
        <v>2016</v>
      </c>
      <c r="X855" s="32">
        <v>11</v>
      </c>
      <c r="Y855" s="198"/>
      <c r="Z855" s="198"/>
      <c r="AA855" s="198"/>
      <c r="AB855" s="198"/>
      <c r="AC855" s="198"/>
      <c r="AD855" s="198"/>
      <c r="AE855" s="198"/>
      <c r="AF855" s="198"/>
      <c r="AG855" s="198"/>
      <c r="AH855" s="198"/>
      <c r="AI855" s="198"/>
      <c r="AJ855" s="198"/>
      <c r="AK855" s="198"/>
    </row>
    <row r="856" spans="1:37" s="236" customFormat="1" ht="153" x14ac:dyDescent="0.25">
      <c r="A856" s="6" t="s">
        <v>6898</v>
      </c>
      <c r="B856" s="6" t="s">
        <v>25</v>
      </c>
      <c r="C856" s="6" t="s">
        <v>1813</v>
      </c>
      <c r="D856" s="6" t="s">
        <v>1814</v>
      </c>
      <c r="E856" s="6" t="s">
        <v>1815</v>
      </c>
      <c r="F856" s="6" t="s">
        <v>1816</v>
      </c>
      <c r="G856" s="6" t="s">
        <v>30</v>
      </c>
      <c r="H856" s="126">
        <v>60</v>
      </c>
      <c r="I856" s="6" t="s">
        <v>31</v>
      </c>
      <c r="J856" s="6" t="s">
        <v>32</v>
      </c>
      <c r="K856" s="6" t="s">
        <v>240</v>
      </c>
      <c r="L856" s="6" t="s">
        <v>34</v>
      </c>
      <c r="M856" s="6" t="s">
        <v>35</v>
      </c>
      <c r="N856" s="11" t="s">
        <v>78</v>
      </c>
      <c r="O856" s="3" t="s">
        <v>79</v>
      </c>
      <c r="P856" s="41" t="s">
        <v>38</v>
      </c>
      <c r="Q856" s="2" t="s">
        <v>39</v>
      </c>
      <c r="R856" s="23">
        <v>6</v>
      </c>
      <c r="S856" s="12">
        <v>189995</v>
      </c>
      <c r="T856" s="9">
        <v>0</v>
      </c>
      <c r="U856" s="9">
        <f t="shared" si="243"/>
        <v>0</v>
      </c>
      <c r="V856" s="6" t="s">
        <v>80</v>
      </c>
      <c r="W856" s="6">
        <v>2016</v>
      </c>
      <c r="X856" s="32" t="s">
        <v>6905</v>
      </c>
      <c r="Y856" s="198"/>
      <c r="Z856" s="198"/>
      <c r="AA856" s="198"/>
      <c r="AB856" s="198"/>
      <c r="AC856" s="198"/>
      <c r="AD856" s="198"/>
      <c r="AE856" s="198"/>
      <c r="AF856" s="198"/>
      <c r="AG856" s="198"/>
      <c r="AH856" s="198"/>
      <c r="AI856" s="198"/>
      <c r="AJ856" s="198"/>
      <c r="AK856" s="198"/>
    </row>
    <row r="857" spans="1:37" s="236" customFormat="1" ht="102" x14ac:dyDescent="0.25">
      <c r="A857" s="6" t="s">
        <v>1911</v>
      </c>
      <c r="B857" s="6" t="s">
        <v>25</v>
      </c>
      <c r="C857" s="6" t="s">
        <v>162</v>
      </c>
      <c r="D857" s="6" t="s">
        <v>163</v>
      </c>
      <c r="E857" s="6" t="s">
        <v>164</v>
      </c>
      <c r="F857" s="6" t="s">
        <v>1818</v>
      </c>
      <c r="G857" s="6" t="s">
        <v>337</v>
      </c>
      <c r="H857" s="126">
        <v>0</v>
      </c>
      <c r="I857" s="6" t="s">
        <v>31</v>
      </c>
      <c r="J857" s="6" t="s">
        <v>32</v>
      </c>
      <c r="K857" s="6" t="s">
        <v>267</v>
      </c>
      <c r="L857" s="6" t="s">
        <v>34</v>
      </c>
      <c r="M857" s="6" t="s">
        <v>35</v>
      </c>
      <c r="N857" s="6" t="s">
        <v>10770</v>
      </c>
      <c r="O857" s="6" t="s">
        <v>37</v>
      </c>
      <c r="P857" s="41" t="s">
        <v>38</v>
      </c>
      <c r="Q857" s="2" t="s">
        <v>39</v>
      </c>
      <c r="R857" s="23">
        <v>20</v>
      </c>
      <c r="S857" s="9">
        <v>1719642.86</v>
      </c>
      <c r="T857" s="9">
        <v>0</v>
      </c>
      <c r="U857" s="9">
        <f t="shared" si="243"/>
        <v>0</v>
      </c>
      <c r="V857" s="6"/>
      <c r="W857" s="6">
        <v>2016</v>
      </c>
      <c r="X857" s="32" t="s">
        <v>6907</v>
      </c>
      <c r="Y857" s="198"/>
      <c r="Z857" s="198"/>
      <c r="AA857" s="198"/>
      <c r="AB857" s="198"/>
      <c r="AC857" s="198"/>
      <c r="AD857" s="198"/>
      <c r="AE857" s="198"/>
      <c r="AF857" s="198"/>
      <c r="AG857" s="198"/>
      <c r="AH857" s="198"/>
      <c r="AI857" s="198"/>
      <c r="AJ857" s="198"/>
      <c r="AK857" s="198"/>
    </row>
    <row r="858" spans="1:37" s="236" customFormat="1" ht="102" x14ac:dyDescent="0.25">
      <c r="A858" s="6" t="s">
        <v>10412</v>
      </c>
      <c r="B858" s="6" t="s">
        <v>25</v>
      </c>
      <c r="C858" s="6" t="s">
        <v>162</v>
      </c>
      <c r="D858" s="6" t="s">
        <v>163</v>
      </c>
      <c r="E858" s="6" t="s">
        <v>164</v>
      </c>
      <c r="F858" s="6" t="s">
        <v>1818</v>
      </c>
      <c r="G858" s="6" t="s">
        <v>337</v>
      </c>
      <c r="H858" s="126">
        <v>0</v>
      </c>
      <c r="I858" s="6" t="s">
        <v>31</v>
      </c>
      <c r="J858" s="6" t="s">
        <v>32</v>
      </c>
      <c r="K858" s="6" t="s">
        <v>267</v>
      </c>
      <c r="L858" s="6" t="s">
        <v>34</v>
      </c>
      <c r="M858" s="6" t="s">
        <v>35</v>
      </c>
      <c r="N858" s="6" t="s">
        <v>10770</v>
      </c>
      <c r="O858" s="6" t="s">
        <v>37</v>
      </c>
      <c r="P858" s="41" t="s">
        <v>38</v>
      </c>
      <c r="Q858" s="2" t="s">
        <v>39</v>
      </c>
      <c r="R858" s="23">
        <v>10</v>
      </c>
      <c r="S858" s="9">
        <v>1719642.86</v>
      </c>
      <c r="T858" s="9">
        <f t="shared" ref="T858" si="291">S858*R858</f>
        <v>17196428.600000001</v>
      </c>
      <c r="U858" s="9">
        <f t="shared" si="243"/>
        <v>19260000.032000005</v>
      </c>
      <c r="V858" s="6"/>
      <c r="W858" s="6">
        <v>2016</v>
      </c>
      <c r="X858" s="32"/>
      <c r="Y858" s="198"/>
      <c r="Z858" s="198"/>
      <c r="AA858" s="198"/>
      <c r="AB858" s="198"/>
      <c r="AC858" s="198"/>
      <c r="AD858" s="198"/>
      <c r="AE858" s="198"/>
      <c r="AF858" s="198"/>
      <c r="AG858" s="198"/>
      <c r="AH858" s="198"/>
      <c r="AI858" s="198"/>
      <c r="AJ858" s="198"/>
      <c r="AK858" s="198"/>
    </row>
    <row r="859" spans="1:37" s="236" customFormat="1" ht="153" x14ac:dyDescent="0.25">
      <c r="A859" s="6" t="s">
        <v>1916</v>
      </c>
      <c r="B859" s="6" t="s">
        <v>25</v>
      </c>
      <c r="C859" s="11" t="s">
        <v>1820</v>
      </c>
      <c r="D859" s="11" t="s">
        <v>334</v>
      </c>
      <c r="E859" s="11" t="s">
        <v>1821</v>
      </c>
      <c r="F859" s="6" t="s">
        <v>1822</v>
      </c>
      <c r="G859" s="6" t="s">
        <v>337</v>
      </c>
      <c r="H859" s="126">
        <v>60</v>
      </c>
      <c r="I859" s="6" t="s">
        <v>31</v>
      </c>
      <c r="J859" s="6" t="s">
        <v>32</v>
      </c>
      <c r="K859" s="6" t="s">
        <v>95</v>
      </c>
      <c r="L859" s="6" t="s">
        <v>34</v>
      </c>
      <c r="M859" s="6" t="s">
        <v>35</v>
      </c>
      <c r="N859" s="11" t="s">
        <v>78</v>
      </c>
      <c r="O859" s="3" t="s">
        <v>79</v>
      </c>
      <c r="P859" s="32" t="s">
        <v>340</v>
      </c>
      <c r="Q859" s="3" t="s">
        <v>353</v>
      </c>
      <c r="R859" s="23">
        <v>6000</v>
      </c>
      <c r="S859" s="9">
        <v>18481.990000000002</v>
      </c>
      <c r="T859" s="9">
        <v>0</v>
      </c>
      <c r="U859" s="9">
        <f t="shared" si="243"/>
        <v>0</v>
      </c>
      <c r="V859" s="6" t="s">
        <v>80</v>
      </c>
      <c r="W859" s="6">
        <v>2016</v>
      </c>
      <c r="X859" s="32" t="s">
        <v>6905</v>
      </c>
      <c r="Y859" s="198"/>
      <c r="Z859" s="198"/>
      <c r="AA859" s="198"/>
      <c r="AB859" s="198"/>
      <c r="AC859" s="198"/>
      <c r="AD859" s="198"/>
      <c r="AE859" s="198"/>
      <c r="AF859" s="198"/>
      <c r="AG859" s="198"/>
      <c r="AH859" s="198"/>
      <c r="AI859" s="198"/>
      <c r="AJ859" s="198"/>
      <c r="AK859" s="198"/>
    </row>
    <row r="860" spans="1:37" s="236" customFormat="1" ht="153" x14ac:dyDescent="0.25">
      <c r="A860" s="6" t="s">
        <v>1920</v>
      </c>
      <c r="B860" s="6" t="s">
        <v>25</v>
      </c>
      <c r="C860" s="11" t="s">
        <v>1824</v>
      </c>
      <c r="D860" s="11" t="s">
        <v>366</v>
      </c>
      <c r="E860" s="11" t="s">
        <v>1825</v>
      </c>
      <c r="F860" s="6" t="s">
        <v>1826</v>
      </c>
      <c r="G860" s="6" t="s">
        <v>337</v>
      </c>
      <c r="H860" s="126">
        <v>60</v>
      </c>
      <c r="I860" s="6" t="s">
        <v>31</v>
      </c>
      <c r="J860" s="6" t="s">
        <v>32</v>
      </c>
      <c r="K860" s="6" t="s">
        <v>95</v>
      </c>
      <c r="L860" s="6" t="s">
        <v>34</v>
      </c>
      <c r="M860" s="6" t="s">
        <v>35</v>
      </c>
      <c r="N860" s="11" t="s">
        <v>78</v>
      </c>
      <c r="O860" s="3" t="s">
        <v>79</v>
      </c>
      <c r="P860" s="32" t="s">
        <v>38</v>
      </c>
      <c r="Q860" s="11" t="s">
        <v>39</v>
      </c>
      <c r="R860" s="23">
        <v>100</v>
      </c>
      <c r="S860" s="9">
        <v>522540</v>
      </c>
      <c r="T860" s="9">
        <v>0</v>
      </c>
      <c r="U860" s="9">
        <f t="shared" si="243"/>
        <v>0</v>
      </c>
      <c r="V860" s="6" t="s">
        <v>80</v>
      </c>
      <c r="W860" s="6">
        <v>2016</v>
      </c>
      <c r="X860" s="32" t="s">
        <v>6905</v>
      </c>
      <c r="Y860" s="198"/>
      <c r="Z860" s="198"/>
      <c r="AA860" s="198"/>
      <c r="AB860" s="198"/>
      <c r="AC860" s="198"/>
      <c r="AD860" s="198"/>
      <c r="AE860" s="198"/>
      <c r="AF860" s="198"/>
      <c r="AG860" s="198"/>
      <c r="AH860" s="198"/>
      <c r="AI860" s="198"/>
      <c r="AJ860" s="198"/>
      <c r="AK860" s="198"/>
    </row>
    <row r="861" spans="1:37" s="236" customFormat="1" ht="153" x14ac:dyDescent="0.25">
      <c r="A861" s="6" t="s">
        <v>1925</v>
      </c>
      <c r="B861" s="6" t="s">
        <v>25</v>
      </c>
      <c r="C861" s="11" t="s">
        <v>1828</v>
      </c>
      <c r="D861" s="11" t="s">
        <v>366</v>
      </c>
      <c r="E861" s="11" t="s">
        <v>1829</v>
      </c>
      <c r="F861" s="6" t="s">
        <v>1830</v>
      </c>
      <c r="G861" s="6" t="s">
        <v>337</v>
      </c>
      <c r="H861" s="126">
        <v>60</v>
      </c>
      <c r="I861" s="6" t="s">
        <v>31</v>
      </c>
      <c r="J861" s="6" t="s">
        <v>32</v>
      </c>
      <c r="K861" s="6" t="s">
        <v>95</v>
      </c>
      <c r="L861" s="6" t="s">
        <v>34</v>
      </c>
      <c r="M861" s="6" t="s">
        <v>35</v>
      </c>
      <c r="N861" s="11" t="s">
        <v>78</v>
      </c>
      <c r="O861" s="3" t="s">
        <v>79</v>
      </c>
      <c r="P861" s="32" t="s">
        <v>38</v>
      </c>
      <c r="Q861" s="11" t="s">
        <v>39</v>
      </c>
      <c r="R861" s="23">
        <v>100</v>
      </c>
      <c r="S861" s="9">
        <v>564840</v>
      </c>
      <c r="T861" s="9">
        <v>0</v>
      </c>
      <c r="U861" s="9">
        <f t="shared" si="243"/>
        <v>0</v>
      </c>
      <c r="V861" s="6" t="s">
        <v>80</v>
      </c>
      <c r="W861" s="6">
        <v>2016</v>
      </c>
      <c r="X861" s="32" t="s">
        <v>6905</v>
      </c>
      <c r="Y861" s="198"/>
      <c r="Z861" s="198"/>
      <c r="AA861" s="198"/>
      <c r="AB861" s="198"/>
      <c r="AC861" s="198"/>
      <c r="AD861" s="198"/>
      <c r="AE861" s="198"/>
      <c r="AF861" s="198"/>
      <c r="AG861" s="198"/>
      <c r="AH861" s="198"/>
      <c r="AI861" s="198"/>
      <c r="AJ861" s="198"/>
      <c r="AK861" s="198"/>
    </row>
    <row r="862" spans="1:37" s="236" customFormat="1" ht="153" x14ac:dyDescent="0.25">
      <c r="A862" s="6" t="s">
        <v>1929</v>
      </c>
      <c r="B862" s="6" t="s">
        <v>25</v>
      </c>
      <c r="C862" s="11" t="s">
        <v>1832</v>
      </c>
      <c r="D862" s="11" t="s">
        <v>334</v>
      </c>
      <c r="E862" s="11" t="s">
        <v>1833</v>
      </c>
      <c r="F862" s="6" t="s">
        <v>1834</v>
      </c>
      <c r="G862" s="6" t="s">
        <v>337</v>
      </c>
      <c r="H862" s="126">
        <v>60</v>
      </c>
      <c r="I862" s="6" t="s">
        <v>31</v>
      </c>
      <c r="J862" s="6" t="s">
        <v>32</v>
      </c>
      <c r="K862" s="6" t="s">
        <v>95</v>
      </c>
      <c r="L862" s="6" t="s">
        <v>34</v>
      </c>
      <c r="M862" s="6" t="s">
        <v>35</v>
      </c>
      <c r="N862" s="11" t="s">
        <v>78</v>
      </c>
      <c r="O862" s="3" t="s">
        <v>79</v>
      </c>
      <c r="P862" s="32" t="s">
        <v>340</v>
      </c>
      <c r="Q862" s="3" t="s">
        <v>353</v>
      </c>
      <c r="R862" s="23">
        <v>20000</v>
      </c>
      <c r="S862" s="9">
        <v>5756</v>
      </c>
      <c r="T862" s="9">
        <v>0</v>
      </c>
      <c r="U862" s="9">
        <f t="shared" si="243"/>
        <v>0</v>
      </c>
      <c r="V862" s="6" t="s">
        <v>80</v>
      </c>
      <c r="W862" s="6">
        <v>2016</v>
      </c>
      <c r="X862" s="32" t="s">
        <v>6905</v>
      </c>
      <c r="Y862" s="198"/>
      <c r="Z862" s="198"/>
      <c r="AA862" s="198"/>
      <c r="AB862" s="198"/>
      <c r="AC862" s="198"/>
      <c r="AD862" s="198"/>
      <c r="AE862" s="198"/>
      <c r="AF862" s="198"/>
      <c r="AG862" s="198"/>
      <c r="AH862" s="198"/>
      <c r="AI862" s="198"/>
      <c r="AJ862" s="198"/>
      <c r="AK862" s="198"/>
    </row>
    <row r="863" spans="1:37" s="236" customFormat="1" ht="153" x14ac:dyDescent="0.25">
      <c r="A863" s="6" t="s">
        <v>1931</v>
      </c>
      <c r="B863" s="6" t="s">
        <v>25</v>
      </c>
      <c r="C863" s="11" t="s">
        <v>1836</v>
      </c>
      <c r="D863" s="11" t="s">
        <v>366</v>
      </c>
      <c r="E863" s="11" t="s">
        <v>1837</v>
      </c>
      <c r="F863" s="6" t="s">
        <v>1838</v>
      </c>
      <c r="G863" s="6" t="s">
        <v>30</v>
      </c>
      <c r="H863" s="126">
        <v>60</v>
      </c>
      <c r="I863" s="6" t="s">
        <v>31</v>
      </c>
      <c r="J863" s="6" t="s">
        <v>32</v>
      </c>
      <c r="K863" s="6" t="s">
        <v>95</v>
      </c>
      <c r="L863" s="6" t="s">
        <v>34</v>
      </c>
      <c r="M863" s="6" t="s">
        <v>35</v>
      </c>
      <c r="N863" s="11" t="s">
        <v>78</v>
      </c>
      <c r="O863" s="3" t="s">
        <v>79</v>
      </c>
      <c r="P863" s="32" t="s">
        <v>38</v>
      </c>
      <c r="Q863" s="11" t="s">
        <v>39</v>
      </c>
      <c r="R863" s="23">
        <v>200</v>
      </c>
      <c r="S863" s="9">
        <v>21000</v>
      </c>
      <c r="T863" s="9">
        <v>0</v>
      </c>
      <c r="U863" s="9">
        <f t="shared" si="243"/>
        <v>0</v>
      </c>
      <c r="V863" s="6" t="s">
        <v>80</v>
      </c>
      <c r="W863" s="6">
        <v>2016</v>
      </c>
      <c r="X863" s="32" t="s">
        <v>6905</v>
      </c>
      <c r="Y863" s="198"/>
      <c r="Z863" s="198"/>
      <c r="AA863" s="198"/>
      <c r="AB863" s="198"/>
      <c r="AC863" s="198"/>
      <c r="AD863" s="198"/>
      <c r="AE863" s="198"/>
      <c r="AF863" s="198"/>
      <c r="AG863" s="198"/>
      <c r="AH863" s="198"/>
      <c r="AI863" s="198"/>
      <c r="AJ863" s="198"/>
      <c r="AK863" s="198"/>
    </row>
    <row r="864" spans="1:37" s="236" customFormat="1" ht="153" x14ac:dyDescent="0.25">
      <c r="A864" s="6" t="s">
        <v>1935</v>
      </c>
      <c r="B864" s="6" t="s">
        <v>25</v>
      </c>
      <c r="C864" s="11" t="s">
        <v>1836</v>
      </c>
      <c r="D864" s="11" t="s">
        <v>366</v>
      </c>
      <c r="E864" s="11" t="s">
        <v>1837</v>
      </c>
      <c r="F864" s="6" t="s">
        <v>1838</v>
      </c>
      <c r="G864" s="6" t="s">
        <v>30</v>
      </c>
      <c r="H864" s="126">
        <v>60</v>
      </c>
      <c r="I864" s="6" t="s">
        <v>31</v>
      </c>
      <c r="J864" s="6" t="s">
        <v>32</v>
      </c>
      <c r="K864" s="6" t="s">
        <v>95</v>
      </c>
      <c r="L864" s="6" t="s">
        <v>34</v>
      </c>
      <c r="M864" s="6" t="s">
        <v>35</v>
      </c>
      <c r="N864" s="11" t="s">
        <v>78</v>
      </c>
      <c r="O864" s="3" t="s">
        <v>79</v>
      </c>
      <c r="P864" s="32" t="s">
        <v>38</v>
      </c>
      <c r="Q864" s="11" t="s">
        <v>39</v>
      </c>
      <c r="R864" s="23">
        <v>200</v>
      </c>
      <c r="S864" s="9">
        <v>21000</v>
      </c>
      <c r="T864" s="9">
        <v>0</v>
      </c>
      <c r="U864" s="9">
        <f t="shared" si="243"/>
        <v>0</v>
      </c>
      <c r="V864" s="6" t="s">
        <v>80</v>
      </c>
      <c r="W864" s="6">
        <v>2016</v>
      </c>
      <c r="X864" s="32" t="s">
        <v>6905</v>
      </c>
      <c r="Y864" s="198"/>
      <c r="Z864" s="198"/>
      <c r="AA864" s="198"/>
      <c r="AB864" s="198"/>
      <c r="AC864" s="198"/>
      <c r="AD864" s="198"/>
      <c r="AE864" s="198"/>
      <c r="AF864" s="198"/>
      <c r="AG864" s="198"/>
      <c r="AH864" s="198"/>
      <c r="AI864" s="198"/>
      <c r="AJ864" s="198"/>
      <c r="AK864" s="198"/>
    </row>
    <row r="865" spans="1:37" s="236" customFormat="1" ht="153" x14ac:dyDescent="0.25">
      <c r="A865" s="6" t="s">
        <v>1939</v>
      </c>
      <c r="B865" s="6" t="s">
        <v>25</v>
      </c>
      <c r="C865" s="11" t="s">
        <v>1841</v>
      </c>
      <c r="D865" s="11" t="s">
        <v>417</v>
      </c>
      <c r="E865" s="11" t="s">
        <v>1842</v>
      </c>
      <c r="F865" s="6" t="s">
        <v>1843</v>
      </c>
      <c r="G865" s="6" t="s">
        <v>30</v>
      </c>
      <c r="H865" s="126">
        <v>60</v>
      </c>
      <c r="I865" s="6" t="s">
        <v>31</v>
      </c>
      <c r="J865" s="6" t="s">
        <v>32</v>
      </c>
      <c r="K865" s="6" t="s">
        <v>95</v>
      </c>
      <c r="L865" s="6" t="s">
        <v>34</v>
      </c>
      <c r="M865" s="6" t="s">
        <v>35</v>
      </c>
      <c r="N865" s="11" t="s">
        <v>78</v>
      </c>
      <c r="O865" s="3" t="s">
        <v>79</v>
      </c>
      <c r="P865" s="32" t="s">
        <v>38</v>
      </c>
      <c r="Q865" s="11" t="s">
        <v>39</v>
      </c>
      <c r="R865" s="23">
        <v>15</v>
      </c>
      <c r="S865" s="9">
        <v>21000</v>
      </c>
      <c r="T865" s="9">
        <v>0</v>
      </c>
      <c r="U865" s="9">
        <f t="shared" si="243"/>
        <v>0</v>
      </c>
      <c r="V865" s="6" t="s">
        <v>80</v>
      </c>
      <c r="W865" s="6">
        <v>2016</v>
      </c>
      <c r="X865" s="32" t="s">
        <v>6905</v>
      </c>
      <c r="Y865" s="198"/>
      <c r="Z865" s="198"/>
      <c r="AA865" s="198"/>
      <c r="AB865" s="198"/>
      <c r="AC865" s="198"/>
      <c r="AD865" s="198"/>
      <c r="AE865" s="198"/>
      <c r="AF865" s="198"/>
      <c r="AG865" s="198"/>
      <c r="AH865" s="198"/>
      <c r="AI865" s="198"/>
      <c r="AJ865" s="198"/>
      <c r="AK865" s="198"/>
    </row>
    <row r="866" spans="1:37" s="236" customFormat="1" ht="153" x14ac:dyDescent="0.25">
      <c r="A866" s="6" t="s">
        <v>1943</v>
      </c>
      <c r="B866" s="6" t="s">
        <v>25</v>
      </c>
      <c r="C866" s="11" t="s">
        <v>1841</v>
      </c>
      <c r="D866" s="11" t="s">
        <v>417</v>
      </c>
      <c r="E866" s="11" t="s">
        <v>1842</v>
      </c>
      <c r="F866" s="6" t="s">
        <v>1845</v>
      </c>
      <c r="G866" s="6" t="s">
        <v>30</v>
      </c>
      <c r="H866" s="126">
        <v>60</v>
      </c>
      <c r="I866" s="6" t="s">
        <v>31</v>
      </c>
      <c r="J866" s="6" t="s">
        <v>32</v>
      </c>
      <c r="K866" s="6" t="s">
        <v>95</v>
      </c>
      <c r="L866" s="6" t="s">
        <v>34</v>
      </c>
      <c r="M866" s="6" t="s">
        <v>35</v>
      </c>
      <c r="N866" s="11" t="s">
        <v>78</v>
      </c>
      <c r="O866" s="3" t="s">
        <v>79</v>
      </c>
      <c r="P866" s="32" t="s">
        <v>38</v>
      </c>
      <c r="Q866" s="11" t="s">
        <v>39</v>
      </c>
      <c r="R866" s="23">
        <v>50</v>
      </c>
      <c r="S866" s="9">
        <v>12500</v>
      </c>
      <c r="T866" s="9">
        <v>0</v>
      </c>
      <c r="U866" s="9">
        <f t="shared" si="243"/>
        <v>0</v>
      </c>
      <c r="V866" s="6" t="s">
        <v>80</v>
      </c>
      <c r="W866" s="6">
        <v>2016</v>
      </c>
      <c r="X866" s="32" t="s">
        <v>6905</v>
      </c>
      <c r="Y866" s="198"/>
      <c r="Z866" s="198"/>
      <c r="AA866" s="198"/>
      <c r="AB866" s="198"/>
      <c r="AC866" s="198"/>
      <c r="AD866" s="198"/>
      <c r="AE866" s="198"/>
      <c r="AF866" s="198"/>
      <c r="AG866" s="198"/>
      <c r="AH866" s="198"/>
      <c r="AI866" s="198"/>
      <c r="AJ866" s="198"/>
      <c r="AK866" s="198"/>
    </row>
    <row r="867" spans="1:37" s="236" customFormat="1" ht="153" x14ac:dyDescent="0.25">
      <c r="A867" s="6" t="s">
        <v>1947</v>
      </c>
      <c r="B867" s="6" t="s">
        <v>25</v>
      </c>
      <c r="C867" s="6" t="s">
        <v>862</v>
      </c>
      <c r="D867" s="11" t="s">
        <v>863</v>
      </c>
      <c r="E867" s="119" t="s">
        <v>864</v>
      </c>
      <c r="F867" s="6" t="s">
        <v>1847</v>
      </c>
      <c r="G867" s="6" t="s">
        <v>30</v>
      </c>
      <c r="H867" s="126">
        <v>60</v>
      </c>
      <c r="I867" s="6" t="s">
        <v>31</v>
      </c>
      <c r="J867" s="6" t="s">
        <v>32</v>
      </c>
      <c r="K867" s="6" t="s">
        <v>95</v>
      </c>
      <c r="L867" s="6" t="s">
        <v>34</v>
      </c>
      <c r="M867" s="6" t="s">
        <v>35</v>
      </c>
      <c r="N867" s="11" t="s">
        <v>78</v>
      </c>
      <c r="O867" s="3" t="s">
        <v>79</v>
      </c>
      <c r="P867" s="32" t="s">
        <v>38</v>
      </c>
      <c r="Q867" s="11" t="s">
        <v>39</v>
      </c>
      <c r="R867" s="23">
        <v>60</v>
      </c>
      <c r="S867" s="9">
        <v>62024</v>
      </c>
      <c r="T867" s="9">
        <v>0</v>
      </c>
      <c r="U867" s="9">
        <f t="shared" si="243"/>
        <v>0</v>
      </c>
      <c r="V867" s="6" t="s">
        <v>80</v>
      </c>
      <c r="W867" s="6">
        <v>2016</v>
      </c>
      <c r="X867" s="32" t="s">
        <v>6905</v>
      </c>
      <c r="Y867" s="198"/>
      <c r="Z867" s="198"/>
      <c r="AA867" s="198"/>
      <c r="AB867" s="198"/>
      <c r="AC867" s="198"/>
      <c r="AD867" s="198"/>
      <c r="AE867" s="198"/>
      <c r="AF867" s="198"/>
      <c r="AG867" s="198"/>
      <c r="AH867" s="198"/>
      <c r="AI867" s="198"/>
      <c r="AJ867" s="198"/>
      <c r="AK867" s="198"/>
    </row>
    <row r="868" spans="1:37" s="236" customFormat="1" ht="153" x14ac:dyDescent="0.25">
      <c r="A868" s="6" t="s">
        <v>1951</v>
      </c>
      <c r="B868" s="6" t="s">
        <v>25</v>
      </c>
      <c r="C868" s="6" t="s">
        <v>862</v>
      </c>
      <c r="D868" s="11" t="s">
        <v>863</v>
      </c>
      <c r="E868" s="119" t="s">
        <v>864</v>
      </c>
      <c r="F868" s="6" t="s">
        <v>1849</v>
      </c>
      <c r="G868" s="6" t="s">
        <v>30</v>
      </c>
      <c r="H868" s="126">
        <v>60</v>
      </c>
      <c r="I868" s="6" t="s">
        <v>31</v>
      </c>
      <c r="J868" s="6" t="s">
        <v>32</v>
      </c>
      <c r="K868" s="6" t="s">
        <v>95</v>
      </c>
      <c r="L868" s="6" t="s">
        <v>34</v>
      </c>
      <c r="M868" s="6" t="s">
        <v>35</v>
      </c>
      <c r="N868" s="11" t="s">
        <v>78</v>
      </c>
      <c r="O868" s="3" t="s">
        <v>79</v>
      </c>
      <c r="P868" s="32" t="s">
        <v>38</v>
      </c>
      <c r="Q868" s="11" t="s">
        <v>39</v>
      </c>
      <c r="R868" s="23">
        <v>60</v>
      </c>
      <c r="S868" s="9">
        <v>62024</v>
      </c>
      <c r="T868" s="9">
        <v>0</v>
      </c>
      <c r="U868" s="9">
        <f t="shared" si="243"/>
        <v>0</v>
      </c>
      <c r="V868" s="6" t="s">
        <v>80</v>
      </c>
      <c r="W868" s="6">
        <v>2016</v>
      </c>
      <c r="X868" s="32" t="s">
        <v>6905</v>
      </c>
      <c r="Y868" s="198"/>
      <c r="Z868" s="198"/>
      <c r="AA868" s="198"/>
      <c r="AB868" s="198"/>
      <c r="AC868" s="198"/>
      <c r="AD868" s="198"/>
      <c r="AE868" s="198"/>
      <c r="AF868" s="198"/>
      <c r="AG868" s="198"/>
      <c r="AH868" s="198"/>
      <c r="AI868" s="198"/>
      <c r="AJ868" s="198"/>
      <c r="AK868" s="198"/>
    </row>
    <row r="869" spans="1:37" s="236" customFormat="1" ht="153" x14ac:dyDescent="0.25">
      <c r="A869" s="6" t="s">
        <v>1953</v>
      </c>
      <c r="B869" s="6" t="s">
        <v>25</v>
      </c>
      <c r="C869" s="6" t="s">
        <v>862</v>
      </c>
      <c r="D869" s="11" t="s">
        <v>863</v>
      </c>
      <c r="E869" s="119" t="s">
        <v>864</v>
      </c>
      <c r="F869" s="6" t="s">
        <v>1849</v>
      </c>
      <c r="G869" s="6" t="s">
        <v>30</v>
      </c>
      <c r="H869" s="126">
        <v>60</v>
      </c>
      <c r="I869" s="6" t="s">
        <v>31</v>
      </c>
      <c r="J869" s="6" t="s">
        <v>32</v>
      </c>
      <c r="K869" s="6" t="s">
        <v>95</v>
      </c>
      <c r="L869" s="6" t="s">
        <v>34</v>
      </c>
      <c r="M869" s="6" t="s">
        <v>35</v>
      </c>
      <c r="N869" s="11" t="s">
        <v>78</v>
      </c>
      <c r="O869" s="3" t="s">
        <v>79</v>
      </c>
      <c r="P869" s="32" t="s">
        <v>38</v>
      </c>
      <c r="Q869" s="11" t="s">
        <v>39</v>
      </c>
      <c r="R869" s="23">
        <v>65</v>
      </c>
      <c r="S869" s="9">
        <v>62024</v>
      </c>
      <c r="T869" s="9">
        <v>0</v>
      </c>
      <c r="U869" s="9">
        <f t="shared" si="243"/>
        <v>0</v>
      </c>
      <c r="V869" s="6" t="s">
        <v>80</v>
      </c>
      <c r="W869" s="6">
        <v>2016</v>
      </c>
      <c r="X869" s="32" t="s">
        <v>6905</v>
      </c>
      <c r="Y869" s="198"/>
      <c r="Z869" s="198"/>
      <c r="AA869" s="198"/>
      <c r="AB869" s="198"/>
      <c r="AC869" s="198"/>
      <c r="AD869" s="198"/>
      <c r="AE869" s="198"/>
      <c r="AF869" s="198"/>
      <c r="AG869" s="198"/>
      <c r="AH869" s="198"/>
      <c r="AI869" s="198"/>
      <c r="AJ869" s="198"/>
      <c r="AK869" s="198"/>
    </row>
    <row r="870" spans="1:37" s="236" customFormat="1" ht="153" x14ac:dyDescent="0.25">
      <c r="A870" s="6" t="s">
        <v>1956</v>
      </c>
      <c r="B870" s="6" t="s">
        <v>25</v>
      </c>
      <c r="C870" s="11" t="s">
        <v>1852</v>
      </c>
      <c r="D870" s="11" t="s">
        <v>417</v>
      </c>
      <c r="E870" s="11" t="s">
        <v>1853</v>
      </c>
      <c r="F870" s="6" t="s">
        <v>1854</v>
      </c>
      <c r="G870" s="6" t="s">
        <v>337</v>
      </c>
      <c r="H870" s="126">
        <v>60</v>
      </c>
      <c r="I870" s="6" t="s">
        <v>31</v>
      </c>
      <c r="J870" s="6" t="s">
        <v>32</v>
      </c>
      <c r="K870" s="6" t="s">
        <v>95</v>
      </c>
      <c r="L870" s="6" t="s">
        <v>34</v>
      </c>
      <c r="M870" s="6" t="s">
        <v>35</v>
      </c>
      <c r="N870" s="11" t="s">
        <v>78</v>
      </c>
      <c r="O870" s="3" t="s">
        <v>79</v>
      </c>
      <c r="P870" s="32" t="s">
        <v>38</v>
      </c>
      <c r="Q870" s="11" t="s">
        <v>39</v>
      </c>
      <c r="R870" s="23">
        <v>100</v>
      </c>
      <c r="S870" s="9">
        <v>76500</v>
      </c>
      <c r="T870" s="9">
        <v>0</v>
      </c>
      <c r="U870" s="9">
        <f t="shared" si="243"/>
        <v>0</v>
      </c>
      <c r="V870" s="6" t="s">
        <v>80</v>
      </c>
      <c r="W870" s="6">
        <v>2016</v>
      </c>
      <c r="X870" s="32" t="s">
        <v>6905</v>
      </c>
      <c r="Y870" s="198"/>
      <c r="Z870" s="198"/>
      <c r="AA870" s="198"/>
      <c r="AB870" s="198"/>
      <c r="AC870" s="198"/>
      <c r="AD870" s="198"/>
      <c r="AE870" s="198"/>
      <c r="AF870" s="198"/>
      <c r="AG870" s="198"/>
      <c r="AH870" s="198"/>
      <c r="AI870" s="198"/>
      <c r="AJ870" s="198"/>
      <c r="AK870" s="198"/>
    </row>
    <row r="871" spans="1:37" s="236" customFormat="1" ht="153" x14ac:dyDescent="0.25">
      <c r="A871" s="6" t="s">
        <v>1960</v>
      </c>
      <c r="B871" s="6" t="s">
        <v>25</v>
      </c>
      <c r="C871" s="11" t="s">
        <v>1856</v>
      </c>
      <c r="D871" s="11" t="s">
        <v>366</v>
      </c>
      <c r="E871" s="11" t="s">
        <v>1857</v>
      </c>
      <c r="F871" s="6" t="s">
        <v>1858</v>
      </c>
      <c r="G871" s="6" t="s">
        <v>337</v>
      </c>
      <c r="H871" s="126">
        <v>60</v>
      </c>
      <c r="I871" s="6" t="s">
        <v>31</v>
      </c>
      <c r="J871" s="6" t="s">
        <v>32</v>
      </c>
      <c r="K871" s="6" t="s">
        <v>95</v>
      </c>
      <c r="L871" s="6" t="s">
        <v>34</v>
      </c>
      <c r="M871" s="6" t="s">
        <v>35</v>
      </c>
      <c r="N871" s="11" t="s">
        <v>78</v>
      </c>
      <c r="O871" s="3" t="s">
        <v>79</v>
      </c>
      <c r="P871" s="32" t="s">
        <v>38</v>
      </c>
      <c r="Q871" s="11" t="s">
        <v>39</v>
      </c>
      <c r="R871" s="23">
        <v>80</v>
      </c>
      <c r="S871" s="9">
        <v>116586</v>
      </c>
      <c r="T871" s="9">
        <v>0</v>
      </c>
      <c r="U871" s="9">
        <f t="shared" si="243"/>
        <v>0</v>
      </c>
      <c r="V871" s="6" t="s">
        <v>80</v>
      </c>
      <c r="W871" s="6">
        <v>2016</v>
      </c>
      <c r="X871" s="32" t="s">
        <v>6905</v>
      </c>
      <c r="Y871" s="198"/>
      <c r="Z871" s="198"/>
      <c r="AA871" s="198"/>
      <c r="AB871" s="198"/>
      <c r="AC871" s="198"/>
      <c r="AD871" s="198"/>
      <c r="AE871" s="198"/>
      <c r="AF871" s="198"/>
      <c r="AG871" s="198"/>
      <c r="AH871" s="198"/>
      <c r="AI871" s="198"/>
      <c r="AJ871" s="198"/>
      <c r="AK871" s="198"/>
    </row>
    <row r="872" spans="1:37" s="236" customFormat="1" ht="153" x14ac:dyDescent="0.25">
      <c r="A872" s="6" t="s">
        <v>1964</v>
      </c>
      <c r="B872" s="6" t="s">
        <v>25</v>
      </c>
      <c r="C872" s="11" t="s">
        <v>1860</v>
      </c>
      <c r="D872" s="11" t="s">
        <v>366</v>
      </c>
      <c r="E872" s="11" t="s">
        <v>1861</v>
      </c>
      <c r="F872" s="6" t="s">
        <v>1862</v>
      </c>
      <c r="G872" s="6" t="s">
        <v>30</v>
      </c>
      <c r="H872" s="126">
        <v>60</v>
      </c>
      <c r="I872" s="6" t="s">
        <v>31</v>
      </c>
      <c r="J872" s="6" t="s">
        <v>32</v>
      </c>
      <c r="K872" s="6" t="s">
        <v>95</v>
      </c>
      <c r="L872" s="6" t="s">
        <v>34</v>
      </c>
      <c r="M872" s="6" t="s">
        <v>35</v>
      </c>
      <c r="N872" s="11" t="s">
        <v>78</v>
      </c>
      <c r="O872" s="3" t="s">
        <v>79</v>
      </c>
      <c r="P872" s="32" t="s">
        <v>38</v>
      </c>
      <c r="Q872" s="11" t="s">
        <v>39</v>
      </c>
      <c r="R872" s="23">
        <v>80</v>
      </c>
      <c r="S872" s="9">
        <v>32945</v>
      </c>
      <c r="T872" s="9">
        <v>0</v>
      </c>
      <c r="U872" s="9">
        <f t="shared" si="243"/>
        <v>0</v>
      </c>
      <c r="V872" s="6" t="s">
        <v>80</v>
      </c>
      <c r="W872" s="6">
        <v>2016</v>
      </c>
      <c r="X872" s="32" t="s">
        <v>6905</v>
      </c>
      <c r="Y872" s="198"/>
      <c r="Z872" s="198"/>
      <c r="AA872" s="198"/>
      <c r="AB872" s="198"/>
      <c r="AC872" s="198"/>
      <c r="AD872" s="198"/>
      <c r="AE872" s="198"/>
      <c r="AF872" s="198"/>
      <c r="AG872" s="198"/>
      <c r="AH872" s="198"/>
      <c r="AI872" s="198"/>
      <c r="AJ872" s="198"/>
      <c r="AK872" s="198"/>
    </row>
    <row r="873" spans="1:37" s="236" customFormat="1" ht="153" x14ac:dyDescent="0.25">
      <c r="A873" s="6" t="s">
        <v>1969</v>
      </c>
      <c r="B873" s="6" t="s">
        <v>25</v>
      </c>
      <c r="C873" s="11" t="s">
        <v>1864</v>
      </c>
      <c r="D873" s="11" t="s">
        <v>366</v>
      </c>
      <c r="E873" s="11" t="s">
        <v>1865</v>
      </c>
      <c r="F873" s="6" t="s">
        <v>1866</v>
      </c>
      <c r="G873" s="6" t="s">
        <v>30</v>
      </c>
      <c r="H873" s="126">
        <v>60</v>
      </c>
      <c r="I873" s="6" t="s">
        <v>31</v>
      </c>
      <c r="J873" s="6" t="s">
        <v>32</v>
      </c>
      <c r="K873" s="6" t="s">
        <v>95</v>
      </c>
      <c r="L873" s="6" t="s">
        <v>34</v>
      </c>
      <c r="M873" s="6" t="s">
        <v>35</v>
      </c>
      <c r="N873" s="11" t="s">
        <v>78</v>
      </c>
      <c r="O873" s="3" t="s">
        <v>79</v>
      </c>
      <c r="P873" s="32" t="s">
        <v>38</v>
      </c>
      <c r="Q873" s="11" t="s">
        <v>39</v>
      </c>
      <c r="R873" s="23">
        <v>80</v>
      </c>
      <c r="S873" s="9">
        <v>5520</v>
      </c>
      <c r="T873" s="9">
        <v>0</v>
      </c>
      <c r="U873" s="9">
        <f t="shared" si="243"/>
        <v>0</v>
      </c>
      <c r="V873" s="6" t="s">
        <v>80</v>
      </c>
      <c r="W873" s="6">
        <v>2016</v>
      </c>
      <c r="X873" s="32" t="s">
        <v>6905</v>
      </c>
      <c r="Y873" s="198"/>
      <c r="Z873" s="198"/>
      <c r="AA873" s="198"/>
      <c r="AB873" s="198"/>
      <c r="AC873" s="198"/>
      <c r="AD873" s="198"/>
      <c r="AE873" s="198"/>
      <c r="AF873" s="198"/>
      <c r="AG873" s="198"/>
      <c r="AH873" s="198"/>
      <c r="AI873" s="198"/>
      <c r="AJ873" s="198"/>
      <c r="AK873" s="198"/>
    </row>
    <row r="874" spans="1:37" s="236" customFormat="1" ht="153" x14ac:dyDescent="0.25">
      <c r="A874" s="6" t="s">
        <v>1971</v>
      </c>
      <c r="B874" s="6" t="s">
        <v>25</v>
      </c>
      <c r="C874" s="11" t="s">
        <v>1868</v>
      </c>
      <c r="D874" s="11" t="s">
        <v>334</v>
      </c>
      <c r="E874" s="11" t="s">
        <v>1869</v>
      </c>
      <c r="F874" s="6" t="s">
        <v>1870</v>
      </c>
      <c r="G874" s="6" t="s">
        <v>30</v>
      </c>
      <c r="H874" s="126">
        <v>60</v>
      </c>
      <c r="I874" s="6" t="s">
        <v>31</v>
      </c>
      <c r="J874" s="6" t="s">
        <v>32</v>
      </c>
      <c r="K874" s="6" t="s">
        <v>95</v>
      </c>
      <c r="L874" s="6" t="s">
        <v>34</v>
      </c>
      <c r="M874" s="6" t="s">
        <v>35</v>
      </c>
      <c r="N874" s="11" t="s">
        <v>78</v>
      </c>
      <c r="O874" s="3" t="s">
        <v>79</v>
      </c>
      <c r="P874" s="32" t="s">
        <v>340</v>
      </c>
      <c r="Q874" s="3" t="s">
        <v>353</v>
      </c>
      <c r="R874" s="23">
        <v>60</v>
      </c>
      <c r="S874" s="9">
        <v>16400</v>
      </c>
      <c r="T874" s="9">
        <v>0</v>
      </c>
      <c r="U874" s="9">
        <f t="shared" si="243"/>
        <v>0</v>
      </c>
      <c r="V874" s="6" t="s">
        <v>80</v>
      </c>
      <c r="W874" s="6">
        <v>2016</v>
      </c>
      <c r="X874" s="32" t="s">
        <v>6905</v>
      </c>
      <c r="Y874" s="198"/>
      <c r="Z874" s="198"/>
      <c r="AA874" s="198"/>
      <c r="AB874" s="198"/>
      <c r="AC874" s="198"/>
      <c r="AD874" s="198"/>
      <c r="AE874" s="198"/>
      <c r="AF874" s="198"/>
      <c r="AG874" s="198"/>
      <c r="AH874" s="198"/>
      <c r="AI874" s="198"/>
      <c r="AJ874" s="198"/>
      <c r="AK874" s="198"/>
    </row>
    <row r="875" spans="1:37" s="236" customFormat="1" ht="153" x14ac:dyDescent="0.25">
      <c r="A875" s="6" t="s">
        <v>1973</v>
      </c>
      <c r="B875" s="6" t="s">
        <v>25</v>
      </c>
      <c r="C875" s="11" t="s">
        <v>1872</v>
      </c>
      <c r="D875" s="11" t="s">
        <v>334</v>
      </c>
      <c r="E875" s="11" t="s">
        <v>1873</v>
      </c>
      <c r="F875" s="6" t="s">
        <v>1874</v>
      </c>
      <c r="G875" s="6" t="s">
        <v>337</v>
      </c>
      <c r="H875" s="126">
        <v>60</v>
      </c>
      <c r="I875" s="6" t="s">
        <v>31</v>
      </c>
      <c r="J875" s="6" t="s">
        <v>32</v>
      </c>
      <c r="K875" s="6" t="s">
        <v>95</v>
      </c>
      <c r="L875" s="6" t="s">
        <v>34</v>
      </c>
      <c r="M875" s="6" t="s">
        <v>35</v>
      </c>
      <c r="N875" s="11" t="s">
        <v>78</v>
      </c>
      <c r="O875" s="3" t="s">
        <v>79</v>
      </c>
      <c r="P875" s="32" t="s">
        <v>340</v>
      </c>
      <c r="Q875" s="3" t="s">
        <v>353</v>
      </c>
      <c r="R875" s="23">
        <v>5000</v>
      </c>
      <c r="S875" s="9">
        <v>12600</v>
      </c>
      <c r="T875" s="9">
        <v>0</v>
      </c>
      <c r="U875" s="9">
        <f t="shared" si="243"/>
        <v>0</v>
      </c>
      <c r="V875" s="6" t="s">
        <v>80</v>
      </c>
      <c r="W875" s="6">
        <v>2016</v>
      </c>
      <c r="X875" s="32" t="s">
        <v>6905</v>
      </c>
      <c r="Y875" s="198"/>
      <c r="Z875" s="198"/>
      <c r="AA875" s="198"/>
      <c r="AB875" s="198"/>
      <c r="AC875" s="198"/>
      <c r="AD875" s="198"/>
      <c r="AE875" s="198"/>
      <c r="AF875" s="198"/>
      <c r="AG875" s="198"/>
      <c r="AH875" s="198"/>
      <c r="AI875" s="198"/>
      <c r="AJ875" s="198"/>
      <c r="AK875" s="198"/>
    </row>
    <row r="876" spans="1:37" s="236" customFormat="1" ht="153" x14ac:dyDescent="0.25">
      <c r="A876" s="6" t="s">
        <v>1977</v>
      </c>
      <c r="B876" s="6" t="s">
        <v>25</v>
      </c>
      <c r="C876" s="11" t="s">
        <v>1876</v>
      </c>
      <c r="D876" s="11" t="s">
        <v>334</v>
      </c>
      <c r="E876" s="11" t="s">
        <v>1877</v>
      </c>
      <c r="F876" s="6" t="s">
        <v>1878</v>
      </c>
      <c r="G876" s="6" t="s">
        <v>337</v>
      </c>
      <c r="H876" s="126">
        <v>60</v>
      </c>
      <c r="I876" s="6" t="s">
        <v>31</v>
      </c>
      <c r="J876" s="6" t="s">
        <v>32</v>
      </c>
      <c r="K876" s="6" t="s">
        <v>95</v>
      </c>
      <c r="L876" s="6" t="s">
        <v>34</v>
      </c>
      <c r="M876" s="6" t="s">
        <v>35</v>
      </c>
      <c r="N876" s="11" t="s">
        <v>78</v>
      </c>
      <c r="O876" s="3" t="s">
        <v>79</v>
      </c>
      <c r="P876" s="32" t="s">
        <v>340</v>
      </c>
      <c r="Q876" s="3" t="s">
        <v>353</v>
      </c>
      <c r="R876" s="23">
        <v>5000</v>
      </c>
      <c r="S876" s="9">
        <v>3200</v>
      </c>
      <c r="T876" s="9">
        <v>0</v>
      </c>
      <c r="U876" s="9">
        <f t="shared" si="243"/>
        <v>0</v>
      </c>
      <c r="V876" s="6" t="s">
        <v>80</v>
      </c>
      <c r="W876" s="6">
        <v>2016</v>
      </c>
      <c r="X876" s="32" t="s">
        <v>6905</v>
      </c>
      <c r="Y876" s="198"/>
      <c r="Z876" s="198"/>
      <c r="AA876" s="198"/>
      <c r="AB876" s="198"/>
      <c r="AC876" s="198"/>
      <c r="AD876" s="198"/>
      <c r="AE876" s="198"/>
      <c r="AF876" s="198"/>
      <c r="AG876" s="198"/>
      <c r="AH876" s="198"/>
      <c r="AI876" s="198"/>
      <c r="AJ876" s="198"/>
      <c r="AK876" s="198"/>
    </row>
    <row r="877" spans="1:37" s="236" customFormat="1" ht="153" x14ac:dyDescent="0.25">
      <c r="A877" s="6" t="s">
        <v>1981</v>
      </c>
      <c r="B877" s="6" t="s">
        <v>25</v>
      </c>
      <c r="C877" s="11" t="s">
        <v>862</v>
      </c>
      <c r="D877" s="11" t="s">
        <v>863</v>
      </c>
      <c r="E877" s="11" t="s">
        <v>864</v>
      </c>
      <c r="F877" s="6" t="s">
        <v>1880</v>
      </c>
      <c r="G877" s="6" t="s">
        <v>337</v>
      </c>
      <c r="H877" s="126">
        <v>60</v>
      </c>
      <c r="I877" s="6" t="s">
        <v>31</v>
      </c>
      <c r="J877" s="6" t="s">
        <v>32</v>
      </c>
      <c r="K877" s="6" t="s">
        <v>95</v>
      </c>
      <c r="L877" s="6" t="s">
        <v>34</v>
      </c>
      <c r="M877" s="6" t="s">
        <v>35</v>
      </c>
      <c r="N877" s="11" t="s">
        <v>78</v>
      </c>
      <c r="O877" s="3" t="s">
        <v>79</v>
      </c>
      <c r="P877" s="32" t="s">
        <v>38</v>
      </c>
      <c r="Q877" s="11" t="s">
        <v>39</v>
      </c>
      <c r="R877" s="23">
        <v>100</v>
      </c>
      <c r="S877" s="9">
        <v>1189450</v>
      </c>
      <c r="T877" s="9">
        <v>0</v>
      </c>
      <c r="U877" s="9">
        <f t="shared" si="243"/>
        <v>0</v>
      </c>
      <c r="V877" s="6" t="s">
        <v>80</v>
      </c>
      <c r="W877" s="6">
        <v>2016</v>
      </c>
      <c r="X877" s="32" t="s">
        <v>6905</v>
      </c>
      <c r="Y877" s="198"/>
      <c r="Z877" s="198"/>
      <c r="AA877" s="198"/>
      <c r="AB877" s="198"/>
      <c r="AC877" s="198"/>
      <c r="AD877" s="198"/>
      <c r="AE877" s="198"/>
      <c r="AF877" s="198"/>
      <c r="AG877" s="198"/>
      <c r="AH877" s="198"/>
      <c r="AI877" s="198"/>
      <c r="AJ877" s="198"/>
      <c r="AK877" s="198"/>
    </row>
    <row r="878" spans="1:37" s="236" customFormat="1" ht="153" x14ac:dyDescent="0.25">
      <c r="A878" s="6" t="s">
        <v>1985</v>
      </c>
      <c r="B878" s="6" t="s">
        <v>25</v>
      </c>
      <c r="C878" s="11" t="s">
        <v>862</v>
      </c>
      <c r="D878" s="11" t="s">
        <v>863</v>
      </c>
      <c r="E878" s="11" t="s">
        <v>864</v>
      </c>
      <c r="F878" s="6" t="s">
        <v>1882</v>
      </c>
      <c r="G878" s="6" t="s">
        <v>337</v>
      </c>
      <c r="H878" s="126">
        <v>60</v>
      </c>
      <c r="I878" s="6" t="s">
        <v>31</v>
      </c>
      <c r="J878" s="6" t="s">
        <v>32</v>
      </c>
      <c r="K878" s="6" t="s">
        <v>95</v>
      </c>
      <c r="L878" s="6" t="s">
        <v>34</v>
      </c>
      <c r="M878" s="6" t="s">
        <v>35</v>
      </c>
      <c r="N878" s="11" t="s">
        <v>78</v>
      </c>
      <c r="O878" s="3" t="s">
        <v>79</v>
      </c>
      <c r="P878" s="32" t="s">
        <v>38</v>
      </c>
      <c r="Q878" s="11" t="s">
        <v>39</v>
      </c>
      <c r="R878" s="23">
        <v>120</v>
      </c>
      <c r="S878" s="9">
        <v>378965</v>
      </c>
      <c r="T878" s="9">
        <v>0</v>
      </c>
      <c r="U878" s="9">
        <f t="shared" si="243"/>
        <v>0</v>
      </c>
      <c r="V878" s="6" t="s">
        <v>80</v>
      </c>
      <c r="W878" s="6">
        <v>2016</v>
      </c>
      <c r="X878" s="32" t="s">
        <v>6905</v>
      </c>
      <c r="Y878" s="198"/>
      <c r="Z878" s="198"/>
      <c r="AA878" s="198"/>
      <c r="AB878" s="198"/>
      <c r="AC878" s="198"/>
      <c r="AD878" s="198"/>
      <c r="AE878" s="198"/>
      <c r="AF878" s="198"/>
      <c r="AG878" s="198"/>
      <c r="AH878" s="198"/>
      <c r="AI878" s="198"/>
      <c r="AJ878" s="198"/>
      <c r="AK878" s="198"/>
    </row>
    <row r="879" spans="1:37" s="236" customFormat="1" ht="153" x14ac:dyDescent="0.25">
      <c r="A879" s="6" t="s">
        <v>1987</v>
      </c>
      <c r="B879" s="6" t="s">
        <v>25</v>
      </c>
      <c r="C879" s="11" t="s">
        <v>862</v>
      </c>
      <c r="D879" s="11" t="s">
        <v>863</v>
      </c>
      <c r="E879" s="11" t="s">
        <v>864</v>
      </c>
      <c r="F879" s="6" t="s">
        <v>1884</v>
      </c>
      <c r="G879" s="6" t="s">
        <v>337</v>
      </c>
      <c r="H879" s="126">
        <v>60</v>
      </c>
      <c r="I879" s="6" t="s">
        <v>31</v>
      </c>
      <c r="J879" s="6" t="s">
        <v>32</v>
      </c>
      <c r="K879" s="6" t="s">
        <v>95</v>
      </c>
      <c r="L879" s="6" t="s">
        <v>34</v>
      </c>
      <c r="M879" s="6" t="s">
        <v>35</v>
      </c>
      <c r="N879" s="11" t="s">
        <v>78</v>
      </c>
      <c r="O879" s="3" t="s">
        <v>79</v>
      </c>
      <c r="P879" s="32" t="s">
        <v>38</v>
      </c>
      <c r="Q879" s="11" t="s">
        <v>39</v>
      </c>
      <c r="R879" s="23">
        <v>120</v>
      </c>
      <c r="S879" s="9">
        <v>124353</v>
      </c>
      <c r="T879" s="9">
        <v>0</v>
      </c>
      <c r="U879" s="9">
        <f t="shared" si="243"/>
        <v>0</v>
      </c>
      <c r="V879" s="6" t="s">
        <v>80</v>
      </c>
      <c r="W879" s="6">
        <v>2016</v>
      </c>
      <c r="X879" s="32" t="s">
        <v>6905</v>
      </c>
      <c r="Y879" s="198"/>
      <c r="Z879" s="198"/>
      <c r="AA879" s="198"/>
      <c r="AB879" s="198"/>
      <c r="AC879" s="198"/>
      <c r="AD879" s="198"/>
      <c r="AE879" s="198"/>
      <c r="AF879" s="198"/>
      <c r="AG879" s="198"/>
      <c r="AH879" s="198"/>
      <c r="AI879" s="198"/>
      <c r="AJ879" s="198"/>
      <c r="AK879" s="198"/>
    </row>
    <row r="880" spans="1:37" s="236" customFormat="1" ht="153" x14ac:dyDescent="0.25">
      <c r="A880" s="6" t="s">
        <v>1989</v>
      </c>
      <c r="B880" s="6" t="s">
        <v>25</v>
      </c>
      <c r="C880" s="11" t="s">
        <v>862</v>
      </c>
      <c r="D880" s="11" t="s">
        <v>863</v>
      </c>
      <c r="E880" s="11" t="s">
        <v>864</v>
      </c>
      <c r="F880" s="6" t="s">
        <v>1886</v>
      </c>
      <c r="G880" s="6" t="s">
        <v>337</v>
      </c>
      <c r="H880" s="126">
        <v>60</v>
      </c>
      <c r="I880" s="6" t="s">
        <v>31</v>
      </c>
      <c r="J880" s="6" t="s">
        <v>32</v>
      </c>
      <c r="K880" s="6" t="s">
        <v>95</v>
      </c>
      <c r="L880" s="6" t="s">
        <v>34</v>
      </c>
      <c r="M880" s="6" t="s">
        <v>35</v>
      </c>
      <c r="N880" s="11" t="s">
        <v>78</v>
      </c>
      <c r="O880" s="3" t="s">
        <v>79</v>
      </c>
      <c r="P880" s="32" t="s">
        <v>38</v>
      </c>
      <c r="Q880" s="11" t="s">
        <v>39</v>
      </c>
      <c r="R880" s="23">
        <v>130</v>
      </c>
      <c r="S880" s="9">
        <v>65732</v>
      </c>
      <c r="T880" s="9">
        <v>0</v>
      </c>
      <c r="U880" s="9">
        <f t="shared" si="243"/>
        <v>0</v>
      </c>
      <c r="V880" s="6" t="s">
        <v>80</v>
      </c>
      <c r="W880" s="6">
        <v>2016</v>
      </c>
      <c r="X880" s="32" t="s">
        <v>6905</v>
      </c>
      <c r="Y880" s="198"/>
      <c r="Z880" s="198"/>
      <c r="AA880" s="198"/>
      <c r="AB880" s="198"/>
      <c r="AC880" s="198"/>
      <c r="AD880" s="198"/>
      <c r="AE880" s="198"/>
      <c r="AF880" s="198"/>
      <c r="AG880" s="198"/>
      <c r="AH880" s="198"/>
      <c r="AI880" s="198"/>
      <c r="AJ880" s="198"/>
      <c r="AK880" s="198"/>
    </row>
    <row r="881" spans="1:37" s="236" customFormat="1" ht="153" x14ac:dyDescent="0.25">
      <c r="A881" s="6" t="s">
        <v>1990</v>
      </c>
      <c r="B881" s="6" t="s">
        <v>25</v>
      </c>
      <c r="C881" s="11" t="s">
        <v>862</v>
      </c>
      <c r="D881" s="11" t="s">
        <v>863</v>
      </c>
      <c r="E881" s="11" t="s">
        <v>864</v>
      </c>
      <c r="F881" s="6" t="s">
        <v>1888</v>
      </c>
      <c r="G881" s="6" t="s">
        <v>30</v>
      </c>
      <c r="H881" s="126">
        <v>60</v>
      </c>
      <c r="I881" s="6" t="s">
        <v>31</v>
      </c>
      <c r="J881" s="6" t="s">
        <v>32</v>
      </c>
      <c r="K881" s="6" t="s">
        <v>95</v>
      </c>
      <c r="L881" s="6" t="s">
        <v>34</v>
      </c>
      <c r="M881" s="6" t="s">
        <v>35</v>
      </c>
      <c r="N881" s="11" t="s">
        <v>78</v>
      </c>
      <c r="O881" s="3" t="s">
        <v>79</v>
      </c>
      <c r="P881" s="32" t="s">
        <v>38</v>
      </c>
      <c r="Q881" s="11" t="s">
        <v>39</v>
      </c>
      <c r="R881" s="23">
        <v>150</v>
      </c>
      <c r="S881" s="9">
        <v>14000</v>
      </c>
      <c r="T881" s="9">
        <v>0</v>
      </c>
      <c r="U881" s="9">
        <f t="shared" si="243"/>
        <v>0</v>
      </c>
      <c r="V881" s="6" t="s">
        <v>80</v>
      </c>
      <c r="W881" s="6">
        <v>2016</v>
      </c>
      <c r="X881" s="32" t="s">
        <v>6905</v>
      </c>
      <c r="Y881" s="198"/>
      <c r="Z881" s="198"/>
      <c r="AA881" s="198"/>
      <c r="AB881" s="198"/>
      <c r="AC881" s="198"/>
      <c r="AD881" s="198"/>
      <c r="AE881" s="198"/>
      <c r="AF881" s="198"/>
      <c r="AG881" s="198"/>
      <c r="AH881" s="198"/>
      <c r="AI881" s="198"/>
      <c r="AJ881" s="198"/>
      <c r="AK881" s="198"/>
    </row>
    <row r="882" spans="1:37" s="236" customFormat="1" ht="153" x14ac:dyDescent="0.25">
      <c r="A882" s="6" t="s">
        <v>5390</v>
      </c>
      <c r="B882" s="6" t="s">
        <v>25</v>
      </c>
      <c r="C882" s="11" t="s">
        <v>1890</v>
      </c>
      <c r="D882" s="11" t="s">
        <v>404</v>
      </c>
      <c r="E882" s="11" t="s">
        <v>1891</v>
      </c>
      <c r="F882" s="6" t="s">
        <v>1892</v>
      </c>
      <c r="G882" s="6" t="s">
        <v>337</v>
      </c>
      <c r="H882" s="126">
        <v>60</v>
      </c>
      <c r="I882" s="6" t="s">
        <v>31</v>
      </c>
      <c r="J882" s="6" t="s">
        <v>32</v>
      </c>
      <c r="K882" s="6" t="s">
        <v>95</v>
      </c>
      <c r="L882" s="6" t="s">
        <v>34</v>
      </c>
      <c r="M882" s="6" t="s">
        <v>35</v>
      </c>
      <c r="N882" s="11" t="s">
        <v>78</v>
      </c>
      <c r="O882" s="3" t="s">
        <v>79</v>
      </c>
      <c r="P882" s="32" t="s">
        <v>38</v>
      </c>
      <c r="Q882" s="11" t="s">
        <v>39</v>
      </c>
      <c r="R882" s="23">
        <v>150</v>
      </c>
      <c r="S882" s="9">
        <v>118915</v>
      </c>
      <c r="T882" s="9">
        <v>0</v>
      </c>
      <c r="U882" s="9">
        <f t="shared" si="243"/>
        <v>0</v>
      </c>
      <c r="V882" s="6" t="s">
        <v>80</v>
      </c>
      <c r="W882" s="6">
        <v>2016</v>
      </c>
      <c r="X882" s="32" t="s">
        <v>6905</v>
      </c>
      <c r="Y882" s="198"/>
      <c r="Z882" s="198"/>
      <c r="AA882" s="198"/>
      <c r="AB882" s="198"/>
      <c r="AC882" s="198"/>
      <c r="AD882" s="198"/>
      <c r="AE882" s="198"/>
      <c r="AF882" s="198"/>
      <c r="AG882" s="198"/>
      <c r="AH882" s="198"/>
      <c r="AI882" s="198"/>
      <c r="AJ882" s="198"/>
      <c r="AK882" s="198"/>
    </row>
    <row r="883" spans="1:37" s="236" customFormat="1" ht="153" x14ac:dyDescent="0.25">
      <c r="A883" s="6" t="s">
        <v>5391</v>
      </c>
      <c r="B883" s="6" t="s">
        <v>25</v>
      </c>
      <c r="C883" s="11" t="s">
        <v>1890</v>
      </c>
      <c r="D883" s="11" t="s">
        <v>404</v>
      </c>
      <c r="E883" s="11" t="s">
        <v>1891</v>
      </c>
      <c r="F883" s="6" t="s">
        <v>1894</v>
      </c>
      <c r="G883" s="6" t="s">
        <v>30</v>
      </c>
      <c r="H883" s="126">
        <v>60</v>
      </c>
      <c r="I883" s="6" t="s">
        <v>31</v>
      </c>
      <c r="J883" s="6" t="s">
        <v>32</v>
      </c>
      <c r="K883" s="6" t="s">
        <v>95</v>
      </c>
      <c r="L883" s="6" t="s">
        <v>34</v>
      </c>
      <c r="M883" s="6" t="s">
        <v>35</v>
      </c>
      <c r="N883" s="11" t="s">
        <v>78</v>
      </c>
      <c r="O883" s="3" t="s">
        <v>79</v>
      </c>
      <c r="P883" s="32" t="s">
        <v>38</v>
      </c>
      <c r="Q883" s="11" t="s">
        <v>39</v>
      </c>
      <c r="R883" s="23">
        <v>150</v>
      </c>
      <c r="S883" s="9">
        <v>30000</v>
      </c>
      <c r="T883" s="9">
        <v>0</v>
      </c>
      <c r="U883" s="9">
        <f t="shared" si="243"/>
        <v>0</v>
      </c>
      <c r="V883" s="6" t="s">
        <v>80</v>
      </c>
      <c r="W883" s="6">
        <v>2016</v>
      </c>
      <c r="X883" s="32" t="s">
        <v>6905</v>
      </c>
      <c r="Y883" s="198"/>
      <c r="Z883" s="198"/>
      <c r="AA883" s="198"/>
      <c r="AB883" s="198"/>
      <c r="AC883" s="198"/>
      <c r="AD883" s="198"/>
      <c r="AE883" s="198"/>
      <c r="AF883" s="198"/>
      <c r="AG883" s="198"/>
      <c r="AH883" s="198"/>
      <c r="AI883" s="198"/>
      <c r="AJ883" s="198"/>
      <c r="AK883" s="198"/>
    </row>
    <row r="884" spans="1:37" s="236" customFormat="1" ht="153" x14ac:dyDescent="0.25">
      <c r="A884" s="6" t="s">
        <v>5392</v>
      </c>
      <c r="B884" s="6" t="s">
        <v>25</v>
      </c>
      <c r="C884" s="11" t="s">
        <v>1890</v>
      </c>
      <c r="D884" s="11" t="s">
        <v>404</v>
      </c>
      <c r="E884" s="11" t="s">
        <v>1891</v>
      </c>
      <c r="F884" s="6" t="s">
        <v>1896</v>
      </c>
      <c r="G884" s="6" t="s">
        <v>30</v>
      </c>
      <c r="H884" s="126">
        <v>60</v>
      </c>
      <c r="I884" s="6" t="s">
        <v>31</v>
      </c>
      <c r="J884" s="6" t="s">
        <v>32</v>
      </c>
      <c r="K884" s="6" t="s">
        <v>95</v>
      </c>
      <c r="L884" s="6" t="s">
        <v>34</v>
      </c>
      <c r="M884" s="6" t="s">
        <v>35</v>
      </c>
      <c r="N884" s="11" t="s">
        <v>78</v>
      </c>
      <c r="O884" s="3" t="s">
        <v>79</v>
      </c>
      <c r="P884" s="32" t="s">
        <v>38</v>
      </c>
      <c r="Q884" s="11" t="s">
        <v>39</v>
      </c>
      <c r="R884" s="23">
        <v>150</v>
      </c>
      <c r="S884" s="9">
        <v>10200</v>
      </c>
      <c r="T884" s="9">
        <v>0</v>
      </c>
      <c r="U884" s="9">
        <f t="shared" si="243"/>
        <v>0</v>
      </c>
      <c r="V884" s="6" t="s">
        <v>80</v>
      </c>
      <c r="W884" s="6">
        <v>2016</v>
      </c>
      <c r="X884" s="32" t="s">
        <v>6905</v>
      </c>
      <c r="Y884" s="198"/>
      <c r="Z884" s="198"/>
      <c r="AA884" s="198"/>
      <c r="AB884" s="198"/>
      <c r="AC884" s="198"/>
      <c r="AD884" s="198"/>
      <c r="AE884" s="198"/>
      <c r="AF884" s="198"/>
      <c r="AG884" s="198"/>
      <c r="AH884" s="198"/>
      <c r="AI884" s="198"/>
      <c r="AJ884" s="198"/>
      <c r="AK884" s="198"/>
    </row>
    <row r="885" spans="1:37" s="236" customFormat="1" ht="153" x14ac:dyDescent="0.25">
      <c r="A885" s="6" t="s">
        <v>5393</v>
      </c>
      <c r="B885" s="6" t="s">
        <v>25</v>
      </c>
      <c r="C885" s="11" t="s">
        <v>1890</v>
      </c>
      <c r="D885" s="11" t="s">
        <v>404</v>
      </c>
      <c r="E885" s="11" t="s">
        <v>1891</v>
      </c>
      <c r="F885" s="6" t="s">
        <v>1898</v>
      </c>
      <c r="G885" s="6" t="s">
        <v>30</v>
      </c>
      <c r="H885" s="126">
        <v>60</v>
      </c>
      <c r="I885" s="6" t="s">
        <v>31</v>
      </c>
      <c r="J885" s="6" t="s">
        <v>32</v>
      </c>
      <c r="K885" s="6" t="s">
        <v>95</v>
      </c>
      <c r="L885" s="6" t="s">
        <v>34</v>
      </c>
      <c r="M885" s="6" t="s">
        <v>35</v>
      </c>
      <c r="N885" s="11" t="s">
        <v>78</v>
      </c>
      <c r="O885" s="3" t="s">
        <v>79</v>
      </c>
      <c r="P885" s="32" t="s">
        <v>38</v>
      </c>
      <c r="Q885" s="11" t="s">
        <v>39</v>
      </c>
      <c r="R885" s="23">
        <v>150</v>
      </c>
      <c r="S885" s="9">
        <v>2100</v>
      </c>
      <c r="T885" s="9">
        <v>0</v>
      </c>
      <c r="U885" s="9">
        <f t="shared" si="243"/>
        <v>0</v>
      </c>
      <c r="V885" s="6" t="s">
        <v>80</v>
      </c>
      <c r="W885" s="6">
        <v>2016</v>
      </c>
      <c r="X885" s="32" t="s">
        <v>6905</v>
      </c>
      <c r="Y885" s="198"/>
      <c r="Z885" s="198"/>
      <c r="AA885" s="198"/>
      <c r="AB885" s="198"/>
      <c r="AC885" s="198"/>
      <c r="AD885" s="198"/>
      <c r="AE885" s="198"/>
      <c r="AF885" s="198"/>
      <c r="AG885" s="198"/>
      <c r="AH885" s="198"/>
      <c r="AI885" s="198"/>
      <c r="AJ885" s="198"/>
      <c r="AK885" s="198"/>
    </row>
    <row r="886" spans="1:37" s="236" customFormat="1" ht="153" x14ac:dyDescent="0.25">
      <c r="A886" s="6" t="s">
        <v>5394</v>
      </c>
      <c r="B886" s="6" t="s">
        <v>25</v>
      </c>
      <c r="C886" s="11" t="s">
        <v>1900</v>
      </c>
      <c r="D886" s="11" t="s">
        <v>417</v>
      </c>
      <c r="E886" s="11" t="s">
        <v>1901</v>
      </c>
      <c r="F886" s="6" t="s">
        <v>1902</v>
      </c>
      <c r="G886" s="6" t="s">
        <v>30</v>
      </c>
      <c r="H886" s="126">
        <v>60</v>
      </c>
      <c r="I886" s="6" t="s">
        <v>31</v>
      </c>
      <c r="J886" s="6" t="s">
        <v>32</v>
      </c>
      <c r="K886" s="6" t="s">
        <v>95</v>
      </c>
      <c r="L886" s="6" t="s">
        <v>34</v>
      </c>
      <c r="M886" s="6" t="s">
        <v>35</v>
      </c>
      <c r="N886" s="11" t="s">
        <v>78</v>
      </c>
      <c r="O886" s="3" t="s">
        <v>79</v>
      </c>
      <c r="P886" s="32" t="s">
        <v>38</v>
      </c>
      <c r="Q886" s="11" t="s">
        <v>39</v>
      </c>
      <c r="R886" s="23">
        <v>250</v>
      </c>
      <c r="S886" s="9">
        <v>15500</v>
      </c>
      <c r="T886" s="9">
        <v>0</v>
      </c>
      <c r="U886" s="9">
        <f t="shared" si="243"/>
        <v>0</v>
      </c>
      <c r="V886" s="6" t="s">
        <v>80</v>
      </c>
      <c r="W886" s="6">
        <v>2016</v>
      </c>
      <c r="X886" s="32" t="s">
        <v>6905</v>
      </c>
      <c r="Y886" s="198"/>
      <c r="Z886" s="198"/>
      <c r="AA886" s="198"/>
      <c r="AB886" s="198"/>
      <c r="AC886" s="198"/>
      <c r="AD886" s="198"/>
      <c r="AE886" s="198"/>
      <c r="AF886" s="198"/>
      <c r="AG886" s="198"/>
      <c r="AH886" s="198"/>
      <c r="AI886" s="198"/>
      <c r="AJ886" s="198"/>
      <c r="AK886" s="198"/>
    </row>
    <row r="887" spans="1:37" s="236" customFormat="1" ht="153" x14ac:dyDescent="0.25">
      <c r="A887" s="6" t="s">
        <v>5395</v>
      </c>
      <c r="B887" s="6" t="s">
        <v>25</v>
      </c>
      <c r="C887" s="11" t="s">
        <v>1904</v>
      </c>
      <c r="D887" s="11" t="s">
        <v>1905</v>
      </c>
      <c r="E887" s="11" t="s">
        <v>1906</v>
      </c>
      <c r="F887" s="6" t="s">
        <v>1907</v>
      </c>
      <c r="G887" s="6" t="s">
        <v>30</v>
      </c>
      <c r="H887" s="126">
        <v>60</v>
      </c>
      <c r="I887" s="6" t="s">
        <v>31</v>
      </c>
      <c r="J887" s="6" t="s">
        <v>32</v>
      </c>
      <c r="K887" s="6" t="s">
        <v>95</v>
      </c>
      <c r="L887" s="6" t="s">
        <v>34</v>
      </c>
      <c r="M887" s="6" t="s">
        <v>35</v>
      </c>
      <c r="N887" s="11" t="s">
        <v>78</v>
      </c>
      <c r="O887" s="3" t="s">
        <v>79</v>
      </c>
      <c r="P887" s="41" t="s">
        <v>38</v>
      </c>
      <c r="Q887" s="2" t="s">
        <v>39</v>
      </c>
      <c r="R887" s="23">
        <v>250</v>
      </c>
      <c r="S887" s="9">
        <v>4300</v>
      </c>
      <c r="T887" s="9">
        <v>0</v>
      </c>
      <c r="U887" s="9">
        <f t="shared" si="243"/>
        <v>0</v>
      </c>
      <c r="V887" s="6" t="s">
        <v>80</v>
      </c>
      <c r="W887" s="6">
        <v>2016</v>
      </c>
      <c r="X887" s="32" t="s">
        <v>6905</v>
      </c>
      <c r="Y887" s="198"/>
      <c r="Z887" s="198"/>
      <c r="AA887" s="198"/>
      <c r="AB887" s="198"/>
      <c r="AC887" s="198"/>
      <c r="AD887" s="198"/>
      <c r="AE887" s="198"/>
      <c r="AF887" s="198"/>
      <c r="AG887" s="198"/>
      <c r="AH887" s="198"/>
      <c r="AI887" s="198"/>
      <c r="AJ887" s="198"/>
      <c r="AK887" s="198"/>
    </row>
    <row r="888" spans="1:37" s="236" customFormat="1" ht="153" x14ac:dyDescent="0.25">
      <c r="A888" s="6" t="s">
        <v>5396</v>
      </c>
      <c r="B888" s="6" t="s">
        <v>25</v>
      </c>
      <c r="C888" s="11" t="s">
        <v>1904</v>
      </c>
      <c r="D888" s="11" t="s">
        <v>1905</v>
      </c>
      <c r="E888" s="11" t="s">
        <v>1906</v>
      </c>
      <c r="F888" s="6" t="s">
        <v>1907</v>
      </c>
      <c r="G888" s="6" t="s">
        <v>30</v>
      </c>
      <c r="H888" s="126">
        <v>60</v>
      </c>
      <c r="I888" s="6" t="s">
        <v>31</v>
      </c>
      <c r="J888" s="6" t="s">
        <v>32</v>
      </c>
      <c r="K888" s="6" t="s">
        <v>95</v>
      </c>
      <c r="L888" s="6" t="s">
        <v>34</v>
      </c>
      <c r="M888" s="6" t="s">
        <v>35</v>
      </c>
      <c r="N888" s="11" t="s">
        <v>78</v>
      </c>
      <c r="O888" s="3" t="s">
        <v>79</v>
      </c>
      <c r="P888" s="41" t="s">
        <v>38</v>
      </c>
      <c r="Q888" s="2" t="s">
        <v>39</v>
      </c>
      <c r="R888" s="23">
        <v>300</v>
      </c>
      <c r="S888" s="9">
        <v>8505</v>
      </c>
      <c r="T888" s="9">
        <v>0</v>
      </c>
      <c r="U888" s="9">
        <f t="shared" si="243"/>
        <v>0</v>
      </c>
      <c r="V888" s="6" t="s">
        <v>80</v>
      </c>
      <c r="W888" s="6">
        <v>2016</v>
      </c>
      <c r="X888" s="32" t="s">
        <v>6905</v>
      </c>
      <c r="Y888" s="198"/>
      <c r="Z888" s="198"/>
      <c r="AA888" s="198"/>
      <c r="AB888" s="198"/>
      <c r="AC888" s="198"/>
      <c r="AD888" s="198"/>
      <c r="AE888" s="198"/>
      <c r="AF888" s="198"/>
      <c r="AG888" s="198"/>
      <c r="AH888" s="198"/>
      <c r="AI888" s="198"/>
      <c r="AJ888" s="198"/>
      <c r="AK888" s="198"/>
    </row>
    <row r="889" spans="1:37" s="236" customFormat="1" ht="153" x14ac:dyDescent="0.25">
      <c r="A889" s="6" t="s">
        <v>5397</v>
      </c>
      <c r="B889" s="6" t="s">
        <v>25</v>
      </c>
      <c r="C889" s="11" t="s">
        <v>1904</v>
      </c>
      <c r="D889" s="11" t="s">
        <v>1905</v>
      </c>
      <c r="E889" s="11" t="s">
        <v>1906</v>
      </c>
      <c r="F889" s="6" t="s">
        <v>1907</v>
      </c>
      <c r="G889" s="6" t="s">
        <v>30</v>
      </c>
      <c r="H889" s="126">
        <v>60</v>
      </c>
      <c r="I889" s="6" t="s">
        <v>31</v>
      </c>
      <c r="J889" s="6" t="s">
        <v>32</v>
      </c>
      <c r="K889" s="6" t="s">
        <v>95</v>
      </c>
      <c r="L889" s="6" t="s">
        <v>34</v>
      </c>
      <c r="M889" s="6" t="s">
        <v>35</v>
      </c>
      <c r="N889" s="11" t="s">
        <v>78</v>
      </c>
      <c r="O889" s="3" t="s">
        <v>79</v>
      </c>
      <c r="P889" s="41" t="s">
        <v>38</v>
      </c>
      <c r="Q889" s="2" t="s">
        <v>39</v>
      </c>
      <c r="R889" s="23">
        <v>500</v>
      </c>
      <c r="S889" s="9">
        <v>4300</v>
      </c>
      <c r="T889" s="9">
        <v>0</v>
      </c>
      <c r="U889" s="9">
        <f t="shared" si="243"/>
        <v>0</v>
      </c>
      <c r="V889" s="6" t="s">
        <v>80</v>
      </c>
      <c r="W889" s="6">
        <v>2016</v>
      </c>
      <c r="X889" s="32" t="s">
        <v>6905</v>
      </c>
      <c r="Y889" s="198"/>
      <c r="Z889" s="198"/>
      <c r="AA889" s="198"/>
      <c r="AB889" s="198"/>
      <c r="AC889" s="198"/>
      <c r="AD889" s="198"/>
      <c r="AE889" s="198"/>
      <c r="AF889" s="198"/>
      <c r="AG889" s="198"/>
      <c r="AH889" s="198"/>
      <c r="AI889" s="198"/>
      <c r="AJ889" s="198"/>
      <c r="AK889" s="198"/>
    </row>
    <row r="890" spans="1:37" s="236" customFormat="1" ht="153" x14ac:dyDescent="0.25">
      <c r="A890" s="6" t="s">
        <v>5398</v>
      </c>
      <c r="B890" s="6" t="s">
        <v>25</v>
      </c>
      <c r="C890" s="11" t="s">
        <v>1904</v>
      </c>
      <c r="D890" s="11" t="s">
        <v>1905</v>
      </c>
      <c r="E890" s="11" t="s">
        <v>1906</v>
      </c>
      <c r="F890" s="6" t="s">
        <v>1907</v>
      </c>
      <c r="G890" s="6" t="s">
        <v>30</v>
      </c>
      <c r="H890" s="126">
        <v>60</v>
      </c>
      <c r="I890" s="6" t="s">
        <v>31</v>
      </c>
      <c r="J890" s="6" t="s">
        <v>32</v>
      </c>
      <c r="K890" s="6" t="s">
        <v>95</v>
      </c>
      <c r="L890" s="6" t="s">
        <v>34</v>
      </c>
      <c r="M890" s="6" t="s">
        <v>35</v>
      </c>
      <c r="N890" s="11" t="s">
        <v>78</v>
      </c>
      <c r="O890" s="3" t="s">
        <v>79</v>
      </c>
      <c r="P890" s="41" t="s">
        <v>38</v>
      </c>
      <c r="Q890" s="2" t="s">
        <v>39</v>
      </c>
      <c r="R890" s="23">
        <v>100</v>
      </c>
      <c r="S890" s="9">
        <v>17474.810000000001</v>
      </c>
      <c r="T890" s="9">
        <v>0</v>
      </c>
      <c r="U890" s="9">
        <f t="shared" si="243"/>
        <v>0</v>
      </c>
      <c r="V890" s="6" t="s">
        <v>80</v>
      </c>
      <c r="W890" s="6">
        <v>2016</v>
      </c>
      <c r="X890" s="32" t="s">
        <v>6905</v>
      </c>
      <c r="Y890" s="198"/>
      <c r="Z890" s="198"/>
      <c r="AA890" s="198"/>
      <c r="AB890" s="198"/>
      <c r="AC890" s="198"/>
      <c r="AD890" s="198"/>
      <c r="AE890" s="198"/>
      <c r="AF890" s="198"/>
      <c r="AG890" s="198"/>
      <c r="AH890" s="198"/>
      <c r="AI890" s="198"/>
      <c r="AJ890" s="198"/>
      <c r="AK890" s="198"/>
    </row>
    <row r="891" spans="1:37" s="236" customFormat="1" ht="102" x14ac:dyDescent="0.25">
      <c r="A891" s="6" t="s">
        <v>5399</v>
      </c>
      <c r="B891" s="6" t="s">
        <v>25</v>
      </c>
      <c r="C891" s="11" t="s">
        <v>1912</v>
      </c>
      <c r="D891" s="11" t="s">
        <v>1913</v>
      </c>
      <c r="E891" s="11" t="s">
        <v>1914</v>
      </c>
      <c r="F891" s="6" t="s">
        <v>1915</v>
      </c>
      <c r="G891" s="6" t="s">
        <v>30</v>
      </c>
      <c r="H891" s="126">
        <v>0</v>
      </c>
      <c r="I891" s="6" t="s">
        <v>31</v>
      </c>
      <c r="J891" s="6" t="s">
        <v>32</v>
      </c>
      <c r="K891" s="6" t="s">
        <v>95</v>
      </c>
      <c r="L891" s="6" t="s">
        <v>34</v>
      </c>
      <c r="M891" s="6" t="s">
        <v>35</v>
      </c>
      <c r="N891" s="6" t="s">
        <v>10770</v>
      </c>
      <c r="O891" s="6" t="s">
        <v>37</v>
      </c>
      <c r="P891" s="41" t="s">
        <v>38</v>
      </c>
      <c r="Q891" s="2" t="s">
        <v>39</v>
      </c>
      <c r="R891" s="23">
        <v>100</v>
      </c>
      <c r="S891" s="9">
        <v>46500</v>
      </c>
      <c r="T891" s="9">
        <v>0</v>
      </c>
      <c r="U891" s="9">
        <f t="shared" si="243"/>
        <v>0</v>
      </c>
      <c r="V891" s="6"/>
      <c r="W891" s="6">
        <v>2016</v>
      </c>
      <c r="X891" s="32" t="s">
        <v>6905</v>
      </c>
      <c r="Y891" s="198"/>
      <c r="Z891" s="198"/>
      <c r="AA891" s="198"/>
      <c r="AB891" s="198"/>
      <c r="AC891" s="198"/>
      <c r="AD891" s="198"/>
      <c r="AE891" s="198"/>
      <c r="AF891" s="198"/>
      <c r="AG891" s="198"/>
      <c r="AH891" s="198"/>
      <c r="AI891" s="198"/>
      <c r="AJ891" s="198"/>
      <c r="AK891" s="198"/>
    </row>
    <row r="892" spans="1:37" s="236" customFormat="1" ht="102" x14ac:dyDescent="0.25">
      <c r="A892" s="6" t="s">
        <v>5400</v>
      </c>
      <c r="B892" s="6" t="s">
        <v>25</v>
      </c>
      <c r="C892" s="11" t="s">
        <v>1917</v>
      </c>
      <c r="D892" s="11" t="s">
        <v>1372</v>
      </c>
      <c r="E892" s="11" t="s">
        <v>1918</v>
      </c>
      <c r="F892" s="6" t="s">
        <v>1919</v>
      </c>
      <c r="G892" s="6" t="s">
        <v>30</v>
      </c>
      <c r="H892" s="126">
        <v>0</v>
      </c>
      <c r="I892" s="6" t="s">
        <v>31</v>
      </c>
      <c r="J892" s="6" t="s">
        <v>32</v>
      </c>
      <c r="K892" s="6" t="s">
        <v>95</v>
      </c>
      <c r="L892" s="6" t="s">
        <v>34</v>
      </c>
      <c r="M892" s="6" t="s">
        <v>35</v>
      </c>
      <c r="N892" s="6" t="s">
        <v>10770</v>
      </c>
      <c r="O892" s="6" t="s">
        <v>37</v>
      </c>
      <c r="P892" s="41" t="s">
        <v>340</v>
      </c>
      <c r="Q892" s="3" t="s">
        <v>353</v>
      </c>
      <c r="R892" s="23">
        <v>5000</v>
      </c>
      <c r="S892" s="9">
        <v>27.65</v>
      </c>
      <c r="T892" s="9">
        <v>0</v>
      </c>
      <c r="U892" s="9">
        <f t="shared" si="243"/>
        <v>0</v>
      </c>
      <c r="V892" s="6"/>
      <c r="W892" s="6">
        <v>2016</v>
      </c>
      <c r="X892" s="32" t="s">
        <v>6905</v>
      </c>
      <c r="Y892" s="198"/>
      <c r="Z892" s="198"/>
      <c r="AA892" s="198"/>
      <c r="AB892" s="198"/>
      <c r="AC892" s="198"/>
      <c r="AD892" s="198"/>
      <c r="AE892" s="198"/>
      <c r="AF892" s="198"/>
      <c r="AG892" s="198"/>
      <c r="AH892" s="198"/>
      <c r="AI892" s="198"/>
      <c r="AJ892" s="198"/>
      <c r="AK892" s="198"/>
    </row>
    <row r="893" spans="1:37" s="236" customFormat="1" ht="102" x14ac:dyDescent="0.25">
      <c r="A893" s="6" t="s">
        <v>5401</v>
      </c>
      <c r="B893" s="6" t="s">
        <v>25</v>
      </c>
      <c r="C893" s="11" t="s">
        <v>1921</v>
      </c>
      <c r="D893" s="11" t="s">
        <v>1922</v>
      </c>
      <c r="E893" s="11" t="s">
        <v>1923</v>
      </c>
      <c r="F893" s="6" t="s">
        <v>1924</v>
      </c>
      <c r="G893" s="6" t="s">
        <v>30</v>
      </c>
      <c r="H893" s="126">
        <v>0</v>
      </c>
      <c r="I893" s="6" t="s">
        <v>31</v>
      </c>
      <c r="J893" s="6" t="s">
        <v>32</v>
      </c>
      <c r="K893" s="6" t="s">
        <v>95</v>
      </c>
      <c r="L893" s="6" t="s">
        <v>34</v>
      </c>
      <c r="M893" s="6" t="s">
        <v>35</v>
      </c>
      <c r="N893" s="6" t="s">
        <v>10770</v>
      </c>
      <c r="O893" s="6" t="s">
        <v>37</v>
      </c>
      <c r="P893" s="41" t="s">
        <v>38</v>
      </c>
      <c r="Q893" s="2" t="s">
        <v>39</v>
      </c>
      <c r="R893" s="23">
        <v>5</v>
      </c>
      <c r="S893" s="9">
        <v>446355</v>
      </c>
      <c r="T893" s="9">
        <v>0</v>
      </c>
      <c r="U893" s="9">
        <f t="shared" si="243"/>
        <v>0</v>
      </c>
      <c r="V893" s="6"/>
      <c r="W893" s="6">
        <v>2016</v>
      </c>
      <c r="X893" s="32" t="s">
        <v>6905</v>
      </c>
      <c r="Y893" s="198"/>
      <c r="Z893" s="198"/>
      <c r="AA893" s="198"/>
      <c r="AB893" s="198"/>
      <c r="AC893" s="198"/>
      <c r="AD893" s="198"/>
      <c r="AE893" s="198"/>
      <c r="AF893" s="198"/>
      <c r="AG893" s="198"/>
      <c r="AH893" s="198"/>
      <c r="AI893" s="198"/>
      <c r="AJ893" s="198"/>
      <c r="AK893" s="198"/>
    </row>
    <row r="894" spans="1:37" s="236" customFormat="1" ht="102" x14ac:dyDescent="0.25">
      <c r="A894" s="6" t="s">
        <v>5402</v>
      </c>
      <c r="B894" s="6" t="s">
        <v>25</v>
      </c>
      <c r="C894" s="11" t="s">
        <v>1926</v>
      </c>
      <c r="D894" s="11" t="s">
        <v>1372</v>
      </c>
      <c r="E894" s="11" t="s">
        <v>1927</v>
      </c>
      <c r="F894" s="6" t="s">
        <v>1928</v>
      </c>
      <c r="G894" s="6" t="s">
        <v>337</v>
      </c>
      <c r="H894" s="126">
        <v>0</v>
      </c>
      <c r="I894" s="6" t="s">
        <v>31</v>
      </c>
      <c r="J894" s="6" t="s">
        <v>32</v>
      </c>
      <c r="K894" s="6" t="s">
        <v>95</v>
      </c>
      <c r="L894" s="6" t="s">
        <v>34</v>
      </c>
      <c r="M894" s="6" t="s">
        <v>35</v>
      </c>
      <c r="N894" s="6" t="s">
        <v>10770</v>
      </c>
      <c r="O894" s="6" t="s">
        <v>37</v>
      </c>
      <c r="P894" s="32">
        <v>168</v>
      </c>
      <c r="Q894" s="13" t="s">
        <v>433</v>
      </c>
      <c r="R894" s="23">
        <v>20</v>
      </c>
      <c r="S894" s="9">
        <v>384000</v>
      </c>
      <c r="T894" s="9">
        <v>0</v>
      </c>
      <c r="U894" s="9">
        <f t="shared" si="243"/>
        <v>0</v>
      </c>
      <c r="V894" s="6"/>
      <c r="W894" s="6">
        <v>2016</v>
      </c>
      <c r="X894" s="32" t="s">
        <v>6905</v>
      </c>
      <c r="Y894" s="198"/>
      <c r="Z894" s="198"/>
      <c r="AA894" s="198"/>
      <c r="AB894" s="198"/>
      <c r="AC894" s="198"/>
      <c r="AD894" s="198"/>
      <c r="AE894" s="198"/>
      <c r="AF894" s="198"/>
      <c r="AG894" s="198"/>
      <c r="AH894" s="198"/>
      <c r="AI894" s="198"/>
      <c r="AJ894" s="198"/>
      <c r="AK894" s="198"/>
    </row>
    <row r="895" spans="1:37" s="236" customFormat="1" ht="153" x14ac:dyDescent="0.25">
      <c r="A895" s="6" t="s">
        <v>5403</v>
      </c>
      <c r="B895" s="6" t="s">
        <v>25</v>
      </c>
      <c r="C895" s="11" t="s">
        <v>889</v>
      </c>
      <c r="D895" s="11" t="s">
        <v>890</v>
      </c>
      <c r="E895" s="11" t="s">
        <v>891</v>
      </c>
      <c r="F895" s="6" t="s">
        <v>1930</v>
      </c>
      <c r="G895" s="6" t="s">
        <v>30</v>
      </c>
      <c r="H895" s="126">
        <v>60</v>
      </c>
      <c r="I895" s="6" t="s">
        <v>31</v>
      </c>
      <c r="J895" s="6" t="s">
        <v>32</v>
      </c>
      <c r="K895" s="6" t="s">
        <v>95</v>
      </c>
      <c r="L895" s="6" t="s">
        <v>34</v>
      </c>
      <c r="M895" s="6" t="s">
        <v>35</v>
      </c>
      <c r="N895" s="11" t="s">
        <v>78</v>
      </c>
      <c r="O895" s="3" t="s">
        <v>79</v>
      </c>
      <c r="P895" s="32" t="s">
        <v>38</v>
      </c>
      <c r="Q895" s="11" t="s">
        <v>39</v>
      </c>
      <c r="R895" s="23">
        <v>100</v>
      </c>
      <c r="S895" s="9">
        <v>1200</v>
      </c>
      <c r="T895" s="9">
        <v>0</v>
      </c>
      <c r="U895" s="9">
        <f t="shared" si="243"/>
        <v>0</v>
      </c>
      <c r="V895" s="6" t="s">
        <v>80</v>
      </c>
      <c r="W895" s="6">
        <v>2016</v>
      </c>
      <c r="X895" s="32" t="s">
        <v>6905</v>
      </c>
      <c r="Y895" s="198"/>
      <c r="Z895" s="198"/>
      <c r="AA895" s="198"/>
      <c r="AB895" s="198"/>
      <c r="AC895" s="198"/>
      <c r="AD895" s="198"/>
      <c r="AE895" s="198"/>
      <c r="AF895" s="198"/>
      <c r="AG895" s="198"/>
      <c r="AH895" s="198"/>
      <c r="AI895" s="198"/>
      <c r="AJ895" s="198"/>
      <c r="AK895" s="198"/>
    </row>
    <row r="896" spans="1:37" s="236" customFormat="1" ht="153" x14ac:dyDescent="0.25">
      <c r="A896" s="6" t="s">
        <v>5404</v>
      </c>
      <c r="B896" s="6" t="s">
        <v>25</v>
      </c>
      <c r="C896" s="11" t="s">
        <v>1932</v>
      </c>
      <c r="D896" s="11" t="s">
        <v>334</v>
      </c>
      <c r="E896" s="11" t="s">
        <v>1933</v>
      </c>
      <c r="F896" s="6" t="s">
        <v>1934</v>
      </c>
      <c r="G896" s="6" t="s">
        <v>30</v>
      </c>
      <c r="H896" s="126">
        <v>60</v>
      </c>
      <c r="I896" s="6" t="s">
        <v>31</v>
      </c>
      <c r="J896" s="6" t="s">
        <v>32</v>
      </c>
      <c r="K896" s="6" t="s">
        <v>95</v>
      </c>
      <c r="L896" s="6" t="s">
        <v>34</v>
      </c>
      <c r="M896" s="6" t="s">
        <v>35</v>
      </c>
      <c r="N896" s="11" t="s">
        <v>78</v>
      </c>
      <c r="O896" s="3" t="s">
        <v>79</v>
      </c>
      <c r="P896" s="32" t="s">
        <v>340</v>
      </c>
      <c r="Q896" s="3" t="s">
        <v>353</v>
      </c>
      <c r="R896" s="23">
        <v>50</v>
      </c>
      <c r="S896" s="9">
        <v>5755.8</v>
      </c>
      <c r="T896" s="9">
        <v>0</v>
      </c>
      <c r="U896" s="9">
        <f t="shared" si="243"/>
        <v>0</v>
      </c>
      <c r="V896" s="6" t="s">
        <v>80</v>
      </c>
      <c r="W896" s="6">
        <v>2016</v>
      </c>
      <c r="X896" s="32" t="s">
        <v>6905</v>
      </c>
      <c r="Y896" s="198"/>
      <c r="Z896" s="198"/>
      <c r="AA896" s="198"/>
      <c r="AB896" s="198"/>
      <c r="AC896" s="198"/>
      <c r="AD896" s="198"/>
      <c r="AE896" s="198"/>
      <c r="AF896" s="198"/>
      <c r="AG896" s="198"/>
      <c r="AH896" s="198"/>
      <c r="AI896" s="198"/>
      <c r="AJ896" s="198"/>
      <c r="AK896" s="198"/>
    </row>
    <row r="897" spans="1:37" s="236" customFormat="1" ht="153" x14ac:dyDescent="0.25">
      <c r="A897" s="6" t="s">
        <v>5405</v>
      </c>
      <c r="B897" s="6" t="s">
        <v>25</v>
      </c>
      <c r="C897" s="11" t="s">
        <v>1936</v>
      </c>
      <c r="D897" s="11" t="s">
        <v>334</v>
      </c>
      <c r="E897" s="11" t="s">
        <v>1937</v>
      </c>
      <c r="F897" s="6" t="s">
        <v>1938</v>
      </c>
      <c r="G897" s="6" t="s">
        <v>30</v>
      </c>
      <c r="H897" s="126">
        <v>60</v>
      </c>
      <c r="I897" s="6" t="s">
        <v>31</v>
      </c>
      <c r="J897" s="6" t="s">
        <v>32</v>
      </c>
      <c r="K897" s="6" t="s">
        <v>95</v>
      </c>
      <c r="L897" s="6" t="s">
        <v>34</v>
      </c>
      <c r="M897" s="6" t="s">
        <v>35</v>
      </c>
      <c r="N897" s="11" t="s">
        <v>78</v>
      </c>
      <c r="O897" s="3" t="s">
        <v>79</v>
      </c>
      <c r="P897" s="32" t="s">
        <v>432</v>
      </c>
      <c r="Q897" s="11" t="s">
        <v>433</v>
      </c>
      <c r="R897" s="23">
        <v>4</v>
      </c>
      <c r="S897" s="9">
        <v>150000</v>
      </c>
      <c r="T897" s="9">
        <v>0</v>
      </c>
      <c r="U897" s="9">
        <f t="shared" si="243"/>
        <v>0</v>
      </c>
      <c r="V897" s="6" t="s">
        <v>80</v>
      </c>
      <c r="W897" s="6">
        <v>2016</v>
      </c>
      <c r="X897" s="32" t="s">
        <v>7058</v>
      </c>
      <c r="Y897" s="198"/>
      <c r="Z897" s="198"/>
      <c r="AA897" s="198"/>
      <c r="AB897" s="198"/>
      <c r="AC897" s="198"/>
      <c r="AD897" s="198"/>
      <c r="AE897" s="198"/>
      <c r="AF897" s="198"/>
      <c r="AG897" s="198"/>
      <c r="AH897" s="198"/>
      <c r="AI897" s="198"/>
      <c r="AJ897" s="198"/>
      <c r="AK897" s="198"/>
    </row>
    <row r="898" spans="1:37" s="236" customFormat="1" ht="153" x14ac:dyDescent="0.25">
      <c r="A898" s="6" t="s">
        <v>10413</v>
      </c>
      <c r="B898" s="6" t="s">
        <v>25</v>
      </c>
      <c r="C898" s="11" t="s">
        <v>1936</v>
      </c>
      <c r="D898" s="11" t="s">
        <v>334</v>
      </c>
      <c r="E898" s="11" t="s">
        <v>1937</v>
      </c>
      <c r="F898" s="6" t="s">
        <v>1938</v>
      </c>
      <c r="G898" s="6" t="s">
        <v>30</v>
      </c>
      <c r="H898" s="126">
        <v>60</v>
      </c>
      <c r="I898" s="6" t="s">
        <v>31</v>
      </c>
      <c r="J898" s="6" t="s">
        <v>32</v>
      </c>
      <c r="K898" s="6" t="s">
        <v>95</v>
      </c>
      <c r="L898" s="6" t="s">
        <v>34</v>
      </c>
      <c r="M898" s="6" t="s">
        <v>35</v>
      </c>
      <c r="N898" s="11" t="s">
        <v>78</v>
      </c>
      <c r="O898" s="3" t="s">
        <v>79</v>
      </c>
      <c r="P898" s="32" t="s">
        <v>432</v>
      </c>
      <c r="Q898" s="11" t="s">
        <v>433</v>
      </c>
      <c r="R898" s="23">
        <v>0.13700000000000001</v>
      </c>
      <c r="S898" s="9">
        <v>150000</v>
      </c>
      <c r="T898" s="9">
        <v>0</v>
      </c>
      <c r="U898" s="9">
        <f t="shared" ref="U898:U918" si="292">T898*1.12</f>
        <v>0</v>
      </c>
      <c r="V898" s="6" t="s">
        <v>80</v>
      </c>
      <c r="W898" s="6">
        <v>2016</v>
      </c>
      <c r="X898" s="32" t="s">
        <v>6905</v>
      </c>
      <c r="Y898" s="198"/>
      <c r="Z898" s="198"/>
      <c r="AA898" s="198"/>
      <c r="AB898" s="198"/>
      <c r="AC898" s="198"/>
      <c r="AD898" s="198"/>
      <c r="AE898" s="198"/>
      <c r="AF898" s="198"/>
      <c r="AG898" s="198"/>
      <c r="AH898" s="198"/>
      <c r="AI898" s="198"/>
      <c r="AJ898" s="198"/>
      <c r="AK898" s="198"/>
    </row>
    <row r="899" spans="1:37" s="236" customFormat="1" ht="153" x14ac:dyDescent="0.25">
      <c r="A899" s="6" t="s">
        <v>5406</v>
      </c>
      <c r="B899" s="6" t="s">
        <v>25</v>
      </c>
      <c r="C899" s="11" t="s">
        <v>1940</v>
      </c>
      <c r="D899" s="11" t="s">
        <v>334</v>
      </c>
      <c r="E899" s="11" t="s">
        <v>1941</v>
      </c>
      <c r="F899" s="6" t="s">
        <v>1942</v>
      </c>
      <c r="G899" s="6" t="s">
        <v>30</v>
      </c>
      <c r="H899" s="126">
        <v>60</v>
      </c>
      <c r="I899" s="6" t="s">
        <v>31</v>
      </c>
      <c r="J899" s="6" t="s">
        <v>32</v>
      </c>
      <c r="K899" s="6" t="s">
        <v>95</v>
      </c>
      <c r="L899" s="6" t="s">
        <v>34</v>
      </c>
      <c r="M899" s="6" t="s">
        <v>35</v>
      </c>
      <c r="N899" s="11" t="s">
        <v>78</v>
      </c>
      <c r="O899" s="3" t="s">
        <v>79</v>
      </c>
      <c r="P899" s="32" t="s">
        <v>432</v>
      </c>
      <c r="Q899" s="11" t="s">
        <v>433</v>
      </c>
      <c r="R899" s="23">
        <v>3.5</v>
      </c>
      <c r="S899" s="9">
        <v>150000</v>
      </c>
      <c r="T899" s="9">
        <v>0</v>
      </c>
      <c r="U899" s="9">
        <f t="shared" si="292"/>
        <v>0</v>
      </c>
      <c r="V899" s="6" t="s">
        <v>80</v>
      </c>
      <c r="W899" s="6">
        <v>2016</v>
      </c>
      <c r="X899" s="32" t="s">
        <v>6905</v>
      </c>
      <c r="Y899" s="198"/>
      <c r="Z899" s="198"/>
      <c r="AA899" s="198"/>
      <c r="AB899" s="198"/>
      <c r="AC899" s="198"/>
      <c r="AD899" s="198"/>
      <c r="AE899" s="198"/>
      <c r="AF899" s="198"/>
      <c r="AG899" s="198"/>
      <c r="AH899" s="198"/>
      <c r="AI899" s="198"/>
      <c r="AJ899" s="198"/>
      <c r="AK899" s="198"/>
    </row>
    <row r="900" spans="1:37" s="236" customFormat="1" ht="153" x14ac:dyDescent="0.25">
      <c r="A900" s="6" t="s">
        <v>5407</v>
      </c>
      <c r="B900" s="6" t="s">
        <v>25</v>
      </c>
      <c r="C900" s="11" t="s">
        <v>1944</v>
      </c>
      <c r="D900" s="11" t="s">
        <v>334</v>
      </c>
      <c r="E900" s="11" t="s">
        <v>1945</v>
      </c>
      <c r="F900" s="6" t="s">
        <v>1946</v>
      </c>
      <c r="G900" s="6" t="s">
        <v>30</v>
      </c>
      <c r="H900" s="126">
        <v>60</v>
      </c>
      <c r="I900" s="6" t="s">
        <v>31</v>
      </c>
      <c r="J900" s="6" t="s">
        <v>32</v>
      </c>
      <c r="K900" s="6" t="s">
        <v>95</v>
      </c>
      <c r="L900" s="6" t="s">
        <v>34</v>
      </c>
      <c r="M900" s="6" t="s">
        <v>35</v>
      </c>
      <c r="N900" s="11" t="s">
        <v>78</v>
      </c>
      <c r="O900" s="3" t="s">
        <v>79</v>
      </c>
      <c r="P900" s="32" t="s">
        <v>432</v>
      </c>
      <c r="Q900" s="11" t="s">
        <v>433</v>
      </c>
      <c r="R900" s="23">
        <v>4</v>
      </c>
      <c r="S900" s="9">
        <v>150000</v>
      </c>
      <c r="T900" s="9">
        <v>0</v>
      </c>
      <c r="U900" s="9">
        <f t="shared" si="292"/>
        <v>0</v>
      </c>
      <c r="V900" s="6" t="s">
        <v>80</v>
      </c>
      <c r="W900" s="6">
        <v>2016</v>
      </c>
      <c r="X900" s="32" t="s">
        <v>7058</v>
      </c>
      <c r="Y900" s="198"/>
      <c r="Z900" s="198"/>
      <c r="AA900" s="198"/>
      <c r="AB900" s="198"/>
      <c r="AC900" s="198"/>
      <c r="AD900" s="198"/>
      <c r="AE900" s="198"/>
      <c r="AF900" s="198"/>
      <c r="AG900" s="198"/>
      <c r="AH900" s="198"/>
      <c r="AI900" s="198"/>
      <c r="AJ900" s="198"/>
      <c r="AK900" s="198"/>
    </row>
    <row r="901" spans="1:37" s="236" customFormat="1" ht="153" x14ac:dyDescent="0.25">
      <c r="A901" s="6" t="s">
        <v>10414</v>
      </c>
      <c r="B901" s="6" t="s">
        <v>25</v>
      </c>
      <c r="C901" s="11" t="s">
        <v>1944</v>
      </c>
      <c r="D901" s="11" t="s">
        <v>334</v>
      </c>
      <c r="E901" s="11" t="s">
        <v>1945</v>
      </c>
      <c r="F901" s="6" t="s">
        <v>1946</v>
      </c>
      <c r="G901" s="6" t="s">
        <v>30</v>
      </c>
      <c r="H901" s="126">
        <v>60</v>
      </c>
      <c r="I901" s="6" t="s">
        <v>31</v>
      </c>
      <c r="J901" s="6" t="s">
        <v>32</v>
      </c>
      <c r="K901" s="6" t="s">
        <v>95</v>
      </c>
      <c r="L901" s="6" t="s">
        <v>34</v>
      </c>
      <c r="M901" s="6" t="s">
        <v>35</v>
      </c>
      <c r="N901" s="11" t="s">
        <v>78</v>
      </c>
      <c r="O901" s="3" t="s">
        <v>79</v>
      </c>
      <c r="P901" s="32" t="s">
        <v>432</v>
      </c>
      <c r="Q901" s="11" t="s">
        <v>433</v>
      </c>
      <c r="R901" s="23">
        <v>3.49</v>
      </c>
      <c r="S901" s="9">
        <v>225984</v>
      </c>
      <c r="T901" s="9">
        <v>0</v>
      </c>
      <c r="U901" s="9">
        <f t="shared" si="292"/>
        <v>0</v>
      </c>
      <c r="V901" s="6" t="s">
        <v>80</v>
      </c>
      <c r="W901" s="6">
        <v>2016</v>
      </c>
      <c r="X901" s="32" t="s">
        <v>6907</v>
      </c>
      <c r="Y901" s="198"/>
      <c r="Z901" s="198"/>
      <c r="AA901" s="198"/>
      <c r="AB901" s="198"/>
      <c r="AC901" s="198"/>
      <c r="AD901" s="198"/>
      <c r="AE901" s="198"/>
      <c r="AF901" s="198"/>
      <c r="AG901" s="198"/>
      <c r="AH901" s="198"/>
      <c r="AI901" s="198"/>
      <c r="AJ901" s="198"/>
      <c r="AK901" s="198"/>
    </row>
    <row r="902" spans="1:37" s="236" customFormat="1" ht="153" x14ac:dyDescent="0.25">
      <c r="A902" s="6" t="s">
        <v>10906</v>
      </c>
      <c r="B902" s="6" t="s">
        <v>25</v>
      </c>
      <c r="C902" s="11" t="s">
        <v>1944</v>
      </c>
      <c r="D902" s="11" t="s">
        <v>334</v>
      </c>
      <c r="E902" s="11" t="s">
        <v>1945</v>
      </c>
      <c r="F902" s="6" t="s">
        <v>1946</v>
      </c>
      <c r="G902" s="6" t="s">
        <v>30</v>
      </c>
      <c r="H902" s="126">
        <v>60</v>
      </c>
      <c r="I902" s="6" t="s">
        <v>31</v>
      </c>
      <c r="J902" s="6" t="s">
        <v>32</v>
      </c>
      <c r="K902" s="6" t="s">
        <v>95</v>
      </c>
      <c r="L902" s="6" t="s">
        <v>34</v>
      </c>
      <c r="M902" s="6" t="s">
        <v>35</v>
      </c>
      <c r="N902" s="11" t="s">
        <v>78</v>
      </c>
      <c r="O902" s="3" t="s">
        <v>79</v>
      </c>
      <c r="P902" s="32" t="s">
        <v>432</v>
      </c>
      <c r="Q902" s="11" t="s">
        <v>433</v>
      </c>
      <c r="R902" s="23">
        <v>2.29</v>
      </c>
      <c r="S902" s="9">
        <v>225984</v>
      </c>
      <c r="T902" s="9">
        <f t="shared" ref="T902" si="293">S902*R902</f>
        <v>517503.36</v>
      </c>
      <c r="U902" s="9">
        <f t="shared" ref="U902" si="294">T902*1.12</f>
        <v>579603.76320000004</v>
      </c>
      <c r="V902" s="6" t="s">
        <v>80</v>
      </c>
      <c r="W902" s="6">
        <v>2016</v>
      </c>
      <c r="X902" s="32"/>
      <c r="Y902" s="198"/>
      <c r="Z902" s="198"/>
      <c r="AA902" s="198"/>
      <c r="AB902" s="198"/>
      <c r="AC902" s="198"/>
      <c r="AD902" s="198"/>
      <c r="AE902" s="198"/>
      <c r="AF902" s="198"/>
      <c r="AG902" s="198"/>
      <c r="AH902" s="198"/>
      <c r="AI902" s="198"/>
      <c r="AJ902" s="198"/>
      <c r="AK902" s="198"/>
    </row>
    <row r="903" spans="1:37" s="236" customFormat="1" ht="153" x14ac:dyDescent="0.25">
      <c r="A903" s="6" t="s">
        <v>5408</v>
      </c>
      <c r="B903" s="6" t="s">
        <v>25</v>
      </c>
      <c r="C903" s="6" t="s">
        <v>1948</v>
      </c>
      <c r="D903" s="11" t="s">
        <v>1596</v>
      </c>
      <c r="E903" s="119" t="s">
        <v>1949</v>
      </c>
      <c r="F903" s="6" t="s">
        <v>1950</v>
      </c>
      <c r="G903" s="6" t="s">
        <v>30</v>
      </c>
      <c r="H903" s="126">
        <v>60</v>
      </c>
      <c r="I903" s="6" t="s">
        <v>31</v>
      </c>
      <c r="J903" s="6" t="s">
        <v>32</v>
      </c>
      <c r="K903" s="6" t="s">
        <v>95</v>
      </c>
      <c r="L903" s="6" t="s">
        <v>34</v>
      </c>
      <c r="M903" s="6" t="s">
        <v>35</v>
      </c>
      <c r="N903" s="11" t="s">
        <v>78</v>
      </c>
      <c r="O903" s="3" t="s">
        <v>79</v>
      </c>
      <c r="P903" s="32" t="s">
        <v>1303</v>
      </c>
      <c r="Q903" s="11" t="s">
        <v>1304</v>
      </c>
      <c r="R903" s="23">
        <v>2000</v>
      </c>
      <c r="S903" s="9">
        <v>510</v>
      </c>
      <c r="T903" s="9">
        <v>0</v>
      </c>
      <c r="U903" s="9">
        <f t="shared" si="292"/>
        <v>0</v>
      </c>
      <c r="V903" s="6" t="s">
        <v>80</v>
      </c>
      <c r="W903" s="6">
        <v>2016</v>
      </c>
      <c r="X903" s="32" t="s">
        <v>6905</v>
      </c>
      <c r="Y903" s="198"/>
      <c r="Z903" s="198"/>
      <c r="AA903" s="198"/>
      <c r="AB903" s="198"/>
      <c r="AC903" s="198"/>
      <c r="AD903" s="198"/>
      <c r="AE903" s="198"/>
      <c r="AF903" s="198"/>
      <c r="AG903" s="198"/>
      <c r="AH903" s="198"/>
      <c r="AI903" s="198"/>
      <c r="AJ903" s="198"/>
      <c r="AK903" s="198"/>
    </row>
    <row r="904" spans="1:37" s="236" customFormat="1" ht="102" x14ac:dyDescent="0.25">
      <c r="A904" s="6" t="s">
        <v>5409</v>
      </c>
      <c r="B904" s="6" t="s">
        <v>25</v>
      </c>
      <c r="C904" s="6" t="s">
        <v>1600</v>
      </c>
      <c r="D904" s="11" t="s">
        <v>1601</v>
      </c>
      <c r="E904" s="119" t="s">
        <v>1602</v>
      </c>
      <c r="F904" s="6" t="s">
        <v>1952</v>
      </c>
      <c r="G904" s="6" t="s">
        <v>30</v>
      </c>
      <c r="H904" s="126">
        <v>0</v>
      </c>
      <c r="I904" s="6" t="s">
        <v>31</v>
      </c>
      <c r="J904" s="6" t="s">
        <v>32</v>
      </c>
      <c r="K904" s="6" t="s">
        <v>95</v>
      </c>
      <c r="L904" s="6" t="s">
        <v>34</v>
      </c>
      <c r="M904" s="6" t="s">
        <v>35</v>
      </c>
      <c r="N904" s="6" t="s">
        <v>10770</v>
      </c>
      <c r="O904" s="6" t="s">
        <v>37</v>
      </c>
      <c r="P904" s="32" t="s">
        <v>432</v>
      </c>
      <c r="Q904" s="11" t="s">
        <v>433</v>
      </c>
      <c r="R904" s="23">
        <v>7</v>
      </c>
      <c r="S904" s="9">
        <v>150000</v>
      </c>
      <c r="T904" s="9">
        <v>0</v>
      </c>
      <c r="U904" s="9">
        <f t="shared" si="292"/>
        <v>0</v>
      </c>
      <c r="V904" s="6"/>
      <c r="W904" s="6">
        <v>2016</v>
      </c>
      <c r="X904" s="32" t="s">
        <v>7074</v>
      </c>
      <c r="Y904" s="198"/>
      <c r="Z904" s="198"/>
      <c r="AA904" s="198"/>
      <c r="AB904" s="198"/>
      <c r="AC904" s="198"/>
      <c r="AD904" s="198"/>
      <c r="AE904" s="198"/>
      <c r="AF904" s="198"/>
      <c r="AG904" s="198"/>
      <c r="AH904" s="198"/>
      <c r="AI904" s="198"/>
      <c r="AJ904" s="198"/>
      <c r="AK904" s="198"/>
    </row>
    <row r="905" spans="1:37" s="236" customFormat="1" ht="102" x14ac:dyDescent="0.25">
      <c r="A905" s="6" t="s">
        <v>10415</v>
      </c>
      <c r="B905" s="6" t="s">
        <v>25</v>
      </c>
      <c r="C905" s="6" t="s">
        <v>1600</v>
      </c>
      <c r="D905" s="11" t="s">
        <v>1601</v>
      </c>
      <c r="E905" s="119" t="s">
        <v>1602</v>
      </c>
      <c r="F905" s="6" t="s">
        <v>1952</v>
      </c>
      <c r="G905" s="6" t="s">
        <v>30</v>
      </c>
      <c r="H905" s="126">
        <v>0</v>
      </c>
      <c r="I905" s="6" t="s">
        <v>31</v>
      </c>
      <c r="J905" s="6" t="s">
        <v>32</v>
      </c>
      <c r="K905" s="6" t="s">
        <v>240</v>
      </c>
      <c r="L905" s="6" t="s">
        <v>34</v>
      </c>
      <c r="M905" s="6" t="s">
        <v>35</v>
      </c>
      <c r="N905" s="6" t="s">
        <v>10770</v>
      </c>
      <c r="O905" s="6" t="s">
        <v>37</v>
      </c>
      <c r="P905" s="32" t="s">
        <v>432</v>
      </c>
      <c r="Q905" s="11" t="s">
        <v>433</v>
      </c>
      <c r="R905" s="23">
        <v>9.84</v>
      </c>
      <c r="S905" s="9">
        <v>136425.60000000001</v>
      </c>
      <c r="T905" s="9">
        <f t="shared" ref="T905" si="295">S905*R905</f>
        <v>1342427.9040000001</v>
      </c>
      <c r="U905" s="9">
        <f t="shared" si="292"/>
        <v>1503519.2524800003</v>
      </c>
      <c r="V905" s="6"/>
      <c r="W905" s="6">
        <v>2016</v>
      </c>
      <c r="X905" s="32"/>
      <c r="Y905" s="198"/>
      <c r="Z905" s="198"/>
      <c r="AA905" s="198"/>
      <c r="AB905" s="198"/>
      <c r="AC905" s="198"/>
      <c r="AD905" s="198"/>
      <c r="AE905" s="198"/>
      <c r="AF905" s="198"/>
      <c r="AG905" s="198"/>
      <c r="AH905" s="198"/>
      <c r="AI905" s="198"/>
      <c r="AJ905" s="198"/>
      <c r="AK905" s="198"/>
    </row>
    <row r="906" spans="1:37" s="236" customFormat="1" ht="153" x14ac:dyDescent="0.25">
      <c r="A906" s="6" t="s">
        <v>5410</v>
      </c>
      <c r="B906" s="6" t="s">
        <v>25</v>
      </c>
      <c r="C906" s="6" t="s">
        <v>1954</v>
      </c>
      <c r="D906" s="11" t="s">
        <v>808</v>
      </c>
      <c r="E906" s="11" t="s">
        <v>1955</v>
      </c>
      <c r="F906" s="6" t="s">
        <v>822</v>
      </c>
      <c r="G906" s="6" t="s">
        <v>30</v>
      </c>
      <c r="H906" s="126">
        <v>60</v>
      </c>
      <c r="I906" s="6" t="s">
        <v>31</v>
      </c>
      <c r="J906" s="6" t="s">
        <v>32</v>
      </c>
      <c r="K906" s="6" t="s">
        <v>95</v>
      </c>
      <c r="L906" s="6" t="s">
        <v>34</v>
      </c>
      <c r="M906" s="6" t="s">
        <v>35</v>
      </c>
      <c r="N906" s="11" t="s">
        <v>78</v>
      </c>
      <c r="O906" s="3" t="s">
        <v>79</v>
      </c>
      <c r="P906" s="32" t="s">
        <v>38</v>
      </c>
      <c r="Q906" s="11" t="s">
        <v>39</v>
      </c>
      <c r="R906" s="23">
        <v>50</v>
      </c>
      <c r="S906" s="9">
        <v>1380</v>
      </c>
      <c r="T906" s="9">
        <v>0</v>
      </c>
      <c r="U906" s="9">
        <f t="shared" si="292"/>
        <v>0</v>
      </c>
      <c r="V906" s="6" t="s">
        <v>80</v>
      </c>
      <c r="W906" s="6">
        <v>2016</v>
      </c>
      <c r="X906" s="32" t="s">
        <v>6905</v>
      </c>
      <c r="Y906" s="198"/>
      <c r="Z906" s="198"/>
      <c r="AA906" s="198"/>
      <c r="AB906" s="198"/>
      <c r="AC906" s="198"/>
      <c r="AD906" s="198"/>
      <c r="AE906" s="198"/>
      <c r="AF906" s="198"/>
      <c r="AG906" s="198"/>
      <c r="AH906" s="198"/>
      <c r="AI906" s="198"/>
      <c r="AJ906" s="198"/>
      <c r="AK906" s="198"/>
    </row>
    <row r="907" spans="1:37" s="236" customFormat="1" ht="153" x14ac:dyDescent="0.25">
      <c r="A907" s="6" t="s">
        <v>5411</v>
      </c>
      <c r="B907" s="6" t="s">
        <v>25</v>
      </c>
      <c r="C907" s="11" t="s">
        <v>1957</v>
      </c>
      <c r="D907" s="11" t="s">
        <v>334</v>
      </c>
      <c r="E907" s="11" t="s">
        <v>1958</v>
      </c>
      <c r="F907" s="6" t="s">
        <v>1959</v>
      </c>
      <c r="G907" s="6" t="s">
        <v>337</v>
      </c>
      <c r="H907" s="126">
        <v>60</v>
      </c>
      <c r="I907" s="6" t="s">
        <v>31</v>
      </c>
      <c r="J907" s="6" t="s">
        <v>32</v>
      </c>
      <c r="K907" s="6" t="s">
        <v>95</v>
      </c>
      <c r="L907" s="6" t="s">
        <v>34</v>
      </c>
      <c r="M907" s="6" t="s">
        <v>35</v>
      </c>
      <c r="N907" s="11" t="s">
        <v>78</v>
      </c>
      <c r="O907" s="3" t="s">
        <v>79</v>
      </c>
      <c r="P907" s="41" t="s">
        <v>340</v>
      </c>
      <c r="Q907" s="3" t="s">
        <v>353</v>
      </c>
      <c r="R907" s="23">
        <v>10000</v>
      </c>
      <c r="S907" s="9">
        <v>1250</v>
      </c>
      <c r="T907" s="9">
        <v>0</v>
      </c>
      <c r="U907" s="9">
        <f t="shared" si="292"/>
        <v>0</v>
      </c>
      <c r="V907" s="6" t="s">
        <v>80</v>
      </c>
      <c r="W907" s="6">
        <v>2016</v>
      </c>
      <c r="X907" s="32" t="s">
        <v>6905</v>
      </c>
      <c r="Y907" s="198"/>
      <c r="Z907" s="198"/>
      <c r="AA907" s="198"/>
      <c r="AB907" s="198"/>
      <c r="AC907" s="198"/>
      <c r="AD907" s="198"/>
      <c r="AE907" s="198"/>
      <c r="AF907" s="198"/>
      <c r="AG907" s="198"/>
      <c r="AH907" s="198"/>
      <c r="AI907" s="198"/>
      <c r="AJ907" s="198"/>
      <c r="AK907" s="198"/>
    </row>
    <row r="908" spans="1:37" s="236" customFormat="1" ht="153" x14ac:dyDescent="0.25">
      <c r="A908" s="6" t="s">
        <v>5412</v>
      </c>
      <c r="B908" s="6" t="s">
        <v>25</v>
      </c>
      <c r="C908" s="11" t="s">
        <v>1961</v>
      </c>
      <c r="D908" s="11" t="s">
        <v>334</v>
      </c>
      <c r="E908" s="11" t="s">
        <v>1962</v>
      </c>
      <c r="F908" s="6" t="s">
        <v>1963</v>
      </c>
      <c r="G908" s="6" t="s">
        <v>337</v>
      </c>
      <c r="H908" s="126">
        <v>60</v>
      </c>
      <c r="I908" s="6" t="s">
        <v>31</v>
      </c>
      <c r="J908" s="6" t="s">
        <v>32</v>
      </c>
      <c r="K908" s="6" t="s">
        <v>95</v>
      </c>
      <c r="L908" s="6" t="s">
        <v>34</v>
      </c>
      <c r="M908" s="6" t="s">
        <v>35</v>
      </c>
      <c r="N908" s="11" t="s">
        <v>78</v>
      </c>
      <c r="O908" s="3" t="s">
        <v>79</v>
      </c>
      <c r="P908" s="41" t="s">
        <v>340</v>
      </c>
      <c r="Q908" s="3" t="s">
        <v>353</v>
      </c>
      <c r="R908" s="23">
        <v>6500</v>
      </c>
      <c r="S908" s="9">
        <v>4382</v>
      </c>
      <c r="T908" s="9">
        <v>0</v>
      </c>
      <c r="U908" s="9">
        <f t="shared" si="292"/>
        <v>0</v>
      </c>
      <c r="V908" s="6" t="s">
        <v>80</v>
      </c>
      <c r="W908" s="6">
        <v>2016</v>
      </c>
      <c r="X908" s="32" t="s">
        <v>6905</v>
      </c>
      <c r="Y908" s="198"/>
      <c r="Z908" s="198"/>
      <c r="AA908" s="198"/>
      <c r="AB908" s="198"/>
      <c r="AC908" s="198"/>
      <c r="AD908" s="198"/>
      <c r="AE908" s="198"/>
      <c r="AF908" s="198"/>
      <c r="AG908" s="198"/>
      <c r="AH908" s="198"/>
      <c r="AI908" s="198"/>
      <c r="AJ908" s="198"/>
      <c r="AK908" s="198"/>
    </row>
    <row r="909" spans="1:37" s="236" customFormat="1" ht="102" x14ac:dyDescent="0.25">
      <c r="A909" s="6" t="s">
        <v>5413</v>
      </c>
      <c r="B909" s="6" t="s">
        <v>25</v>
      </c>
      <c r="C909" s="11" t="s">
        <v>1965</v>
      </c>
      <c r="D909" s="11" t="s">
        <v>1966</v>
      </c>
      <c r="E909" s="11" t="s">
        <v>1967</v>
      </c>
      <c r="F909" s="6" t="s">
        <v>1968</v>
      </c>
      <c r="G909" s="6" t="s">
        <v>30</v>
      </c>
      <c r="H909" s="126">
        <v>0</v>
      </c>
      <c r="I909" s="6" t="s">
        <v>31</v>
      </c>
      <c r="J909" s="6" t="s">
        <v>32</v>
      </c>
      <c r="K909" s="6" t="s">
        <v>95</v>
      </c>
      <c r="L909" s="6" t="s">
        <v>34</v>
      </c>
      <c r="M909" s="6" t="s">
        <v>35</v>
      </c>
      <c r="N909" s="6" t="s">
        <v>10770</v>
      </c>
      <c r="O909" s="6" t="s">
        <v>37</v>
      </c>
      <c r="P909" s="32" t="s">
        <v>1103</v>
      </c>
      <c r="Q909" s="2" t="s">
        <v>1074</v>
      </c>
      <c r="R909" s="23">
        <v>500</v>
      </c>
      <c r="S909" s="9">
        <v>150</v>
      </c>
      <c r="T909" s="9">
        <v>0</v>
      </c>
      <c r="U909" s="9">
        <f t="shared" si="292"/>
        <v>0</v>
      </c>
      <c r="V909" s="6"/>
      <c r="W909" s="6">
        <v>2016</v>
      </c>
      <c r="X909" s="32" t="s">
        <v>6905</v>
      </c>
      <c r="Y909" s="198"/>
      <c r="Z909" s="198"/>
      <c r="AA909" s="198"/>
      <c r="AB909" s="198"/>
      <c r="AC909" s="198"/>
      <c r="AD909" s="198"/>
      <c r="AE909" s="198"/>
      <c r="AF909" s="198"/>
      <c r="AG909" s="198"/>
      <c r="AH909" s="198"/>
      <c r="AI909" s="198"/>
      <c r="AJ909" s="198"/>
      <c r="AK909" s="198"/>
    </row>
    <row r="910" spans="1:37" s="236" customFormat="1" ht="153" x14ac:dyDescent="0.25">
      <c r="A910" s="6" t="s">
        <v>5414</v>
      </c>
      <c r="B910" s="6" t="s">
        <v>25</v>
      </c>
      <c r="C910" s="11" t="s">
        <v>883</v>
      </c>
      <c r="D910" s="11" t="s">
        <v>404</v>
      </c>
      <c r="E910" s="11" t="s">
        <v>884</v>
      </c>
      <c r="F910" s="11" t="s">
        <v>1970</v>
      </c>
      <c r="G910" s="6" t="s">
        <v>30</v>
      </c>
      <c r="H910" s="126">
        <v>60</v>
      </c>
      <c r="I910" s="6" t="s">
        <v>31</v>
      </c>
      <c r="J910" s="6" t="s">
        <v>32</v>
      </c>
      <c r="K910" s="6" t="s">
        <v>95</v>
      </c>
      <c r="L910" s="6" t="s">
        <v>34</v>
      </c>
      <c r="M910" s="6" t="s">
        <v>35</v>
      </c>
      <c r="N910" s="11" t="s">
        <v>78</v>
      </c>
      <c r="O910" s="3" t="s">
        <v>79</v>
      </c>
      <c r="P910" s="41" t="s">
        <v>38</v>
      </c>
      <c r="Q910" s="2" t="s">
        <v>39</v>
      </c>
      <c r="R910" s="23">
        <v>100</v>
      </c>
      <c r="S910" s="9">
        <v>3300</v>
      </c>
      <c r="T910" s="9">
        <v>0</v>
      </c>
      <c r="U910" s="9">
        <f t="shared" si="292"/>
        <v>0</v>
      </c>
      <c r="V910" s="6" t="s">
        <v>80</v>
      </c>
      <c r="W910" s="6">
        <v>2016</v>
      </c>
      <c r="X910" s="32" t="s">
        <v>6905</v>
      </c>
      <c r="Y910" s="198"/>
      <c r="Z910" s="198"/>
      <c r="AA910" s="198"/>
      <c r="AB910" s="198"/>
      <c r="AC910" s="198"/>
      <c r="AD910" s="198"/>
      <c r="AE910" s="198"/>
      <c r="AF910" s="198"/>
      <c r="AG910" s="198"/>
      <c r="AH910" s="198"/>
      <c r="AI910" s="198"/>
      <c r="AJ910" s="198"/>
      <c r="AK910" s="198"/>
    </row>
    <row r="911" spans="1:37" s="236" customFormat="1" ht="153" x14ac:dyDescent="0.25">
      <c r="A911" s="6" t="s">
        <v>5415</v>
      </c>
      <c r="B911" s="6" t="s">
        <v>25</v>
      </c>
      <c r="C911" s="11" t="s">
        <v>654</v>
      </c>
      <c r="D911" s="11" t="s">
        <v>655</v>
      </c>
      <c r="E911" s="11" t="s">
        <v>656</v>
      </c>
      <c r="F911" s="6" t="s">
        <v>1972</v>
      </c>
      <c r="G911" s="6" t="s">
        <v>30</v>
      </c>
      <c r="H911" s="126">
        <v>60</v>
      </c>
      <c r="I911" s="6" t="s">
        <v>31</v>
      </c>
      <c r="J911" s="6" t="s">
        <v>32</v>
      </c>
      <c r="K911" s="6" t="s">
        <v>95</v>
      </c>
      <c r="L911" s="6" t="s">
        <v>34</v>
      </c>
      <c r="M911" s="6" t="s">
        <v>35</v>
      </c>
      <c r="N911" s="11" t="s">
        <v>78</v>
      </c>
      <c r="O911" s="3" t="s">
        <v>79</v>
      </c>
      <c r="P911" s="41" t="s">
        <v>38</v>
      </c>
      <c r="Q911" s="2" t="s">
        <v>39</v>
      </c>
      <c r="R911" s="23">
        <v>85</v>
      </c>
      <c r="S911" s="9">
        <v>35901</v>
      </c>
      <c r="T911" s="9">
        <v>0</v>
      </c>
      <c r="U911" s="9">
        <f t="shared" si="292"/>
        <v>0</v>
      </c>
      <c r="V911" s="6" t="s">
        <v>80</v>
      </c>
      <c r="W911" s="6">
        <v>2016</v>
      </c>
      <c r="X911" s="32" t="s">
        <v>6905</v>
      </c>
      <c r="Y911" s="198"/>
      <c r="Z911" s="198"/>
      <c r="AA911" s="198"/>
      <c r="AB911" s="198"/>
      <c r="AC911" s="198"/>
      <c r="AD911" s="198"/>
      <c r="AE911" s="198"/>
      <c r="AF911" s="198"/>
      <c r="AG911" s="198"/>
      <c r="AH911" s="198"/>
      <c r="AI911" s="198"/>
      <c r="AJ911" s="198"/>
      <c r="AK911" s="198"/>
    </row>
    <row r="912" spans="1:37" s="236" customFormat="1" ht="153" x14ac:dyDescent="0.25">
      <c r="A912" s="6" t="s">
        <v>5416</v>
      </c>
      <c r="B912" s="6" t="s">
        <v>25</v>
      </c>
      <c r="C912" s="11" t="s">
        <v>1974</v>
      </c>
      <c r="D912" s="11" t="s">
        <v>366</v>
      </c>
      <c r="E912" s="11" t="s">
        <v>1975</v>
      </c>
      <c r="F912" s="6" t="s">
        <v>1976</v>
      </c>
      <c r="G912" s="6" t="s">
        <v>30</v>
      </c>
      <c r="H912" s="126">
        <v>60</v>
      </c>
      <c r="I912" s="6" t="s">
        <v>31</v>
      </c>
      <c r="J912" s="6" t="s">
        <v>32</v>
      </c>
      <c r="K912" s="6" t="s">
        <v>95</v>
      </c>
      <c r="L912" s="6" t="s">
        <v>34</v>
      </c>
      <c r="M912" s="6" t="s">
        <v>35</v>
      </c>
      <c r="N912" s="11" t="s">
        <v>78</v>
      </c>
      <c r="O912" s="3" t="s">
        <v>79</v>
      </c>
      <c r="P912" s="41" t="s">
        <v>38</v>
      </c>
      <c r="Q912" s="2" t="s">
        <v>39</v>
      </c>
      <c r="R912" s="23">
        <v>90</v>
      </c>
      <c r="S912" s="9">
        <v>14576</v>
      </c>
      <c r="T912" s="9">
        <v>0</v>
      </c>
      <c r="U912" s="9">
        <f t="shared" si="292"/>
        <v>0</v>
      </c>
      <c r="V912" s="6" t="s">
        <v>80</v>
      </c>
      <c r="W912" s="6">
        <v>2016</v>
      </c>
      <c r="X912" s="32" t="s">
        <v>6905</v>
      </c>
      <c r="Y912" s="198"/>
      <c r="Z912" s="198"/>
      <c r="AA912" s="198"/>
      <c r="AB912" s="198"/>
      <c r="AC912" s="198"/>
      <c r="AD912" s="198"/>
      <c r="AE912" s="198"/>
      <c r="AF912" s="198"/>
      <c r="AG912" s="198"/>
      <c r="AH912" s="198"/>
      <c r="AI912" s="198"/>
      <c r="AJ912" s="198"/>
      <c r="AK912" s="198"/>
    </row>
    <row r="913" spans="1:37" s="236" customFormat="1" ht="153" x14ac:dyDescent="0.25">
      <c r="A913" s="6" t="s">
        <v>5417</v>
      </c>
      <c r="B913" s="6" t="s">
        <v>25</v>
      </c>
      <c r="C913" s="11" t="s">
        <v>1978</v>
      </c>
      <c r="D913" s="11" t="s">
        <v>334</v>
      </c>
      <c r="E913" s="11" t="s">
        <v>1979</v>
      </c>
      <c r="F913" s="6" t="s">
        <v>1980</v>
      </c>
      <c r="G913" s="6" t="s">
        <v>30</v>
      </c>
      <c r="H913" s="126">
        <v>60</v>
      </c>
      <c r="I913" s="6" t="s">
        <v>31</v>
      </c>
      <c r="J913" s="6" t="s">
        <v>32</v>
      </c>
      <c r="K913" s="6" t="s">
        <v>95</v>
      </c>
      <c r="L913" s="6" t="s">
        <v>34</v>
      </c>
      <c r="M913" s="6" t="s">
        <v>35</v>
      </c>
      <c r="N913" s="11" t="s">
        <v>78</v>
      </c>
      <c r="O913" s="3" t="s">
        <v>79</v>
      </c>
      <c r="P913" s="41" t="s">
        <v>340</v>
      </c>
      <c r="Q913" s="3" t="s">
        <v>353</v>
      </c>
      <c r="R913" s="23">
        <v>250</v>
      </c>
      <c r="S913" s="9">
        <v>4106</v>
      </c>
      <c r="T913" s="9">
        <v>0</v>
      </c>
      <c r="U913" s="9">
        <f t="shared" si="292"/>
        <v>0</v>
      </c>
      <c r="V913" s="6" t="s">
        <v>80</v>
      </c>
      <c r="W913" s="6">
        <v>2016</v>
      </c>
      <c r="X913" s="32" t="s">
        <v>6905</v>
      </c>
      <c r="Y913" s="198"/>
      <c r="Z913" s="198"/>
      <c r="AA913" s="198"/>
      <c r="AB913" s="198"/>
      <c r="AC913" s="198"/>
      <c r="AD913" s="198"/>
      <c r="AE913" s="198"/>
      <c r="AF913" s="198"/>
      <c r="AG913" s="198"/>
      <c r="AH913" s="198"/>
      <c r="AI913" s="198"/>
      <c r="AJ913" s="198"/>
      <c r="AK913" s="198"/>
    </row>
    <row r="914" spans="1:37" s="236" customFormat="1" ht="153" x14ac:dyDescent="0.25">
      <c r="A914" s="6" t="s">
        <v>5418</v>
      </c>
      <c r="B914" s="6" t="s">
        <v>25</v>
      </c>
      <c r="C914" s="11" t="s">
        <v>1982</v>
      </c>
      <c r="D914" s="11" t="s">
        <v>334</v>
      </c>
      <c r="E914" s="11" t="s">
        <v>1983</v>
      </c>
      <c r="F914" s="6" t="s">
        <v>1984</v>
      </c>
      <c r="G914" s="6" t="s">
        <v>337</v>
      </c>
      <c r="H914" s="126">
        <v>60</v>
      </c>
      <c r="I914" s="6" t="s">
        <v>31</v>
      </c>
      <c r="J914" s="6" t="s">
        <v>32</v>
      </c>
      <c r="K914" s="6" t="s">
        <v>95</v>
      </c>
      <c r="L914" s="6" t="s">
        <v>34</v>
      </c>
      <c r="M914" s="6" t="s">
        <v>35</v>
      </c>
      <c r="N914" s="11" t="s">
        <v>78</v>
      </c>
      <c r="O914" s="3" t="s">
        <v>79</v>
      </c>
      <c r="P914" s="41" t="s">
        <v>340</v>
      </c>
      <c r="Q914" s="3" t="s">
        <v>353</v>
      </c>
      <c r="R914" s="23">
        <v>1000</v>
      </c>
      <c r="S914" s="9">
        <v>28118</v>
      </c>
      <c r="T914" s="9">
        <v>0</v>
      </c>
      <c r="U914" s="9">
        <f t="shared" si="292"/>
        <v>0</v>
      </c>
      <c r="V914" s="6" t="s">
        <v>80</v>
      </c>
      <c r="W914" s="6">
        <v>2016</v>
      </c>
      <c r="X914" s="32" t="s">
        <v>6905</v>
      </c>
      <c r="Y914" s="198"/>
      <c r="Z914" s="198"/>
      <c r="AA914" s="198"/>
      <c r="AB914" s="198"/>
      <c r="AC914" s="198"/>
      <c r="AD914" s="198"/>
      <c r="AE914" s="198"/>
      <c r="AF914" s="198"/>
      <c r="AG914" s="198"/>
      <c r="AH914" s="198"/>
      <c r="AI914" s="198"/>
      <c r="AJ914" s="198"/>
      <c r="AK914" s="198"/>
    </row>
    <row r="915" spans="1:37" s="236" customFormat="1" ht="153" x14ac:dyDescent="0.25">
      <c r="A915" s="6" t="s">
        <v>5419</v>
      </c>
      <c r="B915" s="6" t="s">
        <v>25</v>
      </c>
      <c r="C915" s="11" t="s">
        <v>883</v>
      </c>
      <c r="D915" s="11" t="s">
        <v>404</v>
      </c>
      <c r="E915" s="11" t="s">
        <v>884</v>
      </c>
      <c r="F915" s="6" t="s">
        <v>1986</v>
      </c>
      <c r="G915" s="6" t="s">
        <v>30</v>
      </c>
      <c r="H915" s="126">
        <v>60</v>
      </c>
      <c r="I915" s="6" t="s">
        <v>31</v>
      </c>
      <c r="J915" s="6" t="s">
        <v>32</v>
      </c>
      <c r="K915" s="6" t="s">
        <v>95</v>
      </c>
      <c r="L915" s="6" t="s">
        <v>34</v>
      </c>
      <c r="M915" s="6" t="s">
        <v>35</v>
      </c>
      <c r="N915" s="11" t="s">
        <v>78</v>
      </c>
      <c r="O915" s="3" t="s">
        <v>79</v>
      </c>
      <c r="P915" s="41" t="s">
        <v>38</v>
      </c>
      <c r="Q915" s="2" t="s">
        <v>39</v>
      </c>
      <c r="R915" s="23">
        <v>10</v>
      </c>
      <c r="S915" s="9">
        <v>17400</v>
      </c>
      <c r="T915" s="9">
        <v>0</v>
      </c>
      <c r="U915" s="9">
        <f t="shared" si="292"/>
        <v>0</v>
      </c>
      <c r="V915" s="6" t="s">
        <v>80</v>
      </c>
      <c r="W915" s="6">
        <v>2016</v>
      </c>
      <c r="X915" s="32" t="s">
        <v>6905</v>
      </c>
      <c r="Y915" s="198"/>
      <c r="Z915" s="198"/>
      <c r="AA915" s="198"/>
      <c r="AB915" s="198"/>
      <c r="AC915" s="198"/>
      <c r="AD915" s="198"/>
      <c r="AE915" s="198"/>
      <c r="AF915" s="198"/>
      <c r="AG915" s="198"/>
      <c r="AH915" s="198"/>
      <c r="AI915" s="198"/>
      <c r="AJ915" s="198"/>
      <c r="AK915" s="198"/>
    </row>
    <row r="916" spans="1:37" s="236" customFormat="1" ht="153" x14ac:dyDescent="0.25">
      <c r="A916" s="6" t="s">
        <v>5420</v>
      </c>
      <c r="B916" s="6" t="s">
        <v>25</v>
      </c>
      <c r="C916" s="11" t="s">
        <v>654</v>
      </c>
      <c r="D916" s="11" t="s">
        <v>655</v>
      </c>
      <c r="E916" s="11" t="s">
        <v>656</v>
      </c>
      <c r="F916" s="6" t="s">
        <v>1988</v>
      </c>
      <c r="G916" s="6" t="s">
        <v>30</v>
      </c>
      <c r="H916" s="126">
        <v>60</v>
      </c>
      <c r="I916" s="6" t="s">
        <v>31</v>
      </c>
      <c r="J916" s="6" t="s">
        <v>32</v>
      </c>
      <c r="K916" s="6" t="s">
        <v>95</v>
      </c>
      <c r="L916" s="6" t="s">
        <v>34</v>
      </c>
      <c r="M916" s="6" t="s">
        <v>35</v>
      </c>
      <c r="N916" s="11" t="s">
        <v>78</v>
      </c>
      <c r="O916" s="3" t="s">
        <v>79</v>
      </c>
      <c r="P916" s="41" t="s">
        <v>38</v>
      </c>
      <c r="Q916" s="2" t="s">
        <v>39</v>
      </c>
      <c r="R916" s="23">
        <v>10</v>
      </c>
      <c r="S916" s="9">
        <v>320000</v>
      </c>
      <c r="T916" s="9">
        <v>0</v>
      </c>
      <c r="U916" s="9">
        <f t="shared" si="292"/>
        <v>0</v>
      </c>
      <c r="V916" s="6" t="s">
        <v>80</v>
      </c>
      <c r="W916" s="6">
        <v>2016</v>
      </c>
      <c r="X916" s="32" t="s">
        <v>6905</v>
      </c>
      <c r="Y916" s="198"/>
      <c r="Z916" s="198"/>
      <c r="AA916" s="198"/>
      <c r="AB916" s="198"/>
      <c r="AC916" s="198"/>
      <c r="AD916" s="198"/>
      <c r="AE916" s="198"/>
      <c r="AF916" s="198"/>
      <c r="AG916" s="198"/>
      <c r="AH916" s="198"/>
      <c r="AI916" s="198"/>
      <c r="AJ916" s="198"/>
      <c r="AK916" s="198"/>
    </row>
    <row r="917" spans="1:37" s="236" customFormat="1" ht="153" x14ac:dyDescent="0.25">
      <c r="A917" s="6" t="s">
        <v>5421</v>
      </c>
      <c r="B917" s="6" t="s">
        <v>25</v>
      </c>
      <c r="C917" s="11" t="s">
        <v>1974</v>
      </c>
      <c r="D917" s="11" t="s">
        <v>366</v>
      </c>
      <c r="E917" s="11" t="s">
        <v>1975</v>
      </c>
      <c r="F917" s="6" t="s">
        <v>1976</v>
      </c>
      <c r="G917" s="6" t="s">
        <v>30</v>
      </c>
      <c r="H917" s="126">
        <v>60</v>
      </c>
      <c r="I917" s="6" t="s">
        <v>31</v>
      </c>
      <c r="J917" s="6" t="s">
        <v>32</v>
      </c>
      <c r="K917" s="6" t="s">
        <v>95</v>
      </c>
      <c r="L917" s="6" t="s">
        <v>34</v>
      </c>
      <c r="M917" s="6" t="s">
        <v>35</v>
      </c>
      <c r="N917" s="11" t="s">
        <v>78</v>
      </c>
      <c r="O917" s="3" t="s">
        <v>79</v>
      </c>
      <c r="P917" s="41" t="s">
        <v>38</v>
      </c>
      <c r="Q917" s="2" t="s">
        <v>39</v>
      </c>
      <c r="R917" s="23">
        <v>20</v>
      </c>
      <c r="S917" s="9">
        <v>14576</v>
      </c>
      <c r="T917" s="9">
        <v>0</v>
      </c>
      <c r="U917" s="9">
        <f t="shared" si="292"/>
        <v>0</v>
      </c>
      <c r="V917" s="6" t="s">
        <v>80</v>
      </c>
      <c r="W917" s="6">
        <v>2016</v>
      </c>
      <c r="X917" s="32" t="s">
        <v>6905</v>
      </c>
      <c r="Y917" s="198"/>
      <c r="Z917" s="198"/>
      <c r="AA917" s="198"/>
      <c r="AB917" s="198"/>
      <c r="AC917" s="198"/>
      <c r="AD917" s="198"/>
      <c r="AE917" s="198"/>
      <c r="AF917" s="198"/>
      <c r="AG917" s="198"/>
      <c r="AH917" s="198"/>
      <c r="AI917" s="198"/>
      <c r="AJ917" s="198"/>
      <c r="AK917" s="198"/>
    </row>
    <row r="918" spans="1:37" s="236" customFormat="1" ht="153" x14ac:dyDescent="0.25">
      <c r="A918" s="6" t="s">
        <v>5422</v>
      </c>
      <c r="B918" s="6" t="s">
        <v>25</v>
      </c>
      <c r="C918" s="11" t="s">
        <v>1991</v>
      </c>
      <c r="D918" s="11" t="s">
        <v>1992</v>
      </c>
      <c r="E918" s="11" t="s">
        <v>1993</v>
      </c>
      <c r="F918" s="6" t="s">
        <v>1994</v>
      </c>
      <c r="G918" s="6" t="s">
        <v>30</v>
      </c>
      <c r="H918" s="126">
        <v>60</v>
      </c>
      <c r="I918" s="6">
        <v>470000000</v>
      </c>
      <c r="J918" s="6" t="s">
        <v>32</v>
      </c>
      <c r="K918" s="6" t="s">
        <v>95</v>
      </c>
      <c r="L918" s="6" t="s">
        <v>34</v>
      </c>
      <c r="M918" s="6" t="s">
        <v>35</v>
      </c>
      <c r="N918" s="11" t="s">
        <v>78</v>
      </c>
      <c r="O918" s="3" t="s">
        <v>79</v>
      </c>
      <c r="P918" s="41" t="s">
        <v>38</v>
      </c>
      <c r="Q918" s="2" t="s">
        <v>39</v>
      </c>
      <c r="R918" s="23">
        <v>16</v>
      </c>
      <c r="S918" s="9">
        <v>2170</v>
      </c>
      <c r="T918" s="9">
        <v>0</v>
      </c>
      <c r="U918" s="9">
        <f t="shared" si="292"/>
        <v>0</v>
      </c>
      <c r="V918" s="6" t="s">
        <v>80</v>
      </c>
      <c r="W918" s="6">
        <v>2016</v>
      </c>
      <c r="X918" s="32" t="s">
        <v>6905</v>
      </c>
      <c r="Y918" s="198"/>
      <c r="Z918" s="198"/>
      <c r="AA918" s="198"/>
      <c r="AB918" s="198"/>
      <c r="AC918" s="198"/>
      <c r="AD918" s="198"/>
      <c r="AE918" s="198"/>
      <c r="AF918" s="198"/>
      <c r="AG918" s="198"/>
      <c r="AH918" s="198"/>
      <c r="AI918" s="198"/>
      <c r="AJ918" s="198"/>
      <c r="AK918" s="198"/>
    </row>
    <row r="919" spans="1:37" ht="153" x14ac:dyDescent="0.25">
      <c r="A919" s="6" t="s">
        <v>5423</v>
      </c>
      <c r="B919" s="15" t="s">
        <v>25</v>
      </c>
      <c r="C919" s="11" t="s">
        <v>1997</v>
      </c>
      <c r="D919" s="11" t="s">
        <v>1998</v>
      </c>
      <c r="E919" s="11" t="s">
        <v>1999</v>
      </c>
      <c r="F919" s="11" t="s">
        <v>2000</v>
      </c>
      <c r="G919" s="16" t="s">
        <v>2001</v>
      </c>
      <c r="H919" s="17" t="s">
        <v>2002</v>
      </c>
      <c r="I919" s="18">
        <v>470000000</v>
      </c>
      <c r="J919" s="6" t="s">
        <v>32</v>
      </c>
      <c r="K919" s="3" t="s">
        <v>460</v>
      </c>
      <c r="L919" s="18" t="s">
        <v>2003</v>
      </c>
      <c r="M919" s="19" t="s">
        <v>35</v>
      </c>
      <c r="N919" s="20" t="s">
        <v>2004</v>
      </c>
      <c r="O919" s="11" t="s">
        <v>2005</v>
      </c>
      <c r="P919" s="16">
        <v>113</v>
      </c>
      <c r="Q919" s="11" t="s">
        <v>2006</v>
      </c>
      <c r="R919" s="23">
        <v>11000</v>
      </c>
      <c r="S919" s="22">
        <v>474.91</v>
      </c>
      <c r="T919" s="23">
        <f t="shared" ref="T919:T921" si="296">R919*S919</f>
        <v>5224010</v>
      </c>
      <c r="U919" s="23">
        <f t="shared" ref="U919:U924" si="297">T919*1.12</f>
        <v>5850891.2000000002</v>
      </c>
      <c r="V919" s="16" t="s">
        <v>2007</v>
      </c>
      <c r="W919" s="2">
        <v>2016</v>
      </c>
      <c r="X919" s="269"/>
      <c r="Y919" s="224"/>
      <c r="Z919" s="224"/>
      <c r="AA919" s="224"/>
      <c r="AB919" s="224"/>
      <c r="AC919" s="224"/>
      <c r="AD919" s="224"/>
      <c r="AE919" s="224"/>
      <c r="AF919" s="224"/>
      <c r="AG919" s="224"/>
      <c r="AH919" s="224"/>
      <c r="AI919" s="224"/>
      <c r="AJ919" s="224"/>
      <c r="AK919" s="224"/>
    </row>
    <row r="920" spans="1:37" ht="153" x14ac:dyDescent="0.25">
      <c r="A920" s="6" t="s">
        <v>5424</v>
      </c>
      <c r="B920" s="15" t="s">
        <v>25</v>
      </c>
      <c r="C920" s="11" t="s">
        <v>2008</v>
      </c>
      <c r="D920" s="11" t="s">
        <v>1998</v>
      </c>
      <c r="E920" s="11" t="s">
        <v>2009</v>
      </c>
      <c r="F920" s="11" t="s">
        <v>2010</v>
      </c>
      <c r="G920" s="16" t="s">
        <v>2001</v>
      </c>
      <c r="H920" s="17" t="s">
        <v>2002</v>
      </c>
      <c r="I920" s="18">
        <v>470000000</v>
      </c>
      <c r="J920" s="6" t="s">
        <v>32</v>
      </c>
      <c r="K920" s="3" t="s">
        <v>460</v>
      </c>
      <c r="L920" s="18" t="s">
        <v>2003</v>
      </c>
      <c r="M920" s="19" t="s">
        <v>35</v>
      </c>
      <c r="N920" s="20" t="s">
        <v>2011</v>
      </c>
      <c r="O920" s="11" t="s">
        <v>2005</v>
      </c>
      <c r="P920" s="16">
        <v>113</v>
      </c>
      <c r="Q920" s="11" t="s">
        <v>2006</v>
      </c>
      <c r="R920" s="23">
        <v>41750</v>
      </c>
      <c r="S920" s="22">
        <v>474.91</v>
      </c>
      <c r="T920" s="23">
        <f t="shared" si="296"/>
        <v>19827492.5</v>
      </c>
      <c r="U920" s="23">
        <f t="shared" si="297"/>
        <v>22206791.600000001</v>
      </c>
      <c r="V920" s="16" t="s">
        <v>2007</v>
      </c>
      <c r="W920" s="2">
        <v>2016</v>
      </c>
      <c r="X920" s="269"/>
    </row>
    <row r="921" spans="1:37" ht="153" x14ac:dyDescent="0.25">
      <c r="A921" s="6" t="s">
        <v>5425</v>
      </c>
      <c r="B921" s="15" t="s">
        <v>25</v>
      </c>
      <c r="C921" s="11" t="s">
        <v>2008</v>
      </c>
      <c r="D921" s="11" t="s">
        <v>1998</v>
      </c>
      <c r="E921" s="11" t="s">
        <v>2009</v>
      </c>
      <c r="F921" s="11" t="s">
        <v>2012</v>
      </c>
      <c r="G921" s="16" t="s">
        <v>2001</v>
      </c>
      <c r="H921" s="17" t="s">
        <v>2002</v>
      </c>
      <c r="I921" s="18">
        <v>470000000</v>
      </c>
      <c r="J921" s="6" t="s">
        <v>32</v>
      </c>
      <c r="K921" s="3" t="s">
        <v>460</v>
      </c>
      <c r="L921" s="18" t="s">
        <v>2003</v>
      </c>
      <c r="M921" s="19" t="s">
        <v>35</v>
      </c>
      <c r="N921" s="20" t="s">
        <v>2011</v>
      </c>
      <c r="O921" s="11" t="s">
        <v>2005</v>
      </c>
      <c r="P921" s="16">
        <v>113</v>
      </c>
      <c r="Q921" s="11" t="s">
        <v>2006</v>
      </c>
      <c r="R921" s="23">
        <v>3250</v>
      </c>
      <c r="S921" s="22">
        <v>580</v>
      </c>
      <c r="T921" s="23">
        <f t="shared" si="296"/>
        <v>1885000</v>
      </c>
      <c r="U921" s="23">
        <f t="shared" si="297"/>
        <v>2111200</v>
      </c>
      <c r="V921" s="16" t="s">
        <v>2007</v>
      </c>
      <c r="W921" s="2">
        <v>2016</v>
      </c>
      <c r="X921" s="269"/>
    </row>
    <row r="922" spans="1:37" ht="153" x14ac:dyDescent="0.25">
      <c r="A922" s="6" t="s">
        <v>5426</v>
      </c>
      <c r="B922" s="15" t="s">
        <v>25</v>
      </c>
      <c r="C922" s="11" t="s">
        <v>2008</v>
      </c>
      <c r="D922" s="11" t="s">
        <v>1998</v>
      </c>
      <c r="E922" s="11" t="s">
        <v>2009</v>
      </c>
      <c r="F922" s="11" t="s">
        <v>2010</v>
      </c>
      <c r="G922" s="16" t="s">
        <v>2001</v>
      </c>
      <c r="H922" s="17" t="s">
        <v>2002</v>
      </c>
      <c r="I922" s="18">
        <v>470000000</v>
      </c>
      <c r="J922" s="6" t="s">
        <v>32</v>
      </c>
      <c r="K922" s="3" t="s">
        <v>460</v>
      </c>
      <c r="L922" s="18" t="s">
        <v>2013</v>
      </c>
      <c r="M922" s="19" t="s">
        <v>35</v>
      </c>
      <c r="N922" s="20" t="s">
        <v>2011</v>
      </c>
      <c r="O922" s="11" t="s">
        <v>2005</v>
      </c>
      <c r="P922" s="16">
        <v>113</v>
      </c>
      <c r="Q922" s="11" t="s">
        <v>2006</v>
      </c>
      <c r="R922" s="23">
        <v>24000</v>
      </c>
      <c r="S922" s="22">
        <v>537.91</v>
      </c>
      <c r="T922" s="23">
        <v>0</v>
      </c>
      <c r="U922" s="23">
        <f t="shared" si="297"/>
        <v>0</v>
      </c>
      <c r="V922" s="16"/>
      <c r="W922" s="2">
        <v>2016</v>
      </c>
      <c r="X922" s="41" t="s">
        <v>7058</v>
      </c>
    </row>
    <row r="923" spans="1:37" ht="153" x14ac:dyDescent="0.25">
      <c r="A923" s="6" t="s">
        <v>7057</v>
      </c>
      <c r="B923" s="15" t="s">
        <v>25</v>
      </c>
      <c r="C923" s="11" t="s">
        <v>2008</v>
      </c>
      <c r="D923" s="11" t="s">
        <v>1998</v>
      </c>
      <c r="E923" s="11" t="s">
        <v>2009</v>
      </c>
      <c r="F923" s="11" t="s">
        <v>2010</v>
      </c>
      <c r="G923" s="16" t="s">
        <v>2001</v>
      </c>
      <c r="H923" s="17" t="s">
        <v>2002</v>
      </c>
      <c r="I923" s="18">
        <v>470000000</v>
      </c>
      <c r="J923" s="6" t="s">
        <v>32</v>
      </c>
      <c r="K923" s="3" t="s">
        <v>460</v>
      </c>
      <c r="L923" s="18" t="s">
        <v>2013</v>
      </c>
      <c r="M923" s="19" t="s">
        <v>35</v>
      </c>
      <c r="N923" s="20" t="s">
        <v>2011</v>
      </c>
      <c r="O923" s="11" t="s">
        <v>2005</v>
      </c>
      <c r="P923" s="16">
        <v>113</v>
      </c>
      <c r="Q923" s="11" t="s">
        <v>2006</v>
      </c>
      <c r="R923" s="23">
        <v>21000</v>
      </c>
      <c r="S923" s="22">
        <v>566.82000000000005</v>
      </c>
      <c r="T923" s="23">
        <f t="shared" ref="T923" si="298">R923*S923</f>
        <v>11903220.000000002</v>
      </c>
      <c r="U923" s="23">
        <f t="shared" ref="U923" si="299">T923*1.12</f>
        <v>13331606.400000004</v>
      </c>
      <c r="V923" s="16"/>
      <c r="W923" s="2">
        <v>2016</v>
      </c>
      <c r="X923" s="269"/>
    </row>
    <row r="924" spans="1:37" ht="153" x14ac:dyDescent="0.25">
      <c r="A924" s="6" t="s">
        <v>5427</v>
      </c>
      <c r="B924" s="15" t="s">
        <v>25</v>
      </c>
      <c r="C924" s="11" t="s">
        <v>1997</v>
      </c>
      <c r="D924" s="11" t="s">
        <v>1998</v>
      </c>
      <c r="E924" s="11" t="s">
        <v>1999</v>
      </c>
      <c r="F924" s="11" t="s">
        <v>2014</v>
      </c>
      <c r="G924" s="16" t="s">
        <v>2001</v>
      </c>
      <c r="H924" s="17" t="s">
        <v>2002</v>
      </c>
      <c r="I924" s="18">
        <v>470000000</v>
      </c>
      <c r="J924" s="6" t="s">
        <v>32</v>
      </c>
      <c r="K924" s="3" t="s">
        <v>460</v>
      </c>
      <c r="L924" s="18" t="s">
        <v>2013</v>
      </c>
      <c r="M924" s="19" t="s">
        <v>35</v>
      </c>
      <c r="N924" s="20" t="s">
        <v>2011</v>
      </c>
      <c r="O924" s="11" t="s">
        <v>2005</v>
      </c>
      <c r="P924" s="16">
        <v>113</v>
      </c>
      <c r="Q924" s="11" t="s">
        <v>2006</v>
      </c>
      <c r="R924" s="23">
        <v>7950</v>
      </c>
      <c r="S924" s="22">
        <v>523.91</v>
      </c>
      <c r="T924" s="23">
        <v>0</v>
      </c>
      <c r="U924" s="23">
        <f t="shared" si="297"/>
        <v>0</v>
      </c>
      <c r="V924" s="16"/>
      <c r="W924" s="2">
        <v>2016</v>
      </c>
      <c r="X924" s="2" t="s">
        <v>7058</v>
      </c>
    </row>
    <row r="925" spans="1:37" ht="153" x14ac:dyDescent="0.25">
      <c r="A925" s="6" t="s">
        <v>7059</v>
      </c>
      <c r="B925" s="15" t="s">
        <v>25</v>
      </c>
      <c r="C925" s="11" t="s">
        <v>1997</v>
      </c>
      <c r="D925" s="11" t="s">
        <v>1998</v>
      </c>
      <c r="E925" s="11" t="s">
        <v>1999</v>
      </c>
      <c r="F925" s="11" t="s">
        <v>2014</v>
      </c>
      <c r="G925" s="16" t="s">
        <v>2001</v>
      </c>
      <c r="H925" s="17" t="s">
        <v>2002</v>
      </c>
      <c r="I925" s="18">
        <v>470000000</v>
      </c>
      <c r="J925" s="6" t="s">
        <v>32</v>
      </c>
      <c r="K925" s="3" t="s">
        <v>460</v>
      </c>
      <c r="L925" s="18" t="s">
        <v>2013</v>
      </c>
      <c r="M925" s="19" t="s">
        <v>35</v>
      </c>
      <c r="N925" s="20" t="s">
        <v>2011</v>
      </c>
      <c r="O925" s="11" t="s">
        <v>2005</v>
      </c>
      <c r="P925" s="16">
        <v>113</v>
      </c>
      <c r="Q925" s="11" t="s">
        <v>2006</v>
      </c>
      <c r="R925" s="23">
        <v>4950</v>
      </c>
      <c r="S925" s="22">
        <v>566.82000000000005</v>
      </c>
      <c r="T925" s="23">
        <f t="shared" ref="T925" si="300">R925*S925</f>
        <v>2805759.0000000005</v>
      </c>
      <c r="U925" s="23">
        <f t="shared" ref="U925:U1004" si="301">T925*1.12</f>
        <v>3142450.080000001</v>
      </c>
      <c r="V925" s="16"/>
      <c r="W925" s="2">
        <v>2016</v>
      </c>
      <c r="X925" s="269"/>
    </row>
    <row r="926" spans="1:37" ht="102" x14ac:dyDescent="0.25">
      <c r="A926" s="6" t="s">
        <v>5428</v>
      </c>
      <c r="B926" s="11" t="s">
        <v>25</v>
      </c>
      <c r="C926" s="11" t="s">
        <v>2015</v>
      </c>
      <c r="D926" s="24" t="s">
        <v>2016</v>
      </c>
      <c r="E926" s="24" t="s">
        <v>2017</v>
      </c>
      <c r="F926" s="11" t="s">
        <v>2018</v>
      </c>
      <c r="G926" s="2" t="s">
        <v>30</v>
      </c>
      <c r="H926" s="25">
        <v>0</v>
      </c>
      <c r="I926" s="18">
        <v>470000000</v>
      </c>
      <c r="J926" s="6" t="s">
        <v>32</v>
      </c>
      <c r="K926" s="3" t="s">
        <v>45</v>
      </c>
      <c r="L926" s="26" t="s">
        <v>34</v>
      </c>
      <c r="M926" s="2" t="s">
        <v>35</v>
      </c>
      <c r="N926" s="11" t="s">
        <v>36</v>
      </c>
      <c r="O926" s="11" t="s">
        <v>37</v>
      </c>
      <c r="P926" s="11">
        <v>796</v>
      </c>
      <c r="Q926" s="11" t="s">
        <v>39</v>
      </c>
      <c r="R926" s="23">
        <v>10</v>
      </c>
      <c r="S926" s="9">
        <v>6980</v>
      </c>
      <c r="T926" s="39">
        <v>0</v>
      </c>
      <c r="U926" s="39">
        <f t="shared" si="301"/>
        <v>0</v>
      </c>
      <c r="V926" s="2"/>
      <c r="W926" s="2">
        <v>2016</v>
      </c>
      <c r="X926" s="2" t="s">
        <v>6905</v>
      </c>
    </row>
    <row r="927" spans="1:37" ht="102" x14ac:dyDescent="0.25">
      <c r="A927" s="6" t="s">
        <v>5429</v>
      </c>
      <c r="B927" s="11" t="s">
        <v>25</v>
      </c>
      <c r="C927" s="11" t="s">
        <v>2020</v>
      </c>
      <c r="D927" s="9" t="s">
        <v>2016</v>
      </c>
      <c r="E927" s="11" t="s">
        <v>2021</v>
      </c>
      <c r="F927" s="11" t="s">
        <v>2022</v>
      </c>
      <c r="G927" s="2" t="s">
        <v>30</v>
      </c>
      <c r="H927" s="25">
        <v>0</v>
      </c>
      <c r="I927" s="18">
        <v>470000000</v>
      </c>
      <c r="J927" s="6" t="s">
        <v>32</v>
      </c>
      <c r="K927" s="3" t="s">
        <v>45</v>
      </c>
      <c r="L927" s="26" t="s">
        <v>34</v>
      </c>
      <c r="M927" s="2" t="s">
        <v>35</v>
      </c>
      <c r="N927" s="11" t="s">
        <v>36</v>
      </c>
      <c r="O927" s="11" t="s">
        <v>37</v>
      </c>
      <c r="P927" s="11">
        <v>796</v>
      </c>
      <c r="Q927" s="11" t="s">
        <v>39</v>
      </c>
      <c r="R927" s="23">
        <v>4</v>
      </c>
      <c r="S927" s="9">
        <v>12732.92</v>
      </c>
      <c r="T927" s="39">
        <v>0</v>
      </c>
      <c r="U927" s="39">
        <f t="shared" si="301"/>
        <v>0</v>
      </c>
      <c r="V927" s="2"/>
      <c r="W927" s="2">
        <v>2016</v>
      </c>
      <c r="X927" s="2" t="s">
        <v>7178</v>
      </c>
    </row>
    <row r="928" spans="1:37" ht="102" x14ac:dyDescent="0.25">
      <c r="A928" s="6" t="s">
        <v>10830</v>
      </c>
      <c r="B928" s="11" t="s">
        <v>25</v>
      </c>
      <c r="C928" s="11" t="s">
        <v>2020</v>
      </c>
      <c r="D928" s="9" t="s">
        <v>2016</v>
      </c>
      <c r="E928" s="11" t="s">
        <v>2021</v>
      </c>
      <c r="F928" s="11" t="s">
        <v>2022</v>
      </c>
      <c r="G928" s="2" t="s">
        <v>30</v>
      </c>
      <c r="H928" s="25">
        <v>0</v>
      </c>
      <c r="I928" s="18">
        <v>470000000</v>
      </c>
      <c r="J928" s="6" t="s">
        <v>32</v>
      </c>
      <c r="K928" s="3" t="s">
        <v>95</v>
      </c>
      <c r="L928" s="26" t="s">
        <v>34</v>
      </c>
      <c r="M928" s="2" t="s">
        <v>35</v>
      </c>
      <c r="N928" s="11" t="s">
        <v>36</v>
      </c>
      <c r="O928" s="11" t="s">
        <v>37</v>
      </c>
      <c r="P928" s="11">
        <v>796</v>
      </c>
      <c r="Q928" s="11" t="s">
        <v>39</v>
      </c>
      <c r="R928" s="23">
        <v>4</v>
      </c>
      <c r="S928" s="9">
        <v>35465</v>
      </c>
      <c r="T928" s="39">
        <f>R928*S928</f>
        <v>141860</v>
      </c>
      <c r="U928" s="39">
        <f t="shared" ref="U928" si="302">T928*1.12</f>
        <v>158883.20000000001</v>
      </c>
      <c r="V928" s="2"/>
      <c r="W928" s="2">
        <v>2016</v>
      </c>
      <c r="X928" s="2"/>
    </row>
    <row r="929" spans="1:37" ht="127.5" x14ac:dyDescent="0.25">
      <c r="A929" s="6" t="s">
        <v>5430</v>
      </c>
      <c r="B929" s="11" t="s">
        <v>25</v>
      </c>
      <c r="C929" s="11" t="s">
        <v>2023</v>
      </c>
      <c r="D929" s="11" t="s">
        <v>2024</v>
      </c>
      <c r="E929" s="11" t="s">
        <v>2025</v>
      </c>
      <c r="F929" s="238" t="s">
        <v>2026</v>
      </c>
      <c r="G929" s="2" t="s">
        <v>30</v>
      </c>
      <c r="H929" s="25">
        <v>0</v>
      </c>
      <c r="I929" s="18">
        <v>470000000</v>
      </c>
      <c r="J929" s="6" t="s">
        <v>32</v>
      </c>
      <c r="K929" s="3" t="s">
        <v>45</v>
      </c>
      <c r="L929" s="26" t="s">
        <v>34</v>
      </c>
      <c r="M929" s="2" t="s">
        <v>35</v>
      </c>
      <c r="N929" s="11" t="s">
        <v>36</v>
      </c>
      <c r="O929" s="11" t="s">
        <v>37</v>
      </c>
      <c r="P929" s="11">
        <v>796</v>
      </c>
      <c r="Q929" s="11" t="s">
        <v>39</v>
      </c>
      <c r="R929" s="23">
        <v>1</v>
      </c>
      <c r="S929" s="27">
        <v>212397.31</v>
      </c>
      <c r="T929" s="39">
        <v>0</v>
      </c>
      <c r="U929" s="39">
        <f t="shared" si="301"/>
        <v>0</v>
      </c>
      <c r="V929" s="2"/>
      <c r="W929" s="2">
        <v>2016</v>
      </c>
      <c r="X929" s="2" t="s">
        <v>6905</v>
      </c>
    </row>
    <row r="930" spans="1:37" ht="102" x14ac:dyDescent="0.25">
      <c r="A930" s="6" t="s">
        <v>5431</v>
      </c>
      <c r="B930" s="11" t="s">
        <v>25</v>
      </c>
      <c r="C930" s="11" t="s">
        <v>2027</v>
      </c>
      <c r="D930" s="9" t="s">
        <v>2016</v>
      </c>
      <c r="E930" s="11" t="s">
        <v>2028</v>
      </c>
      <c r="F930" s="238" t="s">
        <v>2029</v>
      </c>
      <c r="G930" s="2" t="s">
        <v>30</v>
      </c>
      <c r="H930" s="25">
        <v>0</v>
      </c>
      <c r="I930" s="18">
        <v>470000000</v>
      </c>
      <c r="J930" s="6" t="s">
        <v>32</v>
      </c>
      <c r="K930" s="3" t="s">
        <v>45</v>
      </c>
      <c r="L930" s="26" t="s">
        <v>34</v>
      </c>
      <c r="M930" s="2" t="s">
        <v>35</v>
      </c>
      <c r="N930" s="11" t="s">
        <v>36</v>
      </c>
      <c r="O930" s="11" t="s">
        <v>37</v>
      </c>
      <c r="P930" s="11">
        <v>839</v>
      </c>
      <c r="Q930" s="3" t="s">
        <v>2030</v>
      </c>
      <c r="R930" s="23">
        <v>1</v>
      </c>
      <c r="S930" s="27">
        <v>172589</v>
      </c>
      <c r="T930" s="39">
        <f t="shared" ref="T930:T931" si="303">R930*S930</f>
        <v>172589</v>
      </c>
      <c r="U930" s="39">
        <f t="shared" si="301"/>
        <v>193299.68000000002</v>
      </c>
      <c r="V930" s="2"/>
      <c r="W930" s="2">
        <v>2016</v>
      </c>
      <c r="X930" s="2"/>
    </row>
    <row r="931" spans="1:37" ht="102" x14ac:dyDescent="0.25">
      <c r="A931" s="6" t="s">
        <v>5432</v>
      </c>
      <c r="B931" s="11" t="s">
        <v>25</v>
      </c>
      <c r="C931" s="11" t="s">
        <v>2023</v>
      </c>
      <c r="D931" s="11" t="s">
        <v>2024</v>
      </c>
      <c r="E931" s="11" t="s">
        <v>2025</v>
      </c>
      <c r="F931" s="238" t="s">
        <v>2031</v>
      </c>
      <c r="G931" s="2" t="s">
        <v>30</v>
      </c>
      <c r="H931" s="25">
        <v>0</v>
      </c>
      <c r="I931" s="18">
        <v>470000000</v>
      </c>
      <c r="J931" s="6" t="s">
        <v>32</v>
      </c>
      <c r="K931" s="3" t="s">
        <v>45</v>
      </c>
      <c r="L931" s="26" t="s">
        <v>34</v>
      </c>
      <c r="M931" s="2" t="s">
        <v>35</v>
      </c>
      <c r="N931" s="11" t="s">
        <v>36</v>
      </c>
      <c r="O931" s="11" t="s">
        <v>37</v>
      </c>
      <c r="P931" s="11">
        <v>796</v>
      </c>
      <c r="Q931" s="11" t="s">
        <v>39</v>
      </c>
      <c r="R931" s="23">
        <v>2</v>
      </c>
      <c r="S931" s="27">
        <v>162397.31</v>
      </c>
      <c r="T931" s="39">
        <f t="shared" si="303"/>
        <v>324794.62</v>
      </c>
      <c r="U931" s="39">
        <f t="shared" si="301"/>
        <v>363769.97440000001</v>
      </c>
      <c r="V931" s="2"/>
      <c r="W931" s="2">
        <v>2016</v>
      </c>
      <c r="X931" s="2"/>
      <c r="Y931" s="224"/>
      <c r="Z931" s="224"/>
      <c r="AA931" s="224"/>
      <c r="AB931" s="224"/>
      <c r="AC931" s="224"/>
      <c r="AD931" s="224"/>
      <c r="AE931" s="224"/>
      <c r="AF931" s="224"/>
      <c r="AG931" s="224"/>
      <c r="AH931" s="224"/>
      <c r="AI931" s="224"/>
      <c r="AJ931" s="224"/>
      <c r="AK931" s="224"/>
    </row>
    <row r="932" spans="1:37" ht="102" x14ac:dyDescent="0.25">
      <c r="A932" s="6" t="s">
        <v>5433</v>
      </c>
      <c r="B932" s="11" t="s">
        <v>25</v>
      </c>
      <c r="C932" s="11" t="s">
        <v>2032</v>
      </c>
      <c r="D932" s="11" t="s">
        <v>2016</v>
      </c>
      <c r="E932" s="11" t="s">
        <v>2033</v>
      </c>
      <c r="F932" s="238" t="s">
        <v>2034</v>
      </c>
      <c r="G932" s="2" t="s">
        <v>30</v>
      </c>
      <c r="H932" s="25">
        <v>0</v>
      </c>
      <c r="I932" s="18">
        <v>470000000</v>
      </c>
      <c r="J932" s="6" t="s">
        <v>32</v>
      </c>
      <c r="K932" s="3" t="s">
        <v>45</v>
      </c>
      <c r="L932" s="26" t="s">
        <v>34</v>
      </c>
      <c r="M932" s="2" t="s">
        <v>35</v>
      </c>
      <c r="N932" s="11" t="s">
        <v>36</v>
      </c>
      <c r="O932" s="11" t="s">
        <v>37</v>
      </c>
      <c r="P932" s="11">
        <v>796</v>
      </c>
      <c r="Q932" s="11" t="s">
        <v>39</v>
      </c>
      <c r="R932" s="23">
        <v>1</v>
      </c>
      <c r="S932" s="27">
        <v>143622.95000000001</v>
      </c>
      <c r="T932" s="39">
        <v>0</v>
      </c>
      <c r="U932" s="39">
        <f t="shared" si="301"/>
        <v>0</v>
      </c>
      <c r="V932" s="2"/>
      <c r="W932" s="2">
        <v>2016</v>
      </c>
      <c r="X932" s="2" t="s">
        <v>6905</v>
      </c>
    </row>
    <row r="933" spans="1:37" ht="153" x14ac:dyDescent="0.25">
      <c r="A933" s="6" t="s">
        <v>5434</v>
      </c>
      <c r="B933" s="11" t="s">
        <v>25</v>
      </c>
      <c r="C933" s="28" t="s">
        <v>2035</v>
      </c>
      <c r="D933" s="29" t="s">
        <v>2036</v>
      </c>
      <c r="E933" s="30" t="s">
        <v>2037</v>
      </c>
      <c r="F933" s="29" t="s">
        <v>2038</v>
      </c>
      <c r="G933" s="2" t="s">
        <v>30</v>
      </c>
      <c r="H933" s="25">
        <v>50</v>
      </c>
      <c r="I933" s="18">
        <v>470000000</v>
      </c>
      <c r="J933" s="6" t="s">
        <v>32</v>
      </c>
      <c r="K933" s="11" t="s">
        <v>240</v>
      </c>
      <c r="L933" s="26" t="s">
        <v>34</v>
      </c>
      <c r="M933" s="2" t="s">
        <v>35</v>
      </c>
      <c r="N933" s="11" t="s">
        <v>78</v>
      </c>
      <c r="O933" s="6" t="s">
        <v>79</v>
      </c>
      <c r="P933" s="11" t="s">
        <v>2039</v>
      </c>
      <c r="Q933" s="11" t="s">
        <v>2040</v>
      </c>
      <c r="R933" s="23">
        <v>2.1</v>
      </c>
      <c r="S933" s="23">
        <v>195350</v>
      </c>
      <c r="T933" s="39">
        <v>0</v>
      </c>
      <c r="U933" s="39">
        <f t="shared" si="301"/>
        <v>0</v>
      </c>
      <c r="V933" s="2" t="s">
        <v>80</v>
      </c>
      <c r="W933" s="2">
        <v>2016</v>
      </c>
      <c r="X933" s="2" t="s">
        <v>6905</v>
      </c>
    </row>
    <row r="934" spans="1:37" ht="153" x14ac:dyDescent="0.25">
      <c r="A934" s="6" t="s">
        <v>5435</v>
      </c>
      <c r="B934" s="11" t="s">
        <v>25</v>
      </c>
      <c r="C934" s="28" t="s">
        <v>2041</v>
      </c>
      <c r="D934" s="29" t="s">
        <v>2036</v>
      </c>
      <c r="E934" s="30" t="s">
        <v>2042</v>
      </c>
      <c r="F934" s="29" t="s">
        <v>2043</v>
      </c>
      <c r="G934" s="2" t="s">
        <v>30</v>
      </c>
      <c r="H934" s="25">
        <v>50</v>
      </c>
      <c r="I934" s="18">
        <v>470000000</v>
      </c>
      <c r="J934" s="6" t="s">
        <v>32</v>
      </c>
      <c r="K934" s="3" t="s">
        <v>2044</v>
      </c>
      <c r="L934" s="26" t="s">
        <v>34</v>
      </c>
      <c r="M934" s="2" t="s">
        <v>35</v>
      </c>
      <c r="N934" s="11" t="s">
        <v>78</v>
      </c>
      <c r="O934" s="6" t="s">
        <v>79</v>
      </c>
      <c r="P934" s="11" t="s">
        <v>2039</v>
      </c>
      <c r="Q934" s="11" t="s">
        <v>2040</v>
      </c>
      <c r="R934" s="23">
        <v>3.9</v>
      </c>
      <c r="S934" s="36">
        <v>341000</v>
      </c>
      <c r="T934" s="39">
        <v>0</v>
      </c>
      <c r="U934" s="39">
        <f t="shared" si="301"/>
        <v>0</v>
      </c>
      <c r="V934" s="2" t="s">
        <v>80</v>
      </c>
      <c r="W934" s="2">
        <v>2016</v>
      </c>
      <c r="X934" s="2" t="s">
        <v>7007</v>
      </c>
    </row>
    <row r="935" spans="1:37" ht="153" x14ac:dyDescent="0.25">
      <c r="A935" s="6" t="s">
        <v>7704</v>
      </c>
      <c r="B935" s="11" t="s">
        <v>25</v>
      </c>
      <c r="C935" s="28" t="s">
        <v>2041</v>
      </c>
      <c r="D935" s="29" t="s">
        <v>2036</v>
      </c>
      <c r="E935" s="30" t="s">
        <v>2042</v>
      </c>
      <c r="F935" s="29" t="s">
        <v>2043</v>
      </c>
      <c r="G935" s="2" t="s">
        <v>30</v>
      </c>
      <c r="H935" s="25">
        <v>0</v>
      </c>
      <c r="I935" s="18">
        <v>470000000</v>
      </c>
      <c r="J935" s="6" t="s">
        <v>32</v>
      </c>
      <c r="K935" s="3" t="s">
        <v>45</v>
      </c>
      <c r="L935" s="26" t="s">
        <v>34</v>
      </c>
      <c r="M935" s="2" t="s">
        <v>35</v>
      </c>
      <c r="N935" s="11" t="s">
        <v>36</v>
      </c>
      <c r="O935" s="6" t="s">
        <v>2050</v>
      </c>
      <c r="P935" s="11" t="s">
        <v>2039</v>
      </c>
      <c r="Q935" s="11" t="s">
        <v>2040</v>
      </c>
      <c r="R935" s="23">
        <v>3.9</v>
      </c>
      <c r="S935" s="36">
        <v>341000</v>
      </c>
      <c r="T935" s="39">
        <f t="shared" ref="T935" si="304">R935*S935</f>
        <v>1329900</v>
      </c>
      <c r="U935" s="39">
        <f t="shared" si="301"/>
        <v>1489488.0000000002</v>
      </c>
      <c r="V935" s="2"/>
      <c r="W935" s="2">
        <v>2016</v>
      </c>
      <c r="X935" s="2"/>
    </row>
    <row r="936" spans="1:37" ht="153" x14ac:dyDescent="0.25">
      <c r="A936" s="6" t="s">
        <v>5436</v>
      </c>
      <c r="B936" s="11" t="s">
        <v>25</v>
      </c>
      <c r="C936" s="28" t="s">
        <v>2045</v>
      </c>
      <c r="D936" s="29" t="s">
        <v>2036</v>
      </c>
      <c r="E936" s="30" t="s">
        <v>2046</v>
      </c>
      <c r="F936" s="29" t="s">
        <v>2047</v>
      </c>
      <c r="G936" s="2" t="s">
        <v>30</v>
      </c>
      <c r="H936" s="25">
        <v>50</v>
      </c>
      <c r="I936" s="18">
        <v>470000000</v>
      </c>
      <c r="J936" s="6" t="s">
        <v>32</v>
      </c>
      <c r="K936" s="3" t="s">
        <v>2044</v>
      </c>
      <c r="L936" s="26" t="s">
        <v>34</v>
      </c>
      <c r="M936" s="2" t="s">
        <v>35</v>
      </c>
      <c r="N936" s="11" t="s">
        <v>78</v>
      </c>
      <c r="O936" s="6" t="s">
        <v>79</v>
      </c>
      <c r="P936" s="11" t="s">
        <v>2039</v>
      </c>
      <c r="Q936" s="11" t="s">
        <v>2040</v>
      </c>
      <c r="R936" s="23">
        <v>3.2</v>
      </c>
      <c r="S936" s="36">
        <v>626000</v>
      </c>
      <c r="T936" s="39">
        <v>0</v>
      </c>
      <c r="U936" s="39">
        <f t="shared" si="301"/>
        <v>0</v>
      </c>
      <c r="V936" s="2" t="s">
        <v>80</v>
      </c>
      <c r="W936" s="2">
        <v>2016</v>
      </c>
      <c r="X936" s="2" t="s">
        <v>7007</v>
      </c>
    </row>
    <row r="937" spans="1:37" ht="153" x14ac:dyDescent="0.25">
      <c r="A937" s="6" t="s">
        <v>7705</v>
      </c>
      <c r="B937" s="11" t="s">
        <v>25</v>
      </c>
      <c r="C937" s="28" t="s">
        <v>2045</v>
      </c>
      <c r="D937" s="29" t="s">
        <v>2036</v>
      </c>
      <c r="E937" s="30" t="s">
        <v>2046</v>
      </c>
      <c r="F937" s="29" t="s">
        <v>2047</v>
      </c>
      <c r="G937" s="2" t="s">
        <v>30</v>
      </c>
      <c r="H937" s="25">
        <v>0</v>
      </c>
      <c r="I937" s="18">
        <v>470000000</v>
      </c>
      <c r="J937" s="6" t="s">
        <v>32</v>
      </c>
      <c r="K937" s="3" t="s">
        <v>45</v>
      </c>
      <c r="L937" s="26" t="s">
        <v>34</v>
      </c>
      <c r="M937" s="2" t="s">
        <v>35</v>
      </c>
      <c r="N937" s="11" t="s">
        <v>36</v>
      </c>
      <c r="O937" s="6" t="s">
        <v>2050</v>
      </c>
      <c r="P937" s="11" t="s">
        <v>2039</v>
      </c>
      <c r="Q937" s="11" t="s">
        <v>2040</v>
      </c>
      <c r="R937" s="23">
        <v>3.2</v>
      </c>
      <c r="S937" s="36">
        <v>626000</v>
      </c>
      <c r="T937" s="39">
        <f t="shared" ref="T937" si="305">R937*S937</f>
        <v>2003200</v>
      </c>
      <c r="U937" s="39">
        <f t="shared" si="301"/>
        <v>2243584</v>
      </c>
      <c r="V937" s="2"/>
      <c r="W937" s="2">
        <v>2016</v>
      </c>
      <c r="X937" s="2"/>
    </row>
    <row r="938" spans="1:37" ht="153" x14ac:dyDescent="0.25">
      <c r="A938" s="6" t="s">
        <v>5437</v>
      </c>
      <c r="B938" s="11" t="s">
        <v>25</v>
      </c>
      <c r="C938" s="11" t="s">
        <v>7706</v>
      </c>
      <c r="D938" s="11" t="s">
        <v>2036</v>
      </c>
      <c r="E938" s="29" t="s">
        <v>7707</v>
      </c>
      <c r="F938" s="29" t="s">
        <v>2048</v>
      </c>
      <c r="G938" s="2" t="s">
        <v>30</v>
      </c>
      <c r="H938" s="25">
        <v>0</v>
      </c>
      <c r="I938" s="18">
        <v>470000000</v>
      </c>
      <c r="J938" s="6" t="s">
        <v>32</v>
      </c>
      <c r="K938" s="11" t="s">
        <v>240</v>
      </c>
      <c r="L938" s="26" t="s">
        <v>34</v>
      </c>
      <c r="M938" s="2" t="s">
        <v>35</v>
      </c>
      <c r="N938" s="11" t="s">
        <v>2049</v>
      </c>
      <c r="O938" s="6" t="s">
        <v>2050</v>
      </c>
      <c r="P938" s="11" t="s">
        <v>2039</v>
      </c>
      <c r="Q938" s="11" t="s">
        <v>2040</v>
      </c>
      <c r="R938" s="23">
        <v>1.5</v>
      </c>
      <c r="S938" s="23">
        <v>285500</v>
      </c>
      <c r="T938" s="39">
        <v>0</v>
      </c>
      <c r="U938" s="39">
        <f t="shared" si="301"/>
        <v>0</v>
      </c>
      <c r="V938" s="2"/>
      <c r="W938" s="2">
        <v>2016</v>
      </c>
      <c r="X938" s="2">
        <v>11</v>
      </c>
    </row>
    <row r="939" spans="1:37" ht="153" x14ac:dyDescent="0.25">
      <c r="A939" s="6" t="s">
        <v>7708</v>
      </c>
      <c r="B939" s="11" t="s">
        <v>25</v>
      </c>
      <c r="C939" s="11" t="s">
        <v>7706</v>
      </c>
      <c r="D939" s="11" t="s">
        <v>2036</v>
      </c>
      <c r="E939" s="29" t="s">
        <v>7707</v>
      </c>
      <c r="F939" s="29" t="s">
        <v>2048</v>
      </c>
      <c r="G939" s="2" t="s">
        <v>30</v>
      </c>
      <c r="H939" s="25">
        <v>0</v>
      </c>
      <c r="I939" s="18">
        <v>470000000</v>
      </c>
      <c r="J939" s="6" t="s">
        <v>32</v>
      </c>
      <c r="K939" s="11" t="s">
        <v>45</v>
      </c>
      <c r="L939" s="26" t="s">
        <v>34</v>
      </c>
      <c r="M939" s="2" t="s">
        <v>35</v>
      </c>
      <c r="N939" s="11" t="s">
        <v>2049</v>
      </c>
      <c r="O939" s="6" t="s">
        <v>2050</v>
      </c>
      <c r="P939" s="11" t="s">
        <v>2039</v>
      </c>
      <c r="Q939" s="11" t="s">
        <v>2040</v>
      </c>
      <c r="R939" s="23">
        <v>1.5</v>
      </c>
      <c r="S939" s="23">
        <v>285500</v>
      </c>
      <c r="T939" s="39">
        <v>0</v>
      </c>
      <c r="U939" s="39">
        <f t="shared" si="301"/>
        <v>0</v>
      </c>
      <c r="V939" s="2"/>
      <c r="W939" s="2">
        <v>2016</v>
      </c>
      <c r="X939" s="2" t="s">
        <v>7007</v>
      </c>
    </row>
    <row r="940" spans="1:37" ht="153" x14ac:dyDescent="0.25">
      <c r="A940" s="6" t="s">
        <v>7764</v>
      </c>
      <c r="B940" s="11" t="s">
        <v>25</v>
      </c>
      <c r="C940" s="11" t="s">
        <v>7706</v>
      </c>
      <c r="D940" s="11" t="s">
        <v>2036</v>
      </c>
      <c r="E940" s="29" t="s">
        <v>7707</v>
      </c>
      <c r="F940" s="29" t="s">
        <v>2048</v>
      </c>
      <c r="G940" s="2" t="s">
        <v>30</v>
      </c>
      <c r="H940" s="25">
        <v>60</v>
      </c>
      <c r="I940" s="18">
        <v>470000000</v>
      </c>
      <c r="J940" s="6" t="s">
        <v>32</v>
      </c>
      <c r="K940" s="11" t="s">
        <v>240</v>
      </c>
      <c r="L940" s="26" t="s">
        <v>34</v>
      </c>
      <c r="M940" s="2" t="s">
        <v>35</v>
      </c>
      <c r="N940" s="11" t="s">
        <v>78</v>
      </c>
      <c r="O940" s="6" t="s">
        <v>79</v>
      </c>
      <c r="P940" s="11" t="s">
        <v>2039</v>
      </c>
      <c r="Q940" s="11" t="s">
        <v>2040</v>
      </c>
      <c r="R940" s="23">
        <v>1.5</v>
      </c>
      <c r="S940" s="23">
        <v>285500</v>
      </c>
      <c r="T940" s="39">
        <f t="shared" ref="T940" si="306">R940*S940</f>
        <v>428250</v>
      </c>
      <c r="U940" s="39">
        <f t="shared" si="301"/>
        <v>479640.00000000006</v>
      </c>
      <c r="V940" s="2" t="s">
        <v>80</v>
      </c>
      <c r="W940" s="2">
        <v>2016</v>
      </c>
      <c r="X940" s="2"/>
    </row>
    <row r="941" spans="1:37" ht="153" x14ac:dyDescent="0.25">
      <c r="A941" s="6" t="s">
        <v>5438</v>
      </c>
      <c r="B941" s="11" t="s">
        <v>25</v>
      </c>
      <c r="C941" s="11" t="s">
        <v>2051</v>
      </c>
      <c r="D941" s="11" t="s">
        <v>2036</v>
      </c>
      <c r="E941" s="29" t="s">
        <v>2052</v>
      </c>
      <c r="F941" s="29" t="s">
        <v>2053</v>
      </c>
      <c r="G941" s="2" t="s">
        <v>30</v>
      </c>
      <c r="H941" s="25">
        <v>0</v>
      </c>
      <c r="I941" s="18">
        <v>470000000</v>
      </c>
      <c r="J941" s="6" t="s">
        <v>32</v>
      </c>
      <c r="K941" s="11" t="s">
        <v>240</v>
      </c>
      <c r="L941" s="26" t="s">
        <v>34</v>
      </c>
      <c r="M941" s="2" t="s">
        <v>35</v>
      </c>
      <c r="N941" s="11" t="s">
        <v>2049</v>
      </c>
      <c r="O941" s="6" t="s">
        <v>2050</v>
      </c>
      <c r="P941" s="11" t="s">
        <v>2039</v>
      </c>
      <c r="Q941" s="11" t="s">
        <v>2040</v>
      </c>
      <c r="R941" s="23">
        <v>1.5</v>
      </c>
      <c r="S941" s="23">
        <v>337274</v>
      </c>
      <c r="T941" s="39">
        <v>0</v>
      </c>
      <c r="U941" s="39">
        <f t="shared" si="301"/>
        <v>0</v>
      </c>
      <c r="V941" s="2"/>
      <c r="W941" s="2">
        <v>2016</v>
      </c>
      <c r="X941" s="2" t="s">
        <v>6905</v>
      </c>
    </row>
    <row r="942" spans="1:37" ht="153" x14ac:dyDescent="0.25">
      <c r="A942" s="6" t="s">
        <v>5439</v>
      </c>
      <c r="B942" s="11" t="s">
        <v>25</v>
      </c>
      <c r="C942" s="11" t="s">
        <v>10437</v>
      </c>
      <c r="D942" s="11" t="s">
        <v>2036</v>
      </c>
      <c r="E942" s="29" t="s">
        <v>10438</v>
      </c>
      <c r="F942" s="29" t="s">
        <v>2054</v>
      </c>
      <c r="G942" s="2" t="s">
        <v>30</v>
      </c>
      <c r="H942" s="25">
        <v>0</v>
      </c>
      <c r="I942" s="18">
        <v>470000000</v>
      </c>
      <c r="J942" s="6" t="s">
        <v>32</v>
      </c>
      <c r="K942" s="11" t="s">
        <v>240</v>
      </c>
      <c r="L942" s="26" t="s">
        <v>34</v>
      </c>
      <c r="M942" s="2" t="s">
        <v>35</v>
      </c>
      <c r="N942" s="11" t="s">
        <v>2049</v>
      </c>
      <c r="O942" s="6" t="s">
        <v>2050</v>
      </c>
      <c r="P942" s="11" t="s">
        <v>2039</v>
      </c>
      <c r="Q942" s="11" t="s">
        <v>2040</v>
      </c>
      <c r="R942" s="23">
        <v>0.26</v>
      </c>
      <c r="S942" s="9">
        <v>375782</v>
      </c>
      <c r="T942" s="39">
        <v>0</v>
      </c>
      <c r="U942" s="39">
        <f t="shared" si="301"/>
        <v>0</v>
      </c>
      <c r="V942" s="2"/>
      <c r="W942" s="2">
        <v>2016</v>
      </c>
      <c r="X942" s="2" t="s">
        <v>6905</v>
      </c>
    </row>
    <row r="943" spans="1:37" ht="153" x14ac:dyDescent="0.25">
      <c r="A943" s="6" t="s">
        <v>5440</v>
      </c>
      <c r="B943" s="11" t="s">
        <v>25</v>
      </c>
      <c r="C943" s="11" t="s">
        <v>10439</v>
      </c>
      <c r="D943" s="11" t="s">
        <v>2036</v>
      </c>
      <c r="E943" s="29" t="s">
        <v>10440</v>
      </c>
      <c r="F943" s="29" t="s">
        <v>2055</v>
      </c>
      <c r="G943" s="2" t="s">
        <v>30</v>
      </c>
      <c r="H943" s="25">
        <v>0</v>
      </c>
      <c r="I943" s="18">
        <v>470000000</v>
      </c>
      <c r="J943" s="6" t="s">
        <v>32</v>
      </c>
      <c r="K943" s="11" t="s">
        <v>240</v>
      </c>
      <c r="L943" s="26" t="s">
        <v>34</v>
      </c>
      <c r="M943" s="2" t="s">
        <v>35</v>
      </c>
      <c r="N943" s="11" t="s">
        <v>2049</v>
      </c>
      <c r="O943" s="6" t="s">
        <v>2050</v>
      </c>
      <c r="P943" s="11" t="s">
        <v>2039</v>
      </c>
      <c r="Q943" s="11" t="s">
        <v>2040</v>
      </c>
      <c r="R943" s="23">
        <v>0.42</v>
      </c>
      <c r="S943" s="9">
        <v>2231439</v>
      </c>
      <c r="T943" s="39">
        <v>0</v>
      </c>
      <c r="U943" s="39">
        <f t="shared" si="301"/>
        <v>0</v>
      </c>
      <c r="V943" s="2"/>
      <c r="W943" s="2">
        <v>2016</v>
      </c>
      <c r="X943" s="2">
        <v>11</v>
      </c>
    </row>
    <row r="944" spans="1:37" ht="153" x14ac:dyDescent="0.25">
      <c r="A944" s="6" t="s">
        <v>7709</v>
      </c>
      <c r="B944" s="11" t="s">
        <v>25</v>
      </c>
      <c r="C944" s="11" t="s">
        <v>10439</v>
      </c>
      <c r="D944" s="11" t="s">
        <v>2036</v>
      </c>
      <c r="E944" s="29" t="s">
        <v>10440</v>
      </c>
      <c r="F944" s="29" t="s">
        <v>2055</v>
      </c>
      <c r="G944" s="2" t="s">
        <v>30</v>
      </c>
      <c r="H944" s="25">
        <v>0</v>
      </c>
      <c r="I944" s="18">
        <v>470000000</v>
      </c>
      <c r="J944" s="6" t="s">
        <v>32</v>
      </c>
      <c r="K944" s="11" t="s">
        <v>45</v>
      </c>
      <c r="L944" s="26" t="s">
        <v>34</v>
      </c>
      <c r="M944" s="2" t="s">
        <v>35</v>
      </c>
      <c r="N944" s="11" t="s">
        <v>2049</v>
      </c>
      <c r="O944" s="6" t="s">
        <v>2050</v>
      </c>
      <c r="P944" s="11" t="s">
        <v>2039</v>
      </c>
      <c r="Q944" s="11" t="s">
        <v>2040</v>
      </c>
      <c r="R944" s="23">
        <v>0.42</v>
      </c>
      <c r="S944" s="9">
        <v>2231439</v>
      </c>
      <c r="T944" s="39">
        <v>0</v>
      </c>
      <c r="U944" s="39">
        <f t="shared" si="301"/>
        <v>0</v>
      </c>
      <c r="V944" s="2"/>
      <c r="W944" s="2">
        <v>2016</v>
      </c>
      <c r="X944" s="2" t="s">
        <v>7007</v>
      </c>
    </row>
    <row r="945" spans="1:24" ht="153" x14ac:dyDescent="0.25">
      <c r="A945" s="6" t="s">
        <v>7765</v>
      </c>
      <c r="B945" s="11" t="s">
        <v>25</v>
      </c>
      <c r="C945" s="11" t="s">
        <v>10439</v>
      </c>
      <c r="D945" s="11" t="s">
        <v>2036</v>
      </c>
      <c r="E945" s="29" t="s">
        <v>10440</v>
      </c>
      <c r="F945" s="29" t="s">
        <v>2055</v>
      </c>
      <c r="G945" s="2" t="s">
        <v>30</v>
      </c>
      <c r="H945" s="25">
        <v>60</v>
      </c>
      <c r="I945" s="18">
        <v>470000000</v>
      </c>
      <c r="J945" s="6" t="s">
        <v>32</v>
      </c>
      <c r="K945" s="11" t="s">
        <v>240</v>
      </c>
      <c r="L945" s="26" t="s">
        <v>34</v>
      </c>
      <c r="M945" s="2" t="s">
        <v>35</v>
      </c>
      <c r="N945" s="11" t="s">
        <v>78</v>
      </c>
      <c r="O945" s="6" t="s">
        <v>79</v>
      </c>
      <c r="P945" s="11" t="s">
        <v>2039</v>
      </c>
      <c r="Q945" s="11" t="s">
        <v>2040</v>
      </c>
      <c r="R945" s="23">
        <v>0.42</v>
      </c>
      <c r="S945" s="9">
        <v>2231439</v>
      </c>
      <c r="T945" s="39">
        <v>0</v>
      </c>
      <c r="U945" s="39">
        <f t="shared" si="301"/>
        <v>0</v>
      </c>
      <c r="V945" s="2" t="s">
        <v>80</v>
      </c>
      <c r="W945" s="2">
        <v>2016</v>
      </c>
      <c r="X945" s="2" t="s">
        <v>7038</v>
      </c>
    </row>
    <row r="946" spans="1:24" ht="153" x14ac:dyDescent="0.25">
      <c r="A946" s="6" t="s">
        <v>10898</v>
      </c>
      <c r="B946" s="11" t="s">
        <v>25</v>
      </c>
      <c r="C946" s="11" t="s">
        <v>10439</v>
      </c>
      <c r="D946" s="11" t="s">
        <v>2036</v>
      </c>
      <c r="E946" s="29" t="s">
        <v>10440</v>
      </c>
      <c r="F946" s="29" t="s">
        <v>2055</v>
      </c>
      <c r="G946" s="2" t="s">
        <v>30</v>
      </c>
      <c r="H946" s="25">
        <v>60</v>
      </c>
      <c r="I946" s="18">
        <v>470000000</v>
      </c>
      <c r="J946" s="6" t="s">
        <v>32</v>
      </c>
      <c r="K946" s="11" t="s">
        <v>95</v>
      </c>
      <c r="L946" s="26" t="s">
        <v>34</v>
      </c>
      <c r="M946" s="2" t="s">
        <v>35</v>
      </c>
      <c r="N946" s="11" t="s">
        <v>78</v>
      </c>
      <c r="O946" s="6" t="s">
        <v>79</v>
      </c>
      <c r="P946" s="11" t="s">
        <v>2039</v>
      </c>
      <c r="Q946" s="11" t="s">
        <v>2040</v>
      </c>
      <c r="R946" s="23">
        <v>0.42</v>
      </c>
      <c r="S946" s="9">
        <v>2970022.36</v>
      </c>
      <c r="T946" s="39">
        <f t="shared" ref="T946" si="307">R946*S946</f>
        <v>1247409.3912</v>
      </c>
      <c r="U946" s="39">
        <f t="shared" ref="U946" si="308">T946*1.12</f>
        <v>1397098.5181440001</v>
      </c>
      <c r="V946" s="2" t="s">
        <v>80</v>
      </c>
      <c r="W946" s="2">
        <v>2016</v>
      </c>
      <c r="X946" s="2"/>
    </row>
    <row r="947" spans="1:24" ht="153" x14ac:dyDescent="0.25">
      <c r="A947" s="6" t="s">
        <v>5441</v>
      </c>
      <c r="B947" s="11" t="s">
        <v>25</v>
      </c>
      <c r="C947" s="11" t="s">
        <v>10672</v>
      </c>
      <c r="D947" s="11" t="s">
        <v>2036</v>
      </c>
      <c r="E947" s="29" t="s">
        <v>10673</v>
      </c>
      <c r="F947" s="11" t="s">
        <v>2056</v>
      </c>
      <c r="G947" s="2" t="s">
        <v>30</v>
      </c>
      <c r="H947" s="25">
        <v>0</v>
      </c>
      <c r="I947" s="18">
        <v>470000000</v>
      </c>
      <c r="J947" s="6" t="s">
        <v>32</v>
      </c>
      <c r="K947" s="11" t="s">
        <v>240</v>
      </c>
      <c r="L947" s="26" t="s">
        <v>34</v>
      </c>
      <c r="M947" s="2" t="s">
        <v>35</v>
      </c>
      <c r="N947" s="11" t="s">
        <v>2049</v>
      </c>
      <c r="O947" s="6" t="s">
        <v>2050</v>
      </c>
      <c r="P947" s="11" t="s">
        <v>2039</v>
      </c>
      <c r="Q947" s="11" t="s">
        <v>2040</v>
      </c>
      <c r="R947" s="23">
        <v>0.23</v>
      </c>
      <c r="S947" s="23">
        <v>1157195.33</v>
      </c>
      <c r="T947" s="39">
        <v>0</v>
      </c>
      <c r="U947" s="39">
        <f t="shared" si="301"/>
        <v>0</v>
      </c>
      <c r="V947" s="2"/>
      <c r="W947" s="2">
        <v>2016</v>
      </c>
      <c r="X947" s="2">
        <v>11</v>
      </c>
    </row>
    <row r="948" spans="1:24" ht="153" x14ac:dyDescent="0.25">
      <c r="A948" s="6" t="s">
        <v>7710</v>
      </c>
      <c r="B948" s="11" t="s">
        <v>25</v>
      </c>
      <c r="C948" s="11" t="s">
        <v>10672</v>
      </c>
      <c r="D948" s="11" t="s">
        <v>2036</v>
      </c>
      <c r="E948" s="29" t="s">
        <v>10673</v>
      </c>
      <c r="F948" s="11" t="s">
        <v>2056</v>
      </c>
      <c r="G948" s="2" t="s">
        <v>30</v>
      </c>
      <c r="H948" s="25">
        <v>0</v>
      </c>
      <c r="I948" s="18">
        <v>470000000</v>
      </c>
      <c r="J948" s="6" t="s">
        <v>32</v>
      </c>
      <c r="K948" s="11" t="s">
        <v>45</v>
      </c>
      <c r="L948" s="26" t="s">
        <v>34</v>
      </c>
      <c r="M948" s="2" t="s">
        <v>35</v>
      </c>
      <c r="N948" s="11" t="s">
        <v>2049</v>
      </c>
      <c r="O948" s="6" t="s">
        <v>2050</v>
      </c>
      <c r="P948" s="11" t="s">
        <v>2039</v>
      </c>
      <c r="Q948" s="11" t="s">
        <v>2040</v>
      </c>
      <c r="R948" s="23">
        <v>0.23</v>
      </c>
      <c r="S948" s="23">
        <v>1157195.33</v>
      </c>
      <c r="T948" s="39">
        <v>0</v>
      </c>
      <c r="U948" s="39">
        <f t="shared" si="301"/>
        <v>0</v>
      </c>
      <c r="V948" s="2"/>
      <c r="W948" s="2">
        <v>2016</v>
      </c>
      <c r="X948" s="2" t="s">
        <v>7007</v>
      </c>
    </row>
    <row r="949" spans="1:24" ht="153" x14ac:dyDescent="0.25">
      <c r="A949" s="6" t="s">
        <v>10549</v>
      </c>
      <c r="B949" s="11" t="s">
        <v>25</v>
      </c>
      <c r="C949" s="11" t="s">
        <v>10672</v>
      </c>
      <c r="D949" s="11" t="s">
        <v>2036</v>
      </c>
      <c r="E949" s="29" t="s">
        <v>10673</v>
      </c>
      <c r="F949" s="11" t="s">
        <v>2056</v>
      </c>
      <c r="G949" s="2" t="s">
        <v>30</v>
      </c>
      <c r="H949" s="25">
        <v>50</v>
      </c>
      <c r="I949" s="18">
        <v>470000000</v>
      </c>
      <c r="J949" s="6" t="s">
        <v>32</v>
      </c>
      <c r="K949" s="11" t="s">
        <v>240</v>
      </c>
      <c r="L949" s="26" t="s">
        <v>34</v>
      </c>
      <c r="M949" s="2" t="s">
        <v>35</v>
      </c>
      <c r="N949" s="11" t="s">
        <v>78</v>
      </c>
      <c r="O949" s="6" t="s">
        <v>79</v>
      </c>
      <c r="P949" s="11" t="s">
        <v>2039</v>
      </c>
      <c r="Q949" s="11" t="s">
        <v>2040</v>
      </c>
      <c r="R949" s="23">
        <v>0.23</v>
      </c>
      <c r="S949" s="23">
        <v>1157195.33</v>
      </c>
      <c r="T949" s="39">
        <f t="shared" ref="T949" si="309">R949*S949</f>
        <v>266154.92590000003</v>
      </c>
      <c r="U949" s="39">
        <f t="shared" ref="U949" si="310">T949*1.12</f>
        <v>298093.51700800005</v>
      </c>
      <c r="V949" s="2" t="s">
        <v>80</v>
      </c>
      <c r="W949" s="2">
        <v>2016</v>
      </c>
      <c r="X949" s="2"/>
    </row>
    <row r="950" spans="1:24" ht="153" x14ac:dyDescent="0.25">
      <c r="A950" s="6" t="s">
        <v>5442</v>
      </c>
      <c r="B950" s="11" t="s">
        <v>25</v>
      </c>
      <c r="C950" s="11" t="s">
        <v>10674</v>
      </c>
      <c r="D950" s="11" t="s">
        <v>2036</v>
      </c>
      <c r="E950" s="29" t="s">
        <v>10675</v>
      </c>
      <c r="F950" s="11" t="s">
        <v>2059</v>
      </c>
      <c r="G950" s="2" t="s">
        <v>30</v>
      </c>
      <c r="H950" s="25">
        <v>0</v>
      </c>
      <c r="I950" s="18">
        <v>470000000</v>
      </c>
      <c r="J950" s="6" t="s">
        <v>32</v>
      </c>
      <c r="K950" s="11" t="s">
        <v>240</v>
      </c>
      <c r="L950" s="26" t="s">
        <v>34</v>
      </c>
      <c r="M950" s="2" t="s">
        <v>35</v>
      </c>
      <c r="N950" s="11" t="s">
        <v>2049</v>
      </c>
      <c r="O950" s="6" t="s">
        <v>2050</v>
      </c>
      <c r="P950" s="11" t="s">
        <v>2039</v>
      </c>
      <c r="Q950" s="11" t="s">
        <v>2040</v>
      </c>
      <c r="R950" s="23">
        <v>0.09</v>
      </c>
      <c r="S950" s="23">
        <v>1257195.33</v>
      </c>
      <c r="T950" s="39">
        <v>0</v>
      </c>
      <c r="U950" s="39">
        <f t="shared" si="301"/>
        <v>0</v>
      </c>
      <c r="V950" s="2"/>
      <c r="W950" s="2">
        <v>2016</v>
      </c>
      <c r="X950" s="2">
        <v>11</v>
      </c>
    </row>
    <row r="951" spans="1:24" ht="153" x14ac:dyDescent="0.25">
      <c r="A951" s="6" t="s">
        <v>7711</v>
      </c>
      <c r="B951" s="11" t="s">
        <v>25</v>
      </c>
      <c r="C951" s="11" t="s">
        <v>10674</v>
      </c>
      <c r="D951" s="11" t="s">
        <v>2036</v>
      </c>
      <c r="E951" s="29" t="s">
        <v>10675</v>
      </c>
      <c r="F951" s="11" t="s">
        <v>2059</v>
      </c>
      <c r="G951" s="2" t="s">
        <v>30</v>
      </c>
      <c r="H951" s="25">
        <v>0</v>
      </c>
      <c r="I951" s="18">
        <v>470000000</v>
      </c>
      <c r="J951" s="6" t="s">
        <v>32</v>
      </c>
      <c r="K951" s="11" t="s">
        <v>45</v>
      </c>
      <c r="L951" s="26" t="s">
        <v>34</v>
      </c>
      <c r="M951" s="2" t="s">
        <v>35</v>
      </c>
      <c r="N951" s="11" t="s">
        <v>2049</v>
      </c>
      <c r="O951" s="6" t="s">
        <v>2050</v>
      </c>
      <c r="P951" s="11" t="s">
        <v>2039</v>
      </c>
      <c r="Q951" s="11" t="s">
        <v>2040</v>
      </c>
      <c r="R951" s="23">
        <v>0.09</v>
      </c>
      <c r="S951" s="23">
        <v>1257195.33</v>
      </c>
      <c r="T951" s="39">
        <v>0</v>
      </c>
      <c r="U951" s="39">
        <f t="shared" si="301"/>
        <v>0</v>
      </c>
      <c r="V951" s="2"/>
      <c r="W951" s="2">
        <v>2016</v>
      </c>
      <c r="X951" s="2" t="s">
        <v>7007</v>
      </c>
    </row>
    <row r="952" spans="1:24" ht="153" x14ac:dyDescent="0.25">
      <c r="A952" s="6" t="s">
        <v>10550</v>
      </c>
      <c r="B952" s="11" t="s">
        <v>25</v>
      </c>
      <c r="C952" s="11" t="s">
        <v>10674</v>
      </c>
      <c r="D952" s="11" t="s">
        <v>2036</v>
      </c>
      <c r="E952" s="29" t="s">
        <v>10675</v>
      </c>
      <c r="F952" s="11" t="s">
        <v>2059</v>
      </c>
      <c r="G952" s="2" t="s">
        <v>30</v>
      </c>
      <c r="H952" s="25">
        <v>50</v>
      </c>
      <c r="I952" s="18">
        <v>470000000</v>
      </c>
      <c r="J952" s="6" t="s">
        <v>32</v>
      </c>
      <c r="K952" s="11" t="s">
        <v>240</v>
      </c>
      <c r="L952" s="26" t="s">
        <v>34</v>
      </c>
      <c r="M952" s="2" t="s">
        <v>35</v>
      </c>
      <c r="N952" s="11" t="s">
        <v>78</v>
      </c>
      <c r="O952" s="6" t="s">
        <v>79</v>
      </c>
      <c r="P952" s="11" t="s">
        <v>2039</v>
      </c>
      <c r="Q952" s="11" t="s">
        <v>2040</v>
      </c>
      <c r="R952" s="23">
        <v>0.09</v>
      </c>
      <c r="S952" s="23">
        <v>1257195.33</v>
      </c>
      <c r="T952" s="39">
        <v>0</v>
      </c>
      <c r="U952" s="39">
        <f t="shared" ref="U952" si="311">T952*1.12</f>
        <v>0</v>
      </c>
      <c r="V952" s="2" t="s">
        <v>80</v>
      </c>
      <c r="W952" s="2">
        <v>2016</v>
      </c>
      <c r="X952" s="2" t="s">
        <v>7038</v>
      </c>
    </row>
    <row r="953" spans="1:24" ht="153" x14ac:dyDescent="0.25">
      <c r="A953" s="6" t="s">
        <v>10899</v>
      </c>
      <c r="B953" s="11" t="s">
        <v>25</v>
      </c>
      <c r="C953" s="11" t="s">
        <v>10674</v>
      </c>
      <c r="D953" s="11" t="s">
        <v>2036</v>
      </c>
      <c r="E953" s="29" t="s">
        <v>10675</v>
      </c>
      <c r="F953" s="11" t="s">
        <v>2059</v>
      </c>
      <c r="G953" s="2" t="s">
        <v>30</v>
      </c>
      <c r="H953" s="25">
        <v>50</v>
      </c>
      <c r="I953" s="18">
        <v>470000000</v>
      </c>
      <c r="J953" s="6" t="s">
        <v>32</v>
      </c>
      <c r="K953" s="11" t="s">
        <v>95</v>
      </c>
      <c r="L953" s="26" t="s">
        <v>34</v>
      </c>
      <c r="M953" s="2" t="s">
        <v>35</v>
      </c>
      <c r="N953" s="11" t="s">
        <v>78</v>
      </c>
      <c r="O953" s="6" t="s">
        <v>79</v>
      </c>
      <c r="P953" s="11" t="s">
        <v>2039</v>
      </c>
      <c r="Q953" s="11" t="s">
        <v>2040</v>
      </c>
      <c r="R953" s="23">
        <v>0.09</v>
      </c>
      <c r="S953" s="23">
        <v>1340940.6299999999</v>
      </c>
      <c r="T953" s="39">
        <f t="shared" ref="T953" si="312">R953*S953</f>
        <v>120684.65669999999</v>
      </c>
      <c r="U953" s="39">
        <f t="shared" ref="U953" si="313">T953*1.12</f>
        <v>135166.815504</v>
      </c>
      <c r="V953" s="2" t="s">
        <v>80</v>
      </c>
      <c r="W953" s="2">
        <v>2016</v>
      </c>
      <c r="X953" s="2"/>
    </row>
    <row r="954" spans="1:24" ht="153" x14ac:dyDescent="0.25">
      <c r="A954" s="6" t="s">
        <v>5443</v>
      </c>
      <c r="B954" s="11" t="s">
        <v>25</v>
      </c>
      <c r="C954" s="11" t="s">
        <v>2060</v>
      </c>
      <c r="D954" s="11" t="s">
        <v>2036</v>
      </c>
      <c r="E954" s="29" t="s">
        <v>2061</v>
      </c>
      <c r="F954" s="11" t="s">
        <v>2062</v>
      </c>
      <c r="G954" s="2" t="s">
        <v>30</v>
      </c>
      <c r="H954" s="25">
        <v>0</v>
      </c>
      <c r="I954" s="18">
        <v>470000000</v>
      </c>
      <c r="J954" s="6" t="s">
        <v>32</v>
      </c>
      <c r="K954" s="11" t="s">
        <v>240</v>
      </c>
      <c r="L954" s="26" t="s">
        <v>34</v>
      </c>
      <c r="M954" s="2" t="s">
        <v>35</v>
      </c>
      <c r="N954" s="11" t="s">
        <v>2049</v>
      </c>
      <c r="O954" s="6" t="s">
        <v>2050</v>
      </c>
      <c r="P954" s="11" t="s">
        <v>2039</v>
      </c>
      <c r="Q954" s="11" t="s">
        <v>2040</v>
      </c>
      <c r="R954" s="23">
        <v>0.53</v>
      </c>
      <c r="S954" s="9">
        <v>274924</v>
      </c>
      <c r="T954" s="39">
        <v>0</v>
      </c>
      <c r="U954" s="39">
        <f t="shared" si="301"/>
        <v>0</v>
      </c>
      <c r="V954" s="2"/>
      <c r="W954" s="2">
        <v>2016</v>
      </c>
      <c r="X954" s="2">
        <v>11</v>
      </c>
    </row>
    <row r="955" spans="1:24" ht="153" x14ac:dyDescent="0.25">
      <c r="A955" s="6" t="s">
        <v>7712</v>
      </c>
      <c r="B955" s="11" t="s">
        <v>25</v>
      </c>
      <c r="C955" s="11" t="s">
        <v>2060</v>
      </c>
      <c r="D955" s="11" t="s">
        <v>2036</v>
      </c>
      <c r="E955" s="29" t="s">
        <v>2061</v>
      </c>
      <c r="F955" s="11" t="s">
        <v>2062</v>
      </c>
      <c r="G955" s="2" t="s">
        <v>30</v>
      </c>
      <c r="H955" s="25">
        <v>0</v>
      </c>
      <c r="I955" s="18">
        <v>470000000</v>
      </c>
      <c r="J955" s="6" t="s">
        <v>32</v>
      </c>
      <c r="K955" s="11" t="s">
        <v>45</v>
      </c>
      <c r="L955" s="26" t="s">
        <v>34</v>
      </c>
      <c r="M955" s="2" t="s">
        <v>35</v>
      </c>
      <c r="N955" s="11" t="s">
        <v>2049</v>
      </c>
      <c r="O955" s="6" t="s">
        <v>2050</v>
      </c>
      <c r="P955" s="11" t="s">
        <v>2039</v>
      </c>
      <c r="Q955" s="11" t="s">
        <v>2040</v>
      </c>
      <c r="R955" s="23">
        <v>0.53</v>
      </c>
      <c r="S955" s="9">
        <v>274924</v>
      </c>
      <c r="T955" s="39">
        <v>0</v>
      </c>
      <c r="U955" s="39">
        <f t="shared" si="301"/>
        <v>0</v>
      </c>
      <c r="V955" s="2"/>
      <c r="W955" s="2">
        <v>2016</v>
      </c>
      <c r="X955" s="2" t="s">
        <v>7007</v>
      </c>
    </row>
    <row r="956" spans="1:24" ht="153" x14ac:dyDescent="0.25">
      <c r="A956" s="6" t="s">
        <v>7766</v>
      </c>
      <c r="B956" s="11" t="s">
        <v>25</v>
      </c>
      <c r="C956" s="11" t="s">
        <v>2060</v>
      </c>
      <c r="D956" s="11" t="s">
        <v>2036</v>
      </c>
      <c r="E956" s="29" t="s">
        <v>2061</v>
      </c>
      <c r="F956" s="11" t="s">
        <v>2062</v>
      </c>
      <c r="G956" s="2" t="s">
        <v>30</v>
      </c>
      <c r="H956" s="25">
        <v>60</v>
      </c>
      <c r="I956" s="18">
        <v>470000000</v>
      </c>
      <c r="J956" s="6" t="s">
        <v>32</v>
      </c>
      <c r="K956" s="11" t="s">
        <v>240</v>
      </c>
      <c r="L956" s="26" t="s">
        <v>34</v>
      </c>
      <c r="M956" s="2" t="s">
        <v>35</v>
      </c>
      <c r="N956" s="11" t="s">
        <v>78</v>
      </c>
      <c r="O956" s="6" t="s">
        <v>79</v>
      </c>
      <c r="P956" s="11" t="s">
        <v>2039</v>
      </c>
      <c r="Q956" s="11" t="s">
        <v>2040</v>
      </c>
      <c r="R956" s="23">
        <v>0.53</v>
      </c>
      <c r="S956" s="9">
        <v>274924</v>
      </c>
      <c r="T956" s="39">
        <v>0</v>
      </c>
      <c r="U956" s="39">
        <f t="shared" si="301"/>
        <v>0</v>
      </c>
      <c r="V956" s="2" t="s">
        <v>80</v>
      </c>
      <c r="W956" s="2">
        <v>2016</v>
      </c>
      <c r="X956" s="2" t="s">
        <v>7038</v>
      </c>
    </row>
    <row r="957" spans="1:24" ht="153" x14ac:dyDescent="0.25">
      <c r="A957" s="6" t="s">
        <v>10900</v>
      </c>
      <c r="B957" s="11" t="s">
        <v>25</v>
      </c>
      <c r="C957" s="11" t="s">
        <v>2060</v>
      </c>
      <c r="D957" s="11" t="s">
        <v>2036</v>
      </c>
      <c r="E957" s="29" t="s">
        <v>2061</v>
      </c>
      <c r="F957" s="11" t="s">
        <v>2062</v>
      </c>
      <c r="G957" s="2" t="s">
        <v>30</v>
      </c>
      <c r="H957" s="25">
        <v>60</v>
      </c>
      <c r="I957" s="18">
        <v>470000000</v>
      </c>
      <c r="J957" s="6" t="s">
        <v>32</v>
      </c>
      <c r="K957" s="11" t="s">
        <v>95</v>
      </c>
      <c r="L957" s="26" t="s">
        <v>34</v>
      </c>
      <c r="M957" s="2" t="s">
        <v>35</v>
      </c>
      <c r="N957" s="11" t="s">
        <v>78</v>
      </c>
      <c r="O957" s="6" t="s">
        <v>79</v>
      </c>
      <c r="P957" s="11" t="s">
        <v>2039</v>
      </c>
      <c r="Q957" s="11" t="s">
        <v>2040</v>
      </c>
      <c r="R957" s="23">
        <v>0.53</v>
      </c>
      <c r="S957" s="9">
        <v>308123.71999999997</v>
      </c>
      <c r="T957" s="39">
        <f t="shared" ref="T957" si="314">R957*S957</f>
        <v>163305.5716</v>
      </c>
      <c r="U957" s="39">
        <f t="shared" ref="U957" si="315">T957*1.12</f>
        <v>182902.24019200003</v>
      </c>
      <c r="V957" s="2" t="s">
        <v>80</v>
      </c>
      <c r="W957" s="2">
        <v>2016</v>
      </c>
      <c r="X957" s="2"/>
    </row>
    <row r="958" spans="1:24" ht="153" x14ac:dyDescent="0.25">
      <c r="A958" s="6" t="s">
        <v>5444</v>
      </c>
      <c r="B958" s="11" t="s">
        <v>25</v>
      </c>
      <c r="C958" s="11" t="s">
        <v>2063</v>
      </c>
      <c r="D958" s="11" t="s">
        <v>2036</v>
      </c>
      <c r="E958" s="11" t="s">
        <v>2064</v>
      </c>
      <c r="F958" s="11" t="s">
        <v>2065</v>
      </c>
      <c r="G958" s="2" t="s">
        <v>30</v>
      </c>
      <c r="H958" s="25">
        <v>50</v>
      </c>
      <c r="I958" s="18">
        <v>470000000</v>
      </c>
      <c r="J958" s="6" t="s">
        <v>32</v>
      </c>
      <c r="K958" s="11" t="s">
        <v>240</v>
      </c>
      <c r="L958" s="26" t="s">
        <v>34</v>
      </c>
      <c r="M958" s="2" t="s">
        <v>35</v>
      </c>
      <c r="N958" s="11" t="s">
        <v>78</v>
      </c>
      <c r="O958" s="6" t="s">
        <v>79</v>
      </c>
      <c r="P958" s="11" t="s">
        <v>2039</v>
      </c>
      <c r="Q958" s="11" t="s">
        <v>2040</v>
      </c>
      <c r="R958" s="23">
        <v>0.87</v>
      </c>
      <c r="S958" s="9">
        <v>458675</v>
      </c>
      <c r="T958" s="39">
        <v>0</v>
      </c>
      <c r="U958" s="39">
        <f t="shared" si="301"/>
        <v>0</v>
      </c>
      <c r="V958" s="2" t="s">
        <v>80</v>
      </c>
      <c r="W958" s="2">
        <v>2016</v>
      </c>
      <c r="X958" s="2">
        <v>11</v>
      </c>
    </row>
    <row r="959" spans="1:24" ht="153" x14ac:dyDescent="0.25">
      <c r="A959" s="6" t="s">
        <v>7713</v>
      </c>
      <c r="B959" s="11" t="s">
        <v>25</v>
      </c>
      <c r="C959" s="11" t="s">
        <v>2063</v>
      </c>
      <c r="D959" s="11" t="s">
        <v>2036</v>
      </c>
      <c r="E959" s="11" t="s">
        <v>2064</v>
      </c>
      <c r="F959" s="11" t="s">
        <v>2065</v>
      </c>
      <c r="G959" s="2" t="s">
        <v>30</v>
      </c>
      <c r="H959" s="25">
        <v>50</v>
      </c>
      <c r="I959" s="18">
        <v>470000000</v>
      </c>
      <c r="J959" s="6" t="s">
        <v>32</v>
      </c>
      <c r="K959" s="11" t="s">
        <v>45</v>
      </c>
      <c r="L959" s="26" t="s">
        <v>34</v>
      </c>
      <c r="M959" s="2" t="s">
        <v>35</v>
      </c>
      <c r="N959" s="11" t="s">
        <v>78</v>
      </c>
      <c r="O959" s="6" t="s">
        <v>79</v>
      </c>
      <c r="P959" s="11" t="s">
        <v>2039</v>
      </c>
      <c r="Q959" s="11" t="s">
        <v>2040</v>
      </c>
      <c r="R959" s="23">
        <v>0.87</v>
      </c>
      <c r="S959" s="9">
        <v>458675</v>
      </c>
      <c r="T959" s="39">
        <v>0</v>
      </c>
      <c r="U959" s="39">
        <f t="shared" si="301"/>
        <v>0</v>
      </c>
      <c r="V959" s="2" t="s">
        <v>80</v>
      </c>
      <c r="W959" s="2">
        <v>2016</v>
      </c>
      <c r="X959" s="2">
        <v>11</v>
      </c>
    </row>
    <row r="960" spans="1:24" ht="153" x14ac:dyDescent="0.25">
      <c r="A960" s="6" t="s">
        <v>10554</v>
      </c>
      <c r="B960" s="11" t="s">
        <v>25</v>
      </c>
      <c r="C960" s="11" t="s">
        <v>2063</v>
      </c>
      <c r="D960" s="11" t="s">
        <v>2036</v>
      </c>
      <c r="E960" s="11" t="s">
        <v>2064</v>
      </c>
      <c r="F960" s="11" t="s">
        <v>2065</v>
      </c>
      <c r="G960" s="2" t="s">
        <v>30</v>
      </c>
      <c r="H960" s="25">
        <v>50</v>
      </c>
      <c r="I960" s="18">
        <v>470000000</v>
      </c>
      <c r="J960" s="6" t="s">
        <v>32</v>
      </c>
      <c r="K960" s="11" t="s">
        <v>240</v>
      </c>
      <c r="L960" s="26" t="s">
        <v>34</v>
      </c>
      <c r="M960" s="2" t="s">
        <v>35</v>
      </c>
      <c r="N960" s="11" t="s">
        <v>78</v>
      </c>
      <c r="O960" s="6" t="s">
        <v>79</v>
      </c>
      <c r="P960" s="11" t="s">
        <v>2039</v>
      </c>
      <c r="Q960" s="11" t="s">
        <v>2040</v>
      </c>
      <c r="R960" s="23">
        <v>0.87</v>
      </c>
      <c r="S960" s="9">
        <v>458675</v>
      </c>
      <c r="T960" s="39">
        <v>0</v>
      </c>
      <c r="U960" s="39">
        <f t="shared" ref="U960" si="316">T960*1.12</f>
        <v>0</v>
      </c>
      <c r="V960" s="2" t="s">
        <v>80</v>
      </c>
      <c r="W960" s="2">
        <v>2016</v>
      </c>
      <c r="X960" s="2" t="s">
        <v>7038</v>
      </c>
    </row>
    <row r="961" spans="1:24" ht="153" x14ac:dyDescent="0.25">
      <c r="A961" s="6" t="s">
        <v>10901</v>
      </c>
      <c r="B961" s="11" t="s">
        <v>25</v>
      </c>
      <c r="C961" s="11" t="s">
        <v>2063</v>
      </c>
      <c r="D961" s="11" t="s">
        <v>2036</v>
      </c>
      <c r="E961" s="11" t="s">
        <v>2064</v>
      </c>
      <c r="F961" s="11" t="s">
        <v>2065</v>
      </c>
      <c r="G961" s="2" t="s">
        <v>30</v>
      </c>
      <c r="H961" s="25">
        <v>50</v>
      </c>
      <c r="I961" s="18">
        <v>470000000</v>
      </c>
      <c r="J961" s="6" t="s">
        <v>32</v>
      </c>
      <c r="K961" s="11" t="s">
        <v>95</v>
      </c>
      <c r="L961" s="26" t="s">
        <v>34</v>
      </c>
      <c r="M961" s="2" t="s">
        <v>35</v>
      </c>
      <c r="N961" s="11" t="s">
        <v>78</v>
      </c>
      <c r="O961" s="6" t="s">
        <v>79</v>
      </c>
      <c r="P961" s="11" t="s">
        <v>2039</v>
      </c>
      <c r="Q961" s="11" t="s">
        <v>2040</v>
      </c>
      <c r="R961" s="23">
        <v>0.87</v>
      </c>
      <c r="S961" s="9">
        <v>565096.16</v>
      </c>
      <c r="T961" s="39">
        <f t="shared" ref="T961" si="317">R961*S961</f>
        <v>491633.65920000005</v>
      </c>
      <c r="U961" s="39">
        <f t="shared" ref="U961" si="318">T961*1.12</f>
        <v>550629.69830400008</v>
      </c>
      <c r="V961" s="2" t="s">
        <v>80</v>
      </c>
      <c r="W961" s="2">
        <v>2016</v>
      </c>
      <c r="X961" s="2"/>
    </row>
    <row r="962" spans="1:24" ht="153" x14ac:dyDescent="0.25">
      <c r="A962" s="6" t="s">
        <v>5445</v>
      </c>
      <c r="B962" s="11" t="s">
        <v>25</v>
      </c>
      <c r="C962" s="11" t="s">
        <v>2057</v>
      </c>
      <c r="D962" s="11" t="s">
        <v>2036</v>
      </c>
      <c r="E962" s="29" t="s">
        <v>2058</v>
      </c>
      <c r="F962" s="11" t="s">
        <v>2066</v>
      </c>
      <c r="G962" s="2" t="s">
        <v>30</v>
      </c>
      <c r="H962" s="25">
        <v>50</v>
      </c>
      <c r="I962" s="18">
        <v>470000000</v>
      </c>
      <c r="J962" s="6" t="s">
        <v>32</v>
      </c>
      <c r="K962" s="11" t="s">
        <v>240</v>
      </c>
      <c r="L962" s="26" t="s">
        <v>34</v>
      </c>
      <c r="M962" s="2" t="s">
        <v>35</v>
      </c>
      <c r="N962" s="11" t="s">
        <v>78</v>
      </c>
      <c r="O962" s="6" t="s">
        <v>79</v>
      </c>
      <c r="P962" s="11" t="s">
        <v>2039</v>
      </c>
      <c r="Q962" s="11" t="s">
        <v>2040</v>
      </c>
      <c r="R962" s="23">
        <v>1.1000000000000001</v>
      </c>
      <c r="S962" s="9">
        <v>3836897</v>
      </c>
      <c r="T962" s="39">
        <v>0</v>
      </c>
      <c r="U962" s="39">
        <f t="shared" si="301"/>
        <v>0</v>
      </c>
      <c r="V962" s="2" t="s">
        <v>80</v>
      </c>
      <c r="W962" s="2">
        <v>2016</v>
      </c>
      <c r="X962" s="2">
        <v>11</v>
      </c>
    </row>
    <row r="963" spans="1:24" ht="153" x14ac:dyDescent="0.25">
      <c r="A963" s="6" t="s">
        <v>7714</v>
      </c>
      <c r="B963" s="11" t="s">
        <v>25</v>
      </c>
      <c r="C963" s="11" t="s">
        <v>2057</v>
      </c>
      <c r="D963" s="11" t="s">
        <v>2036</v>
      </c>
      <c r="E963" s="29" t="s">
        <v>2058</v>
      </c>
      <c r="F963" s="11" t="s">
        <v>2066</v>
      </c>
      <c r="G963" s="2" t="s">
        <v>30</v>
      </c>
      <c r="H963" s="25">
        <v>50</v>
      </c>
      <c r="I963" s="18">
        <v>470000000</v>
      </c>
      <c r="J963" s="6" t="s">
        <v>32</v>
      </c>
      <c r="K963" s="11" t="s">
        <v>45</v>
      </c>
      <c r="L963" s="26" t="s">
        <v>34</v>
      </c>
      <c r="M963" s="2" t="s">
        <v>35</v>
      </c>
      <c r="N963" s="11" t="s">
        <v>78</v>
      </c>
      <c r="O963" s="6" t="s">
        <v>79</v>
      </c>
      <c r="P963" s="11" t="s">
        <v>2039</v>
      </c>
      <c r="Q963" s="11" t="s">
        <v>2040</v>
      </c>
      <c r="R963" s="23">
        <v>1.1000000000000001</v>
      </c>
      <c r="S963" s="9">
        <v>3836897</v>
      </c>
      <c r="T963" s="39">
        <v>0</v>
      </c>
      <c r="U963" s="39">
        <f t="shared" si="301"/>
        <v>0</v>
      </c>
      <c r="V963" s="2" t="s">
        <v>80</v>
      </c>
      <c r="W963" s="2">
        <v>2016</v>
      </c>
      <c r="X963" s="2">
        <v>11</v>
      </c>
    </row>
    <row r="964" spans="1:24" ht="153" x14ac:dyDescent="0.25">
      <c r="A964" s="6" t="s">
        <v>10553</v>
      </c>
      <c r="B964" s="11" t="s">
        <v>25</v>
      </c>
      <c r="C964" s="11" t="s">
        <v>2057</v>
      </c>
      <c r="D964" s="11" t="s">
        <v>2036</v>
      </c>
      <c r="E964" s="29" t="s">
        <v>2058</v>
      </c>
      <c r="F964" s="11" t="s">
        <v>2066</v>
      </c>
      <c r="G964" s="2" t="s">
        <v>30</v>
      </c>
      <c r="H964" s="25">
        <v>50</v>
      </c>
      <c r="I964" s="18">
        <v>470000000</v>
      </c>
      <c r="J964" s="6" t="s">
        <v>32</v>
      </c>
      <c r="K964" s="11" t="s">
        <v>240</v>
      </c>
      <c r="L964" s="26" t="s">
        <v>34</v>
      </c>
      <c r="M964" s="2" t="s">
        <v>35</v>
      </c>
      <c r="N964" s="11" t="s">
        <v>78</v>
      </c>
      <c r="O964" s="6" t="s">
        <v>79</v>
      </c>
      <c r="P964" s="11" t="s">
        <v>2039</v>
      </c>
      <c r="Q964" s="11" t="s">
        <v>2040</v>
      </c>
      <c r="R964" s="23">
        <v>1.1000000000000001</v>
      </c>
      <c r="S964" s="9">
        <v>3836897</v>
      </c>
      <c r="T964" s="39">
        <v>0</v>
      </c>
      <c r="U964" s="39">
        <f t="shared" ref="U964" si="319">T964*1.12</f>
        <v>0</v>
      </c>
      <c r="V964" s="2" t="s">
        <v>80</v>
      </c>
      <c r="W964" s="2">
        <v>2016</v>
      </c>
      <c r="X964" s="2" t="s">
        <v>7038</v>
      </c>
    </row>
    <row r="965" spans="1:24" ht="153" x14ac:dyDescent="0.25">
      <c r="A965" s="6" t="s">
        <v>10902</v>
      </c>
      <c r="B965" s="11" t="s">
        <v>25</v>
      </c>
      <c r="C965" s="11" t="s">
        <v>2057</v>
      </c>
      <c r="D965" s="11" t="s">
        <v>2036</v>
      </c>
      <c r="E965" s="29" t="s">
        <v>2058</v>
      </c>
      <c r="F965" s="11" t="s">
        <v>2066</v>
      </c>
      <c r="G965" s="2" t="s">
        <v>30</v>
      </c>
      <c r="H965" s="25">
        <v>50</v>
      </c>
      <c r="I965" s="18">
        <v>470000000</v>
      </c>
      <c r="J965" s="6" t="s">
        <v>32</v>
      </c>
      <c r="K965" s="11" t="s">
        <v>95</v>
      </c>
      <c r="L965" s="26" t="s">
        <v>34</v>
      </c>
      <c r="M965" s="2" t="s">
        <v>35</v>
      </c>
      <c r="N965" s="11" t="s">
        <v>78</v>
      </c>
      <c r="O965" s="6" t="s">
        <v>79</v>
      </c>
      <c r="P965" s="11" t="s">
        <v>2039</v>
      </c>
      <c r="Q965" s="11" t="s">
        <v>2040</v>
      </c>
      <c r="R965" s="23">
        <v>1.1000000000000001</v>
      </c>
      <c r="S965" s="9">
        <v>4967294.4000000004</v>
      </c>
      <c r="T965" s="39">
        <f t="shared" ref="T965" si="320">R965*S965</f>
        <v>5464023.8400000008</v>
      </c>
      <c r="U965" s="39">
        <f t="shared" ref="U965" si="321">T965*1.12</f>
        <v>6119706.7008000016</v>
      </c>
      <c r="V965" s="2" t="s">
        <v>80</v>
      </c>
      <c r="W965" s="2">
        <v>2016</v>
      </c>
      <c r="X965" s="2"/>
    </row>
    <row r="966" spans="1:24" ht="153" x14ac:dyDescent="0.25">
      <c r="A966" s="6" t="s">
        <v>5446</v>
      </c>
      <c r="B966" s="11" t="s">
        <v>25</v>
      </c>
      <c r="C966" s="11" t="s">
        <v>2067</v>
      </c>
      <c r="D966" s="11" t="s">
        <v>2036</v>
      </c>
      <c r="E966" s="11" t="s">
        <v>2068</v>
      </c>
      <c r="F966" s="31" t="s">
        <v>2069</v>
      </c>
      <c r="G966" s="2" t="s">
        <v>30</v>
      </c>
      <c r="H966" s="25">
        <v>50</v>
      </c>
      <c r="I966" s="18">
        <v>470000000</v>
      </c>
      <c r="J966" s="6" t="s">
        <v>32</v>
      </c>
      <c r="K966" s="11" t="s">
        <v>240</v>
      </c>
      <c r="L966" s="26" t="s">
        <v>34</v>
      </c>
      <c r="M966" s="2" t="s">
        <v>35</v>
      </c>
      <c r="N966" s="11" t="s">
        <v>78</v>
      </c>
      <c r="O966" s="6" t="s">
        <v>79</v>
      </c>
      <c r="P966" s="32" t="s">
        <v>340</v>
      </c>
      <c r="Q966" s="3" t="s">
        <v>353</v>
      </c>
      <c r="R966" s="23">
        <v>1.99</v>
      </c>
      <c r="S966" s="23">
        <v>151824</v>
      </c>
      <c r="T966" s="39">
        <v>0</v>
      </c>
      <c r="U966" s="39">
        <f t="shared" si="301"/>
        <v>0</v>
      </c>
      <c r="V966" s="2" t="s">
        <v>80</v>
      </c>
      <c r="W966" s="2">
        <v>2016</v>
      </c>
      <c r="X966" s="23" t="s">
        <v>6905</v>
      </c>
    </row>
    <row r="967" spans="1:24" ht="153" x14ac:dyDescent="0.25">
      <c r="A967" s="6" t="s">
        <v>5447</v>
      </c>
      <c r="B967" s="11" t="s">
        <v>25</v>
      </c>
      <c r="C967" s="11" t="s">
        <v>2070</v>
      </c>
      <c r="D967" s="9" t="s">
        <v>2036</v>
      </c>
      <c r="E967" s="11" t="s">
        <v>2071</v>
      </c>
      <c r="F967" s="31" t="s">
        <v>2072</v>
      </c>
      <c r="G967" s="2" t="s">
        <v>30</v>
      </c>
      <c r="H967" s="25">
        <v>50</v>
      </c>
      <c r="I967" s="18">
        <v>470000000</v>
      </c>
      <c r="J967" s="6" t="s">
        <v>32</v>
      </c>
      <c r="K967" s="11" t="s">
        <v>240</v>
      </c>
      <c r="L967" s="26" t="s">
        <v>34</v>
      </c>
      <c r="M967" s="2" t="s">
        <v>35</v>
      </c>
      <c r="N967" s="11" t="s">
        <v>78</v>
      </c>
      <c r="O967" s="6" t="s">
        <v>79</v>
      </c>
      <c r="P967" s="11" t="s">
        <v>2039</v>
      </c>
      <c r="Q967" s="11" t="s">
        <v>2040</v>
      </c>
      <c r="R967" s="23">
        <v>1</v>
      </c>
      <c r="S967" s="9">
        <v>213892</v>
      </c>
      <c r="T967" s="39">
        <v>0</v>
      </c>
      <c r="U967" s="39">
        <f t="shared" si="301"/>
        <v>0</v>
      </c>
      <c r="V967" s="2" t="s">
        <v>80</v>
      </c>
      <c r="W967" s="2">
        <v>2016</v>
      </c>
      <c r="X967" s="23" t="s">
        <v>6905</v>
      </c>
    </row>
    <row r="968" spans="1:24" ht="153" x14ac:dyDescent="0.25">
      <c r="A968" s="6" t="s">
        <v>5448</v>
      </c>
      <c r="B968" s="11" t="s">
        <v>25</v>
      </c>
      <c r="C968" s="11" t="s">
        <v>2073</v>
      </c>
      <c r="D968" s="11" t="s">
        <v>2036</v>
      </c>
      <c r="E968" s="11" t="s">
        <v>2074</v>
      </c>
      <c r="F968" s="29" t="s">
        <v>10441</v>
      </c>
      <c r="G968" s="2" t="s">
        <v>30</v>
      </c>
      <c r="H968" s="25">
        <v>50</v>
      </c>
      <c r="I968" s="18">
        <v>470000000</v>
      </c>
      <c r="J968" s="6" t="s">
        <v>32</v>
      </c>
      <c r="K968" s="11" t="s">
        <v>240</v>
      </c>
      <c r="L968" s="26" t="s">
        <v>34</v>
      </c>
      <c r="M968" s="2" t="s">
        <v>35</v>
      </c>
      <c r="N968" s="11" t="s">
        <v>78</v>
      </c>
      <c r="O968" s="6" t="s">
        <v>79</v>
      </c>
      <c r="P968" s="11" t="s">
        <v>2039</v>
      </c>
      <c r="Q968" s="11" t="s">
        <v>2040</v>
      </c>
      <c r="R968" s="23">
        <v>1.1000000000000001</v>
      </c>
      <c r="S968" s="23">
        <v>164332</v>
      </c>
      <c r="T968" s="39">
        <f t="shared" ref="T968:T1032" si="322">R968*S968</f>
        <v>180765.2</v>
      </c>
      <c r="U968" s="39">
        <f t="shared" si="301"/>
        <v>202457.02400000003</v>
      </c>
      <c r="V968" s="2" t="s">
        <v>80</v>
      </c>
      <c r="W968" s="2">
        <v>2016</v>
      </c>
      <c r="X968" s="23"/>
    </row>
    <row r="969" spans="1:24" ht="153" x14ac:dyDescent="0.25">
      <c r="A969" s="6" t="s">
        <v>5449</v>
      </c>
      <c r="B969" s="11" t="s">
        <v>25</v>
      </c>
      <c r="C969" s="11" t="s">
        <v>2075</v>
      </c>
      <c r="D969" s="11" t="s">
        <v>2036</v>
      </c>
      <c r="E969" s="11" t="s">
        <v>2076</v>
      </c>
      <c r="F969" s="29" t="s">
        <v>2077</v>
      </c>
      <c r="G969" s="2" t="s">
        <v>30</v>
      </c>
      <c r="H969" s="25">
        <v>50</v>
      </c>
      <c r="I969" s="18">
        <v>470000000</v>
      </c>
      <c r="J969" s="6" t="s">
        <v>32</v>
      </c>
      <c r="K969" s="11" t="s">
        <v>240</v>
      </c>
      <c r="L969" s="26" t="s">
        <v>34</v>
      </c>
      <c r="M969" s="2" t="s">
        <v>35</v>
      </c>
      <c r="N969" s="11" t="s">
        <v>78</v>
      </c>
      <c r="O969" s="6" t="s">
        <v>79</v>
      </c>
      <c r="P969" s="11" t="s">
        <v>2039</v>
      </c>
      <c r="Q969" s="11" t="s">
        <v>2040</v>
      </c>
      <c r="R969" s="23">
        <v>0.52</v>
      </c>
      <c r="S969" s="23">
        <v>187752</v>
      </c>
      <c r="T969" s="39">
        <f t="shared" si="322"/>
        <v>97631.040000000008</v>
      </c>
      <c r="U969" s="39">
        <f t="shared" si="301"/>
        <v>109346.76480000002</v>
      </c>
      <c r="V969" s="2" t="s">
        <v>80</v>
      </c>
      <c r="W969" s="2">
        <v>2016</v>
      </c>
      <c r="X969" s="23"/>
    </row>
    <row r="970" spans="1:24" ht="153" x14ac:dyDescent="0.25">
      <c r="A970" s="6" t="s">
        <v>5450</v>
      </c>
      <c r="B970" s="11" t="s">
        <v>25</v>
      </c>
      <c r="C970" s="11" t="s">
        <v>2078</v>
      </c>
      <c r="D970" s="11" t="s">
        <v>2036</v>
      </c>
      <c r="E970" s="11" t="s">
        <v>2079</v>
      </c>
      <c r="F970" s="31" t="s">
        <v>2080</v>
      </c>
      <c r="G970" s="2" t="s">
        <v>30</v>
      </c>
      <c r="H970" s="25">
        <v>50</v>
      </c>
      <c r="I970" s="18">
        <v>470000000</v>
      </c>
      <c r="J970" s="6" t="s">
        <v>32</v>
      </c>
      <c r="K970" s="11" t="s">
        <v>240</v>
      </c>
      <c r="L970" s="26" t="s">
        <v>34</v>
      </c>
      <c r="M970" s="2" t="s">
        <v>35</v>
      </c>
      <c r="N970" s="11" t="s">
        <v>78</v>
      </c>
      <c r="O970" s="6" t="s">
        <v>79</v>
      </c>
      <c r="P970" s="11" t="s">
        <v>2039</v>
      </c>
      <c r="Q970" s="11" t="s">
        <v>2040</v>
      </c>
      <c r="R970" s="23">
        <v>1.9</v>
      </c>
      <c r="S970" s="23">
        <v>167008</v>
      </c>
      <c r="T970" s="39">
        <v>0</v>
      </c>
      <c r="U970" s="39">
        <f t="shared" si="301"/>
        <v>0</v>
      </c>
      <c r="V970" s="2" t="s">
        <v>80</v>
      </c>
      <c r="W970" s="2">
        <v>2016</v>
      </c>
      <c r="X970" s="23" t="s">
        <v>6905</v>
      </c>
    </row>
    <row r="971" spans="1:24" ht="153" x14ac:dyDescent="0.25">
      <c r="A971" s="6" t="s">
        <v>5451</v>
      </c>
      <c r="B971" s="11" t="s">
        <v>25</v>
      </c>
      <c r="C971" s="11" t="s">
        <v>2078</v>
      </c>
      <c r="D971" s="11" t="s">
        <v>2036</v>
      </c>
      <c r="E971" s="11" t="s">
        <v>2079</v>
      </c>
      <c r="F971" s="31" t="s">
        <v>2081</v>
      </c>
      <c r="G971" s="2" t="s">
        <v>30</v>
      </c>
      <c r="H971" s="25">
        <v>0</v>
      </c>
      <c r="I971" s="18">
        <v>470000000</v>
      </c>
      <c r="J971" s="6" t="s">
        <v>32</v>
      </c>
      <c r="K971" s="11" t="s">
        <v>240</v>
      </c>
      <c r="L971" s="26" t="s">
        <v>34</v>
      </c>
      <c r="M971" s="2" t="s">
        <v>35</v>
      </c>
      <c r="N971" s="11" t="s">
        <v>2049</v>
      </c>
      <c r="O971" s="6" t="s">
        <v>2050</v>
      </c>
      <c r="P971" s="11" t="s">
        <v>2039</v>
      </c>
      <c r="Q971" s="11" t="s">
        <v>2040</v>
      </c>
      <c r="R971" s="23">
        <v>0.4</v>
      </c>
      <c r="S971" s="23">
        <v>260840</v>
      </c>
      <c r="T971" s="39">
        <v>0</v>
      </c>
      <c r="U971" s="39">
        <f t="shared" si="301"/>
        <v>0</v>
      </c>
      <c r="V971" s="2"/>
      <c r="W971" s="2">
        <v>2016</v>
      </c>
      <c r="X971" s="10">
        <v>11</v>
      </c>
    </row>
    <row r="972" spans="1:24" ht="153" x14ac:dyDescent="0.25">
      <c r="A972" s="6" t="s">
        <v>7715</v>
      </c>
      <c r="B972" s="11" t="s">
        <v>25</v>
      </c>
      <c r="C972" s="11" t="s">
        <v>2078</v>
      </c>
      <c r="D972" s="11" t="s">
        <v>2036</v>
      </c>
      <c r="E972" s="11" t="s">
        <v>2079</v>
      </c>
      <c r="F972" s="31" t="s">
        <v>2081</v>
      </c>
      <c r="G972" s="2" t="s">
        <v>30</v>
      </c>
      <c r="H972" s="25">
        <v>0</v>
      </c>
      <c r="I972" s="18">
        <v>470000000</v>
      </c>
      <c r="J972" s="6" t="s">
        <v>32</v>
      </c>
      <c r="K972" s="11" t="s">
        <v>45</v>
      </c>
      <c r="L972" s="26" t="s">
        <v>34</v>
      </c>
      <c r="M972" s="2" t="s">
        <v>35</v>
      </c>
      <c r="N972" s="11" t="s">
        <v>2049</v>
      </c>
      <c r="O972" s="6" t="s">
        <v>2050</v>
      </c>
      <c r="P972" s="11" t="s">
        <v>2039</v>
      </c>
      <c r="Q972" s="11" t="s">
        <v>2040</v>
      </c>
      <c r="R972" s="23">
        <v>0.4</v>
      </c>
      <c r="S972" s="23">
        <v>260840</v>
      </c>
      <c r="T972" s="39">
        <v>0</v>
      </c>
      <c r="U972" s="39">
        <f t="shared" si="301"/>
        <v>0</v>
      </c>
      <c r="V972" s="2"/>
      <c r="W972" s="2">
        <v>2016</v>
      </c>
      <c r="X972" s="23" t="s">
        <v>7007</v>
      </c>
    </row>
    <row r="973" spans="1:24" ht="153" x14ac:dyDescent="0.25">
      <c r="A973" s="6" t="s">
        <v>10551</v>
      </c>
      <c r="B973" s="11" t="s">
        <v>25</v>
      </c>
      <c r="C973" s="11" t="s">
        <v>2078</v>
      </c>
      <c r="D973" s="11" t="s">
        <v>2036</v>
      </c>
      <c r="E973" s="11" t="s">
        <v>2079</v>
      </c>
      <c r="F973" s="31" t="s">
        <v>2081</v>
      </c>
      <c r="G973" s="2" t="s">
        <v>30</v>
      </c>
      <c r="H973" s="25">
        <v>50</v>
      </c>
      <c r="I973" s="18">
        <v>470000000</v>
      </c>
      <c r="J973" s="6" t="s">
        <v>32</v>
      </c>
      <c r="K973" s="11" t="s">
        <v>240</v>
      </c>
      <c r="L973" s="26" t="s">
        <v>34</v>
      </c>
      <c r="M973" s="2" t="s">
        <v>35</v>
      </c>
      <c r="N973" s="11" t="s">
        <v>78</v>
      </c>
      <c r="O973" s="6" t="s">
        <v>79</v>
      </c>
      <c r="P973" s="11" t="s">
        <v>2039</v>
      </c>
      <c r="Q973" s="11" t="s">
        <v>2040</v>
      </c>
      <c r="R973" s="23">
        <v>0.4</v>
      </c>
      <c r="S973" s="23">
        <v>260840</v>
      </c>
      <c r="T973" s="39">
        <f t="shared" ref="T973" si="323">R973*S973</f>
        <v>104336</v>
      </c>
      <c r="U973" s="39">
        <f t="shared" ref="U973" si="324">T973*1.12</f>
        <v>116856.32000000001</v>
      </c>
      <c r="V973" s="2" t="s">
        <v>80</v>
      </c>
      <c r="W973" s="2">
        <v>2016</v>
      </c>
      <c r="X973" s="23"/>
    </row>
    <row r="974" spans="1:24" ht="153" x14ac:dyDescent="0.25">
      <c r="A974" s="6" t="s">
        <v>5452</v>
      </c>
      <c r="B974" s="11" t="s">
        <v>25</v>
      </c>
      <c r="C974" s="11" t="s">
        <v>2082</v>
      </c>
      <c r="D974" s="298" t="s">
        <v>2036</v>
      </c>
      <c r="E974" s="33" t="s">
        <v>2083</v>
      </c>
      <c r="F974" s="31" t="s">
        <v>2084</v>
      </c>
      <c r="G974" s="2" t="s">
        <v>30</v>
      </c>
      <c r="H974" s="25">
        <v>50</v>
      </c>
      <c r="I974" s="18">
        <v>470000000</v>
      </c>
      <c r="J974" s="6" t="s">
        <v>32</v>
      </c>
      <c r="K974" s="11" t="s">
        <v>240</v>
      </c>
      <c r="L974" s="26" t="s">
        <v>34</v>
      </c>
      <c r="M974" s="2" t="s">
        <v>35</v>
      </c>
      <c r="N974" s="11" t="s">
        <v>78</v>
      </c>
      <c r="O974" s="6" t="s">
        <v>79</v>
      </c>
      <c r="P974" s="11" t="s">
        <v>2039</v>
      </c>
      <c r="Q974" s="11" t="s">
        <v>2040</v>
      </c>
      <c r="R974" s="23">
        <v>1.72</v>
      </c>
      <c r="S974" s="23">
        <v>266915</v>
      </c>
      <c r="T974" s="39">
        <v>0</v>
      </c>
      <c r="U974" s="39">
        <f t="shared" si="301"/>
        <v>0</v>
      </c>
      <c r="V974" s="2" t="s">
        <v>80</v>
      </c>
      <c r="W974" s="2">
        <v>2016</v>
      </c>
      <c r="X974" s="23" t="s">
        <v>6905</v>
      </c>
    </row>
    <row r="975" spans="1:24" ht="153" x14ac:dyDescent="0.25">
      <c r="A975" s="6" t="s">
        <v>5453</v>
      </c>
      <c r="B975" s="11" t="s">
        <v>25</v>
      </c>
      <c r="C975" s="11" t="s">
        <v>2085</v>
      </c>
      <c r="D975" s="11" t="s">
        <v>2036</v>
      </c>
      <c r="E975" s="11" t="s">
        <v>2086</v>
      </c>
      <c r="F975" s="31" t="s">
        <v>2087</v>
      </c>
      <c r="G975" s="2" t="s">
        <v>30</v>
      </c>
      <c r="H975" s="25">
        <v>50</v>
      </c>
      <c r="I975" s="18">
        <v>470000000</v>
      </c>
      <c r="J975" s="6" t="s">
        <v>32</v>
      </c>
      <c r="K975" s="11" t="s">
        <v>240</v>
      </c>
      <c r="L975" s="26" t="s">
        <v>34</v>
      </c>
      <c r="M975" s="2" t="s">
        <v>35</v>
      </c>
      <c r="N975" s="11" t="s">
        <v>78</v>
      </c>
      <c r="O975" s="6" t="s">
        <v>79</v>
      </c>
      <c r="P975" s="11" t="s">
        <v>2039</v>
      </c>
      <c r="Q975" s="11" t="s">
        <v>2040</v>
      </c>
      <c r="R975" s="23">
        <v>0.75</v>
      </c>
      <c r="S975" s="23">
        <v>276400</v>
      </c>
      <c r="T975" s="39">
        <v>0</v>
      </c>
      <c r="U975" s="39">
        <f>T975*1.12</f>
        <v>0</v>
      </c>
      <c r="V975" s="2" t="s">
        <v>80</v>
      </c>
      <c r="W975" s="2">
        <v>2016</v>
      </c>
      <c r="X975" s="23" t="s">
        <v>6905</v>
      </c>
    </row>
    <row r="976" spans="1:24" ht="153" x14ac:dyDescent="0.25">
      <c r="A976" s="6" t="s">
        <v>5454</v>
      </c>
      <c r="B976" s="11" t="s">
        <v>25</v>
      </c>
      <c r="C976" s="11" t="s">
        <v>2088</v>
      </c>
      <c r="D976" s="9" t="s">
        <v>2036</v>
      </c>
      <c r="E976" s="11" t="s">
        <v>2089</v>
      </c>
      <c r="F976" s="31" t="s">
        <v>2090</v>
      </c>
      <c r="G976" s="2" t="s">
        <v>30</v>
      </c>
      <c r="H976" s="25">
        <v>50</v>
      </c>
      <c r="I976" s="18">
        <v>470000000</v>
      </c>
      <c r="J976" s="6" t="s">
        <v>32</v>
      </c>
      <c r="K976" s="11" t="s">
        <v>240</v>
      </c>
      <c r="L976" s="26" t="s">
        <v>34</v>
      </c>
      <c r="M976" s="2" t="s">
        <v>35</v>
      </c>
      <c r="N976" s="11" t="s">
        <v>78</v>
      </c>
      <c r="O976" s="6" t="s">
        <v>79</v>
      </c>
      <c r="P976" s="11" t="s">
        <v>2039</v>
      </c>
      <c r="Q976" s="11" t="s">
        <v>2040</v>
      </c>
      <c r="R976" s="23">
        <v>0.82</v>
      </c>
      <c r="S976" s="23">
        <v>294615</v>
      </c>
      <c r="T976" s="39">
        <f t="shared" si="322"/>
        <v>241584.3</v>
      </c>
      <c r="U976" s="39">
        <f>T976*1.12</f>
        <v>270574.41600000003</v>
      </c>
      <c r="V976" s="2" t="s">
        <v>80</v>
      </c>
      <c r="W976" s="2">
        <v>2016</v>
      </c>
      <c r="X976" s="23"/>
    </row>
    <row r="977" spans="1:24" ht="153" x14ac:dyDescent="0.25">
      <c r="A977" s="6" t="s">
        <v>5455</v>
      </c>
      <c r="B977" s="11" t="s">
        <v>25</v>
      </c>
      <c r="C977" s="11" t="s">
        <v>2091</v>
      </c>
      <c r="D977" s="9" t="s">
        <v>2036</v>
      </c>
      <c r="E977" s="11" t="s">
        <v>2092</v>
      </c>
      <c r="F977" s="11" t="s">
        <v>2093</v>
      </c>
      <c r="G977" s="2" t="s">
        <v>30</v>
      </c>
      <c r="H977" s="25">
        <v>50</v>
      </c>
      <c r="I977" s="18">
        <v>470000000</v>
      </c>
      <c r="J977" s="6" t="s">
        <v>32</v>
      </c>
      <c r="K977" s="11" t="s">
        <v>240</v>
      </c>
      <c r="L977" s="26" t="s">
        <v>34</v>
      </c>
      <c r="M977" s="2" t="s">
        <v>35</v>
      </c>
      <c r="N977" s="11" t="s">
        <v>78</v>
      </c>
      <c r="O977" s="6" t="s">
        <v>79</v>
      </c>
      <c r="P977" s="11" t="s">
        <v>2039</v>
      </c>
      <c r="Q977" s="11" t="s">
        <v>2040</v>
      </c>
      <c r="R977" s="23">
        <v>0.54</v>
      </c>
      <c r="S977" s="23">
        <v>317000</v>
      </c>
      <c r="T977" s="39">
        <f t="shared" si="322"/>
        <v>171180</v>
      </c>
      <c r="U977" s="39">
        <f t="shared" si="301"/>
        <v>191721.60000000001</v>
      </c>
      <c r="V977" s="2" t="s">
        <v>80</v>
      </c>
      <c r="W977" s="2">
        <v>2016</v>
      </c>
      <c r="X977" s="23"/>
    </row>
    <row r="978" spans="1:24" ht="153" x14ac:dyDescent="0.25">
      <c r="A978" s="6" t="s">
        <v>5456</v>
      </c>
      <c r="B978" s="11" t="s">
        <v>25</v>
      </c>
      <c r="C978" s="11" t="s">
        <v>2094</v>
      </c>
      <c r="D978" s="9" t="s">
        <v>2036</v>
      </c>
      <c r="E978" s="11" t="s">
        <v>2095</v>
      </c>
      <c r="F978" s="11" t="s">
        <v>2096</v>
      </c>
      <c r="G978" s="2" t="s">
        <v>30</v>
      </c>
      <c r="H978" s="25">
        <v>50</v>
      </c>
      <c r="I978" s="18">
        <v>470000000</v>
      </c>
      <c r="J978" s="6" t="s">
        <v>32</v>
      </c>
      <c r="K978" s="11" t="s">
        <v>240</v>
      </c>
      <c r="L978" s="26" t="s">
        <v>34</v>
      </c>
      <c r="M978" s="2" t="s">
        <v>35</v>
      </c>
      <c r="N978" s="11" t="s">
        <v>78</v>
      </c>
      <c r="O978" s="6" t="s">
        <v>79</v>
      </c>
      <c r="P978" s="11" t="s">
        <v>2039</v>
      </c>
      <c r="Q978" s="11" t="s">
        <v>2040</v>
      </c>
      <c r="R978" s="23">
        <v>0.81</v>
      </c>
      <c r="S978" s="23">
        <v>319000</v>
      </c>
      <c r="T978" s="39">
        <f t="shared" si="322"/>
        <v>258390.00000000003</v>
      </c>
      <c r="U978" s="39">
        <f t="shared" si="301"/>
        <v>289396.80000000005</v>
      </c>
      <c r="V978" s="2" t="s">
        <v>80</v>
      </c>
      <c r="W978" s="2">
        <v>2016</v>
      </c>
      <c r="X978" s="23"/>
    </row>
    <row r="979" spans="1:24" ht="153" x14ac:dyDescent="0.25">
      <c r="A979" s="6" t="s">
        <v>5457</v>
      </c>
      <c r="B979" s="11" t="s">
        <v>25</v>
      </c>
      <c r="C979" s="11" t="s">
        <v>2097</v>
      </c>
      <c r="D979" s="11" t="s">
        <v>2036</v>
      </c>
      <c r="E979" s="11" t="s">
        <v>2098</v>
      </c>
      <c r="F979" s="11" t="s">
        <v>2099</v>
      </c>
      <c r="G979" s="2" t="s">
        <v>30</v>
      </c>
      <c r="H979" s="25">
        <v>50</v>
      </c>
      <c r="I979" s="18">
        <v>470000000</v>
      </c>
      <c r="J979" s="6" t="s">
        <v>32</v>
      </c>
      <c r="K979" s="11" t="s">
        <v>240</v>
      </c>
      <c r="L979" s="26" t="s">
        <v>34</v>
      </c>
      <c r="M979" s="2" t="s">
        <v>35</v>
      </c>
      <c r="N979" s="11" t="s">
        <v>78</v>
      </c>
      <c r="O979" s="6" t="s">
        <v>79</v>
      </c>
      <c r="P979" s="11" t="s">
        <v>2039</v>
      </c>
      <c r="Q979" s="11" t="s">
        <v>2040</v>
      </c>
      <c r="R979" s="23">
        <v>1.4</v>
      </c>
      <c r="S979" s="23">
        <v>322000</v>
      </c>
      <c r="T979" s="39">
        <f t="shared" si="322"/>
        <v>450800</v>
      </c>
      <c r="U979" s="39">
        <f t="shared" si="301"/>
        <v>504896.00000000006</v>
      </c>
      <c r="V979" s="2" t="s">
        <v>80</v>
      </c>
      <c r="W979" s="2">
        <v>2016</v>
      </c>
      <c r="X979" s="23"/>
    </row>
    <row r="980" spans="1:24" ht="153" x14ac:dyDescent="0.25">
      <c r="A980" s="6" t="s">
        <v>5458</v>
      </c>
      <c r="B980" s="11" t="s">
        <v>25</v>
      </c>
      <c r="C980" s="11" t="s">
        <v>2100</v>
      </c>
      <c r="D980" s="11" t="s">
        <v>2036</v>
      </c>
      <c r="E980" s="11" t="s">
        <v>2101</v>
      </c>
      <c r="F980" s="11" t="s">
        <v>2102</v>
      </c>
      <c r="G980" s="2" t="s">
        <v>30</v>
      </c>
      <c r="H980" s="25">
        <v>50</v>
      </c>
      <c r="I980" s="18">
        <v>470000000</v>
      </c>
      <c r="J980" s="6" t="s">
        <v>32</v>
      </c>
      <c r="K980" s="11" t="s">
        <v>240</v>
      </c>
      <c r="L980" s="26" t="s">
        <v>34</v>
      </c>
      <c r="M980" s="2" t="s">
        <v>35</v>
      </c>
      <c r="N980" s="11" t="s">
        <v>78</v>
      </c>
      <c r="O980" s="6" t="s">
        <v>79</v>
      </c>
      <c r="P980" s="11" t="s">
        <v>2039</v>
      </c>
      <c r="Q980" s="11" t="s">
        <v>2040</v>
      </c>
      <c r="R980" s="23">
        <v>0.57999999999999996</v>
      </c>
      <c r="S980" s="9">
        <v>342564</v>
      </c>
      <c r="T980" s="39">
        <f t="shared" si="322"/>
        <v>198687.12</v>
      </c>
      <c r="U980" s="39">
        <f t="shared" si="301"/>
        <v>222529.57440000001</v>
      </c>
      <c r="V980" s="2" t="s">
        <v>80</v>
      </c>
      <c r="W980" s="2">
        <v>2016</v>
      </c>
      <c r="X980" s="23"/>
    </row>
    <row r="981" spans="1:24" ht="153" x14ac:dyDescent="0.25">
      <c r="A981" s="6" t="s">
        <v>5459</v>
      </c>
      <c r="B981" s="11" t="s">
        <v>25</v>
      </c>
      <c r="C981" s="11" t="s">
        <v>2103</v>
      </c>
      <c r="D981" s="11" t="s">
        <v>2036</v>
      </c>
      <c r="E981" s="11" t="s">
        <v>2104</v>
      </c>
      <c r="F981" s="11" t="s">
        <v>2105</v>
      </c>
      <c r="G981" s="2" t="s">
        <v>30</v>
      </c>
      <c r="H981" s="25">
        <v>50</v>
      </c>
      <c r="I981" s="18">
        <v>470000000</v>
      </c>
      <c r="J981" s="6" t="s">
        <v>32</v>
      </c>
      <c r="K981" s="11" t="s">
        <v>240</v>
      </c>
      <c r="L981" s="26" t="s">
        <v>34</v>
      </c>
      <c r="M981" s="2" t="s">
        <v>35</v>
      </c>
      <c r="N981" s="11" t="s">
        <v>78</v>
      </c>
      <c r="O981" s="6" t="s">
        <v>79</v>
      </c>
      <c r="P981" s="11" t="s">
        <v>2039</v>
      </c>
      <c r="Q981" s="11" t="s">
        <v>2040</v>
      </c>
      <c r="R981" s="23">
        <v>1.96</v>
      </c>
      <c r="S981" s="9">
        <v>364564</v>
      </c>
      <c r="T981" s="39">
        <v>0</v>
      </c>
      <c r="U981" s="39">
        <f t="shared" si="301"/>
        <v>0</v>
      </c>
      <c r="V981" s="2" t="s">
        <v>80</v>
      </c>
      <c r="W981" s="2">
        <v>2016</v>
      </c>
      <c r="X981" s="23" t="s">
        <v>6905</v>
      </c>
    </row>
    <row r="982" spans="1:24" ht="153" x14ac:dyDescent="0.25">
      <c r="A982" s="6" t="s">
        <v>5460</v>
      </c>
      <c r="B982" s="11" t="s">
        <v>25</v>
      </c>
      <c r="C982" s="11" t="s">
        <v>2106</v>
      </c>
      <c r="D982" s="11" t="s">
        <v>2036</v>
      </c>
      <c r="E982" s="11" t="s">
        <v>2107</v>
      </c>
      <c r="F982" s="11" t="s">
        <v>2108</v>
      </c>
      <c r="G982" s="2" t="s">
        <v>30</v>
      </c>
      <c r="H982" s="25">
        <v>50</v>
      </c>
      <c r="I982" s="18">
        <v>470000000</v>
      </c>
      <c r="J982" s="6" t="s">
        <v>32</v>
      </c>
      <c r="K982" s="11" t="s">
        <v>240</v>
      </c>
      <c r="L982" s="26" t="s">
        <v>34</v>
      </c>
      <c r="M982" s="2" t="s">
        <v>35</v>
      </c>
      <c r="N982" s="11" t="s">
        <v>78</v>
      </c>
      <c r="O982" s="6" t="s">
        <v>79</v>
      </c>
      <c r="P982" s="11" t="s">
        <v>2039</v>
      </c>
      <c r="Q982" s="11" t="s">
        <v>2040</v>
      </c>
      <c r="R982" s="23">
        <v>0.56000000000000005</v>
      </c>
      <c r="S982" s="9">
        <v>315215</v>
      </c>
      <c r="T982" s="39">
        <f t="shared" si="322"/>
        <v>176520.40000000002</v>
      </c>
      <c r="U982" s="39">
        <f t="shared" si="301"/>
        <v>197702.84800000006</v>
      </c>
      <c r="V982" s="2" t="s">
        <v>80</v>
      </c>
      <c r="W982" s="2">
        <v>2016</v>
      </c>
      <c r="X982" s="23"/>
    </row>
    <row r="983" spans="1:24" ht="102" x14ac:dyDescent="0.25">
      <c r="A983" s="6" t="s">
        <v>5461</v>
      </c>
      <c r="B983" s="11" t="s">
        <v>25</v>
      </c>
      <c r="C983" s="11" t="s">
        <v>2109</v>
      </c>
      <c r="D983" s="11" t="s">
        <v>2036</v>
      </c>
      <c r="E983" s="11" t="s">
        <v>2110</v>
      </c>
      <c r="F983" s="11" t="s">
        <v>2111</v>
      </c>
      <c r="G983" s="2" t="s">
        <v>30</v>
      </c>
      <c r="H983" s="25">
        <v>0</v>
      </c>
      <c r="I983" s="18">
        <v>470000000</v>
      </c>
      <c r="J983" s="6" t="s">
        <v>32</v>
      </c>
      <c r="K983" s="11" t="s">
        <v>240</v>
      </c>
      <c r="L983" s="26" t="s">
        <v>34</v>
      </c>
      <c r="M983" s="2" t="s">
        <v>35</v>
      </c>
      <c r="N983" s="11" t="s">
        <v>2112</v>
      </c>
      <c r="O983" s="11" t="s">
        <v>37</v>
      </c>
      <c r="P983" s="11" t="s">
        <v>2039</v>
      </c>
      <c r="Q983" s="11" t="s">
        <v>2040</v>
      </c>
      <c r="R983" s="23">
        <v>0.52</v>
      </c>
      <c r="S983" s="23">
        <v>919671.05</v>
      </c>
      <c r="T983" s="39">
        <v>0</v>
      </c>
      <c r="U983" s="39">
        <f t="shared" si="301"/>
        <v>0</v>
      </c>
      <c r="V983" s="2"/>
      <c r="W983" s="2">
        <v>2016</v>
      </c>
      <c r="X983" s="41">
        <v>11</v>
      </c>
    </row>
    <row r="984" spans="1:24" ht="102" x14ac:dyDescent="0.25">
      <c r="A984" s="6" t="s">
        <v>7716</v>
      </c>
      <c r="B984" s="11" t="s">
        <v>25</v>
      </c>
      <c r="C984" s="11" t="s">
        <v>2109</v>
      </c>
      <c r="D984" s="11" t="s">
        <v>2036</v>
      </c>
      <c r="E984" s="11" t="s">
        <v>2110</v>
      </c>
      <c r="F984" s="11" t="s">
        <v>2111</v>
      </c>
      <c r="G984" s="2" t="s">
        <v>30</v>
      </c>
      <c r="H984" s="25">
        <v>0</v>
      </c>
      <c r="I984" s="18">
        <v>470000000</v>
      </c>
      <c r="J984" s="6" t="s">
        <v>32</v>
      </c>
      <c r="K984" s="11" t="s">
        <v>45</v>
      </c>
      <c r="L984" s="26" t="s">
        <v>34</v>
      </c>
      <c r="M984" s="2" t="s">
        <v>35</v>
      </c>
      <c r="N984" s="11" t="s">
        <v>2112</v>
      </c>
      <c r="O984" s="11" t="s">
        <v>37</v>
      </c>
      <c r="P984" s="11" t="s">
        <v>2039</v>
      </c>
      <c r="Q984" s="11" t="s">
        <v>2040</v>
      </c>
      <c r="R984" s="23">
        <v>0.52</v>
      </c>
      <c r="S984" s="23">
        <v>919671.05</v>
      </c>
      <c r="T984" s="39">
        <v>0</v>
      </c>
      <c r="U984" s="39">
        <f t="shared" si="301"/>
        <v>0</v>
      </c>
      <c r="V984" s="2"/>
      <c r="W984" s="2">
        <v>2016</v>
      </c>
      <c r="X984" s="23" t="s">
        <v>7178</v>
      </c>
    </row>
    <row r="985" spans="1:24" ht="102" x14ac:dyDescent="0.25">
      <c r="A985" s="6" t="s">
        <v>10826</v>
      </c>
      <c r="B985" s="11" t="s">
        <v>25</v>
      </c>
      <c r="C985" s="11" t="s">
        <v>2109</v>
      </c>
      <c r="D985" s="11" t="s">
        <v>2036</v>
      </c>
      <c r="E985" s="11" t="s">
        <v>2110</v>
      </c>
      <c r="F985" s="11" t="s">
        <v>2111</v>
      </c>
      <c r="G985" s="2" t="s">
        <v>30</v>
      </c>
      <c r="H985" s="25">
        <v>0</v>
      </c>
      <c r="I985" s="18">
        <v>470000000</v>
      </c>
      <c r="J985" s="6" t="s">
        <v>32</v>
      </c>
      <c r="K985" s="11" t="s">
        <v>95</v>
      </c>
      <c r="L985" s="26" t="s">
        <v>34</v>
      </c>
      <c r="M985" s="2" t="s">
        <v>35</v>
      </c>
      <c r="N985" s="11" t="s">
        <v>2112</v>
      </c>
      <c r="O985" s="11" t="s">
        <v>37</v>
      </c>
      <c r="P985" s="11" t="s">
        <v>2039</v>
      </c>
      <c r="Q985" s="11" t="s">
        <v>2040</v>
      </c>
      <c r="R985" s="23">
        <v>0.52</v>
      </c>
      <c r="S985" s="23">
        <v>1576131.3</v>
      </c>
      <c r="T985" s="39">
        <f>R985*S985</f>
        <v>819588.27600000007</v>
      </c>
      <c r="U985" s="39">
        <f t="shared" ref="U985" si="325">T985*1.12</f>
        <v>917938.86912000016</v>
      </c>
      <c r="V985" s="2"/>
      <c r="W985" s="2">
        <v>2016</v>
      </c>
      <c r="X985" s="23"/>
    </row>
    <row r="986" spans="1:24" ht="102" x14ac:dyDescent="0.25">
      <c r="A986" s="6" t="s">
        <v>5462</v>
      </c>
      <c r="B986" s="11" t="s">
        <v>25</v>
      </c>
      <c r="C986" s="11" t="s">
        <v>2113</v>
      </c>
      <c r="D986" s="11" t="s">
        <v>2036</v>
      </c>
      <c r="E986" s="11" t="s">
        <v>2114</v>
      </c>
      <c r="F986" s="11" t="s">
        <v>2115</v>
      </c>
      <c r="G986" s="2" t="s">
        <v>30</v>
      </c>
      <c r="H986" s="25">
        <v>0</v>
      </c>
      <c r="I986" s="18">
        <v>470000000</v>
      </c>
      <c r="J986" s="6" t="s">
        <v>32</v>
      </c>
      <c r="K986" s="11" t="s">
        <v>240</v>
      </c>
      <c r="L986" s="26" t="s">
        <v>34</v>
      </c>
      <c r="M986" s="2" t="s">
        <v>35</v>
      </c>
      <c r="N986" s="11" t="s">
        <v>2112</v>
      </c>
      <c r="O986" s="11" t="s">
        <v>37</v>
      </c>
      <c r="P986" s="11" t="s">
        <v>2039</v>
      </c>
      <c r="Q986" s="11" t="s">
        <v>2040</v>
      </c>
      <c r="R986" s="23">
        <v>0.46</v>
      </c>
      <c r="S986" s="23">
        <v>3009449.7</v>
      </c>
      <c r="T986" s="39">
        <v>0</v>
      </c>
      <c r="U986" s="39">
        <f t="shared" si="301"/>
        <v>0</v>
      </c>
      <c r="V986" s="2"/>
      <c r="W986" s="2">
        <v>2016</v>
      </c>
      <c r="X986" s="41" t="s">
        <v>7025</v>
      </c>
    </row>
    <row r="987" spans="1:24" ht="102" x14ac:dyDescent="0.25">
      <c r="A987" s="6" t="s">
        <v>7717</v>
      </c>
      <c r="B987" s="11" t="s">
        <v>25</v>
      </c>
      <c r="C987" s="11" t="s">
        <v>2113</v>
      </c>
      <c r="D987" s="11" t="s">
        <v>2036</v>
      </c>
      <c r="E987" s="11" t="s">
        <v>2114</v>
      </c>
      <c r="F987" s="11" t="s">
        <v>2115</v>
      </c>
      <c r="G987" s="2" t="s">
        <v>30</v>
      </c>
      <c r="H987" s="25">
        <v>0</v>
      </c>
      <c r="I987" s="18">
        <v>470000000</v>
      </c>
      <c r="J987" s="6" t="s">
        <v>32</v>
      </c>
      <c r="K987" s="11" t="s">
        <v>45</v>
      </c>
      <c r="L987" s="26" t="s">
        <v>34</v>
      </c>
      <c r="M987" s="2" t="s">
        <v>35</v>
      </c>
      <c r="N987" s="11" t="s">
        <v>2112</v>
      </c>
      <c r="O987" s="11" t="s">
        <v>37</v>
      </c>
      <c r="P987" s="11" t="s">
        <v>2039</v>
      </c>
      <c r="Q987" s="11" t="s">
        <v>2040</v>
      </c>
      <c r="R987" s="23">
        <v>0.46</v>
      </c>
      <c r="S987" s="23">
        <v>3009449.7</v>
      </c>
      <c r="T987" s="39">
        <v>0</v>
      </c>
      <c r="U987" s="39">
        <f t="shared" si="301"/>
        <v>0</v>
      </c>
      <c r="V987" s="2"/>
      <c r="W987" s="2">
        <v>2016</v>
      </c>
      <c r="X987" s="23" t="s">
        <v>7178</v>
      </c>
    </row>
    <row r="988" spans="1:24" ht="102" x14ac:dyDescent="0.25">
      <c r="A988" s="6" t="s">
        <v>10827</v>
      </c>
      <c r="B988" s="11" t="s">
        <v>25</v>
      </c>
      <c r="C988" s="11" t="s">
        <v>2113</v>
      </c>
      <c r="D988" s="11" t="s">
        <v>2036</v>
      </c>
      <c r="E988" s="11" t="s">
        <v>2114</v>
      </c>
      <c r="F988" s="11" t="s">
        <v>2115</v>
      </c>
      <c r="G988" s="2" t="s">
        <v>30</v>
      </c>
      <c r="H988" s="25">
        <v>0</v>
      </c>
      <c r="I988" s="18">
        <v>470000000</v>
      </c>
      <c r="J988" s="6" t="s">
        <v>32</v>
      </c>
      <c r="K988" s="11" t="s">
        <v>95</v>
      </c>
      <c r="L988" s="26" t="s">
        <v>34</v>
      </c>
      <c r="M988" s="2" t="s">
        <v>35</v>
      </c>
      <c r="N988" s="11" t="s">
        <v>2112</v>
      </c>
      <c r="O988" s="11" t="s">
        <v>37</v>
      </c>
      <c r="P988" s="11" t="s">
        <v>2039</v>
      </c>
      <c r="Q988" s="11" t="s">
        <v>2040</v>
      </c>
      <c r="R988" s="23">
        <v>0.46</v>
      </c>
      <c r="S988" s="23">
        <v>6018899.4000000004</v>
      </c>
      <c r="T988" s="39">
        <f>R988*S988</f>
        <v>2768693.7240000004</v>
      </c>
      <c r="U988" s="39">
        <f t="shared" ref="U988" si="326">T988*1.12</f>
        <v>3100936.9708800009</v>
      </c>
      <c r="V988" s="2"/>
      <c r="W988" s="2">
        <v>2016</v>
      </c>
      <c r="X988" s="23"/>
    </row>
    <row r="989" spans="1:24" ht="102" x14ac:dyDescent="0.25">
      <c r="A989" s="6" t="s">
        <v>5463</v>
      </c>
      <c r="B989" s="11" t="s">
        <v>25</v>
      </c>
      <c r="C989" s="11" t="s">
        <v>2116</v>
      </c>
      <c r="D989" s="238" t="s">
        <v>2117</v>
      </c>
      <c r="E989" s="238" t="s">
        <v>2118</v>
      </c>
      <c r="F989" s="238" t="s">
        <v>2119</v>
      </c>
      <c r="G989" s="2" t="s">
        <v>30</v>
      </c>
      <c r="H989" s="25">
        <v>0</v>
      </c>
      <c r="I989" s="18">
        <v>470000000</v>
      </c>
      <c r="J989" s="6" t="s">
        <v>32</v>
      </c>
      <c r="K989" s="11" t="s">
        <v>240</v>
      </c>
      <c r="L989" s="26" t="s">
        <v>34</v>
      </c>
      <c r="M989" s="2" t="s">
        <v>35</v>
      </c>
      <c r="N989" s="11" t="s">
        <v>2112</v>
      </c>
      <c r="O989" s="11" t="s">
        <v>37</v>
      </c>
      <c r="P989" s="11" t="s">
        <v>2120</v>
      </c>
      <c r="Q989" s="11" t="s">
        <v>2121</v>
      </c>
      <c r="R989" s="23">
        <v>360</v>
      </c>
      <c r="S989" s="27">
        <v>326.01682</v>
      </c>
      <c r="T989" s="39">
        <v>0</v>
      </c>
      <c r="U989" s="39">
        <f t="shared" si="301"/>
        <v>0</v>
      </c>
      <c r="V989" s="2"/>
      <c r="W989" s="2">
        <v>2016</v>
      </c>
      <c r="X989" s="10">
        <v>11</v>
      </c>
    </row>
    <row r="990" spans="1:24" ht="102" x14ac:dyDescent="0.25">
      <c r="A990" s="6" t="s">
        <v>7718</v>
      </c>
      <c r="B990" s="11" t="s">
        <v>25</v>
      </c>
      <c r="C990" s="11" t="s">
        <v>2116</v>
      </c>
      <c r="D990" s="238" t="s">
        <v>2117</v>
      </c>
      <c r="E990" s="238" t="s">
        <v>2118</v>
      </c>
      <c r="F990" s="238" t="s">
        <v>2119</v>
      </c>
      <c r="G990" s="2" t="s">
        <v>30</v>
      </c>
      <c r="H990" s="25">
        <v>0</v>
      </c>
      <c r="I990" s="18">
        <v>470000000</v>
      </c>
      <c r="J990" s="6" t="s">
        <v>32</v>
      </c>
      <c r="K990" s="11" t="s">
        <v>45</v>
      </c>
      <c r="L990" s="26" t="s">
        <v>34</v>
      </c>
      <c r="M990" s="2" t="s">
        <v>35</v>
      </c>
      <c r="N990" s="11" t="s">
        <v>2112</v>
      </c>
      <c r="O990" s="11" t="s">
        <v>37</v>
      </c>
      <c r="P990" s="11" t="s">
        <v>2120</v>
      </c>
      <c r="Q990" s="11" t="s">
        <v>2121</v>
      </c>
      <c r="R990" s="23">
        <v>360</v>
      </c>
      <c r="S990" s="27">
        <v>326.01682</v>
      </c>
      <c r="T990" s="39">
        <v>0</v>
      </c>
      <c r="U990" s="39">
        <f t="shared" si="301"/>
        <v>0</v>
      </c>
      <c r="V990" s="2"/>
      <c r="W990" s="2">
        <v>2016</v>
      </c>
      <c r="X990" s="23" t="s">
        <v>7178</v>
      </c>
    </row>
    <row r="991" spans="1:24" ht="102" x14ac:dyDescent="0.25">
      <c r="A991" s="6" t="s">
        <v>10828</v>
      </c>
      <c r="B991" s="11" t="s">
        <v>25</v>
      </c>
      <c r="C991" s="11" t="s">
        <v>2116</v>
      </c>
      <c r="D991" s="238" t="s">
        <v>2117</v>
      </c>
      <c r="E991" s="238" t="s">
        <v>2118</v>
      </c>
      <c r="F991" s="238" t="s">
        <v>2119</v>
      </c>
      <c r="G991" s="2" t="s">
        <v>30</v>
      </c>
      <c r="H991" s="25">
        <v>0</v>
      </c>
      <c r="I991" s="18">
        <v>470000000</v>
      </c>
      <c r="J991" s="6" t="s">
        <v>32</v>
      </c>
      <c r="K991" s="11" t="s">
        <v>95</v>
      </c>
      <c r="L991" s="26" t="s">
        <v>34</v>
      </c>
      <c r="M991" s="2" t="s">
        <v>35</v>
      </c>
      <c r="N991" s="11" t="s">
        <v>2112</v>
      </c>
      <c r="O991" s="11" t="s">
        <v>37</v>
      </c>
      <c r="P991" s="11" t="s">
        <v>2120</v>
      </c>
      <c r="Q991" s="11" t="s">
        <v>2121</v>
      </c>
      <c r="R991" s="23">
        <v>360</v>
      </c>
      <c r="S991" s="27">
        <v>1248.34879</v>
      </c>
      <c r="T991" s="39">
        <f>R991*S991</f>
        <v>449405.56440000003</v>
      </c>
      <c r="U991" s="39">
        <f t="shared" ref="U991" si="327">T991*1.12</f>
        <v>503334.23212800006</v>
      </c>
      <c r="V991" s="2"/>
      <c r="W991" s="2">
        <v>2016</v>
      </c>
      <c r="X991" s="23"/>
    </row>
    <row r="992" spans="1:24" ht="102" x14ac:dyDescent="0.25">
      <c r="A992" s="6" t="s">
        <v>5464</v>
      </c>
      <c r="B992" s="11" t="s">
        <v>25</v>
      </c>
      <c r="C992" s="11" t="s">
        <v>2116</v>
      </c>
      <c r="D992" s="9" t="s">
        <v>2117</v>
      </c>
      <c r="E992" s="34" t="s">
        <v>2118</v>
      </c>
      <c r="F992" s="238" t="s">
        <v>2122</v>
      </c>
      <c r="G992" s="2" t="s">
        <v>30</v>
      </c>
      <c r="H992" s="25">
        <v>0</v>
      </c>
      <c r="I992" s="18">
        <v>470000000</v>
      </c>
      <c r="J992" s="6" t="s">
        <v>32</v>
      </c>
      <c r="K992" s="11" t="s">
        <v>240</v>
      </c>
      <c r="L992" s="26" t="s">
        <v>34</v>
      </c>
      <c r="M992" s="2" t="s">
        <v>35</v>
      </c>
      <c r="N992" s="11" t="s">
        <v>2112</v>
      </c>
      <c r="O992" s="11" t="s">
        <v>37</v>
      </c>
      <c r="P992" s="11" t="s">
        <v>2120</v>
      </c>
      <c r="Q992" s="11" t="s">
        <v>2121</v>
      </c>
      <c r="R992" s="23">
        <v>26</v>
      </c>
      <c r="S992" s="27">
        <v>382.78300000000002</v>
      </c>
      <c r="T992" s="39">
        <v>0</v>
      </c>
      <c r="U992" s="39">
        <f t="shared" si="301"/>
        <v>0</v>
      </c>
      <c r="V992" s="2"/>
      <c r="W992" s="2">
        <v>2016</v>
      </c>
      <c r="X992" s="10">
        <v>11</v>
      </c>
    </row>
    <row r="993" spans="1:24" ht="102" x14ac:dyDescent="0.25">
      <c r="A993" s="6" t="s">
        <v>7719</v>
      </c>
      <c r="B993" s="11" t="s">
        <v>25</v>
      </c>
      <c r="C993" s="11" t="s">
        <v>2116</v>
      </c>
      <c r="D993" s="9" t="s">
        <v>2117</v>
      </c>
      <c r="E993" s="34" t="s">
        <v>2118</v>
      </c>
      <c r="F993" s="238" t="s">
        <v>2122</v>
      </c>
      <c r="G993" s="2" t="s">
        <v>30</v>
      </c>
      <c r="H993" s="25">
        <v>0</v>
      </c>
      <c r="I993" s="18">
        <v>470000000</v>
      </c>
      <c r="J993" s="6" t="s">
        <v>32</v>
      </c>
      <c r="K993" s="11" t="s">
        <v>45</v>
      </c>
      <c r="L993" s="26" t="s">
        <v>34</v>
      </c>
      <c r="M993" s="2" t="s">
        <v>35</v>
      </c>
      <c r="N993" s="11" t="s">
        <v>2112</v>
      </c>
      <c r="O993" s="11" t="s">
        <v>37</v>
      </c>
      <c r="P993" s="11" t="s">
        <v>2120</v>
      </c>
      <c r="Q993" s="11" t="s">
        <v>2121</v>
      </c>
      <c r="R993" s="23">
        <v>26</v>
      </c>
      <c r="S993" s="27">
        <v>382.78300000000002</v>
      </c>
      <c r="T993" s="39">
        <v>0</v>
      </c>
      <c r="U993" s="39">
        <f t="shared" si="301"/>
        <v>0</v>
      </c>
      <c r="V993" s="2"/>
      <c r="W993" s="2">
        <v>2016</v>
      </c>
      <c r="X993" s="23" t="s">
        <v>7178</v>
      </c>
    </row>
    <row r="994" spans="1:24" ht="102" x14ac:dyDescent="0.25">
      <c r="A994" s="6" t="s">
        <v>10829</v>
      </c>
      <c r="B994" s="11" t="s">
        <v>25</v>
      </c>
      <c r="C994" s="11" t="s">
        <v>2116</v>
      </c>
      <c r="D994" s="9" t="s">
        <v>2117</v>
      </c>
      <c r="E994" s="34" t="s">
        <v>2118</v>
      </c>
      <c r="F994" s="238" t="s">
        <v>2122</v>
      </c>
      <c r="G994" s="2" t="s">
        <v>30</v>
      </c>
      <c r="H994" s="25">
        <v>0</v>
      </c>
      <c r="I994" s="18">
        <v>470000000</v>
      </c>
      <c r="J994" s="6" t="s">
        <v>32</v>
      </c>
      <c r="K994" s="11" t="s">
        <v>95</v>
      </c>
      <c r="L994" s="26" t="s">
        <v>34</v>
      </c>
      <c r="M994" s="2" t="s">
        <v>35</v>
      </c>
      <c r="N994" s="11" t="s">
        <v>2112</v>
      </c>
      <c r="O994" s="11" t="s">
        <v>37</v>
      </c>
      <c r="P994" s="11" t="s">
        <v>2120</v>
      </c>
      <c r="Q994" s="11" t="s">
        <v>2121</v>
      </c>
      <c r="R994" s="23">
        <v>26</v>
      </c>
      <c r="S994" s="27">
        <v>1348.3488</v>
      </c>
      <c r="T994" s="39">
        <f>R994*S994</f>
        <v>35057.068800000001</v>
      </c>
      <c r="U994" s="39">
        <f t="shared" ref="U994" si="328">T994*1.12</f>
        <v>39263.917056000006</v>
      </c>
      <c r="V994" s="2"/>
      <c r="W994" s="2">
        <v>2016</v>
      </c>
      <c r="X994" s="23"/>
    </row>
    <row r="995" spans="1:24" ht="102" x14ac:dyDescent="0.25">
      <c r="A995" s="6" t="s">
        <v>5465</v>
      </c>
      <c r="B995" s="11" t="s">
        <v>25</v>
      </c>
      <c r="C995" s="11" t="s">
        <v>2123</v>
      </c>
      <c r="D995" s="9" t="s">
        <v>2124</v>
      </c>
      <c r="E995" s="11" t="s">
        <v>2125</v>
      </c>
      <c r="F995" s="35" t="s">
        <v>2126</v>
      </c>
      <c r="G995" s="2" t="s">
        <v>30</v>
      </c>
      <c r="H995" s="25">
        <v>0</v>
      </c>
      <c r="I995" s="18">
        <v>470000000</v>
      </c>
      <c r="J995" s="6" t="s">
        <v>32</v>
      </c>
      <c r="K995" s="11" t="s">
        <v>240</v>
      </c>
      <c r="L995" s="26" t="s">
        <v>34</v>
      </c>
      <c r="M995" s="2" t="s">
        <v>35</v>
      </c>
      <c r="N995" s="11" t="s">
        <v>2112</v>
      </c>
      <c r="O995" s="11" t="s">
        <v>37</v>
      </c>
      <c r="P995" s="11" t="s">
        <v>340</v>
      </c>
      <c r="Q995" s="3" t="s">
        <v>353</v>
      </c>
      <c r="R995" s="23">
        <v>1000</v>
      </c>
      <c r="S995" s="36">
        <v>327.43200000000002</v>
      </c>
      <c r="T995" s="39">
        <v>0</v>
      </c>
      <c r="U995" s="39">
        <f t="shared" si="301"/>
        <v>0</v>
      </c>
      <c r="V995" s="2"/>
      <c r="W995" s="2">
        <v>2016</v>
      </c>
      <c r="X995" s="10">
        <v>11</v>
      </c>
    </row>
    <row r="996" spans="1:24" ht="102" x14ac:dyDescent="0.25">
      <c r="A996" s="6" t="s">
        <v>7720</v>
      </c>
      <c r="B996" s="11" t="s">
        <v>25</v>
      </c>
      <c r="C996" s="11" t="s">
        <v>2123</v>
      </c>
      <c r="D996" s="9" t="s">
        <v>2124</v>
      </c>
      <c r="E996" s="11" t="s">
        <v>2125</v>
      </c>
      <c r="F996" s="35" t="s">
        <v>2126</v>
      </c>
      <c r="G996" s="2" t="s">
        <v>30</v>
      </c>
      <c r="H996" s="25">
        <v>0</v>
      </c>
      <c r="I996" s="18">
        <v>470000000</v>
      </c>
      <c r="J996" s="6" t="s">
        <v>32</v>
      </c>
      <c r="K996" s="11" t="s">
        <v>45</v>
      </c>
      <c r="L996" s="26" t="s">
        <v>34</v>
      </c>
      <c r="M996" s="2" t="s">
        <v>35</v>
      </c>
      <c r="N996" s="11" t="s">
        <v>2112</v>
      </c>
      <c r="O996" s="11" t="s">
        <v>37</v>
      </c>
      <c r="P996" s="11" t="s">
        <v>340</v>
      </c>
      <c r="Q996" s="3" t="s">
        <v>353</v>
      </c>
      <c r="R996" s="23">
        <v>1000</v>
      </c>
      <c r="S996" s="36">
        <v>327.43200000000002</v>
      </c>
      <c r="T996" s="39">
        <v>0</v>
      </c>
      <c r="U996" s="39">
        <f t="shared" si="301"/>
        <v>0</v>
      </c>
      <c r="V996" s="2"/>
      <c r="W996" s="2">
        <v>2016</v>
      </c>
      <c r="X996" s="10">
        <v>11</v>
      </c>
    </row>
    <row r="997" spans="1:24" ht="102" x14ac:dyDescent="0.25">
      <c r="A997" s="6" t="s">
        <v>10873</v>
      </c>
      <c r="B997" s="11" t="s">
        <v>25</v>
      </c>
      <c r="C997" s="11" t="s">
        <v>2123</v>
      </c>
      <c r="D997" s="9" t="s">
        <v>2124</v>
      </c>
      <c r="E997" s="11" t="s">
        <v>2125</v>
      </c>
      <c r="F997" s="35" t="s">
        <v>2126</v>
      </c>
      <c r="G997" s="2" t="s">
        <v>30</v>
      </c>
      <c r="H997" s="25">
        <v>0</v>
      </c>
      <c r="I997" s="18">
        <v>470000000</v>
      </c>
      <c r="J997" s="6" t="s">
        <v>32</v>
      </c>
      <c r="K997" s="11" t="s">
        <v>95</v>
      </c>
      <c r="L997" s="26" t="s">
        <v>34</v>
      </c>
      <c r="M997" s="2" t="s">
        <v>35</v>
      </c>
      <c r="N997" s="11" t="s">
        <v>2112</v>
      </c>
      <c r="O997" s="11" t="s">
        <v>37</v>
      </c>
      <c r="P997" s="11" t="s">
        <v>340</v>
      </c>
      <c r="Q997" s="3" t="s">
        <v>353</v>
      </c>
      <c r="R997" s="23">
        <v>1000</v>
      </c>
      <c r="S997" s="36">
        <v>327.43200000000002</v>
      </c>
      <c r="T997" s="39">
        <f>R997*S997</f>
        <v>327432</v>
      </c>
      <c r="U997" s="39">
        <f t="shared" ref="U997" si="329">T997*1.12</f>
        <v>366723.84000000003</v>
      </c>
      <c r="V997" s="2"/>
      <c r="W997" s="2">
        <v>2016</v>
      </c>
      <c r="X997" s="23"/>
    </row>
    <row r="998" spans="1:24" ht="102" x14ac:dyDescent="0.25">
      <c r="A998" s="6" t="s">
        <v>5466</v>
      </c>
      <c r="B998" s="11" t="s">
        <v>25</v>
      </c>
      <c r="C998" s="11" t="s">
        <v>2127</v>
      </c>
      <c r="D998" s="11" t="s">
        <v>2036</v>
      </c>
      <c r="E998" s="11" t="s">
        <v>2128</v>
      </c>
      <c r="F998" s="11" t="s">
        <v>2129</v>
      </c>
      <c r="G998" s="2" t="s">
        <v>30</v>
      </c>
      <c r="H998" s="25">
        <v>0</v>
      </c>
      <c r="I998" s="18">
        <v>470000000</v>
      </c>
      <c r="J998" s="6" t="s">
        <v>32</v>
      </c>
      <c r="K998" s="11" t="s">
        <v>95</v>
      </c>
      <c r="L998" s="26" t="s">
        <v>34</v>
      </c>
      <c r="M998" s="2" t="s">
        <v>35</v>
      </c>
      <c r="N998" s="11" t="s">
        <v>2112</v>
      </c>
      <c r="O998" s="11" t="s">
        <v>37</v>
      </c>
      <c r="P998" s="11" t="s">
        <v>2039</v>
      </c>
      <c r="Q998" s="11" t="s">
        <v>2040</v>
      </c>
      <c r="R998" s="23">
        <v>1.8</v>
      </c>
      <c r="S998" s="36">
        <v>1445000</v>
      </c>
      <c r="T998" s="39">
        <v>0</v>
      </c>
      <c r="U998" s="39">
        <f t="shared" si="301"/>
        <v>0</v>
      </c>
      <c r="V998" s="2"/>
      <c r="W998" s="2">
        <v>2016</v>
      </c>
      <c r="X998" s="23" t="s">
        <v>6914</v>
      </c>
    </row>
    <row r="999" spans="1:24" ht="102" x14ac:dyDescent="0.25">
      <c r="A999" s="6" t="s">
        <v>7721</v>
      </c>
      <c r="B999" s="11" t="s">
        <v>25</v>
      </c>
      <c r="C999" s="11" t="s">
        <v>2127</v>
      </c>
      <c r="D999" s="11" t="s">
        <v>2036</v>
      </c>
      <c r="E999" s="11" t="s">
        <v>2128</v>
      </c>
      <c r="F999" s="11" t="s">
        <v>2129</v>
      </c>
      <c r="G999" s="2" t="s">
        <v>30</v>
      </c>
      <c r="H999" s="25">
        <v>0</v>
      </c>
      <c r="I999" s="18">
        <v>470000000</v>
      </c>
      <c r="J999" s="6" t="s">
        <v>32</v>
      </c>
      <c r="K999" s="11" t="s">
        <v>45</v>
      </c>
      <c r="L999" s="26" t="s">
        <v>34</v>
      </c>
      <c r="M999" s="2" t="s">
        <v>35</v>
      </c>
      <c r="N999" s="11" t="s">
        <v>2112</v>
      </c>
      <c r="O999" s="11" t="s">
        <v>37</v>
      </c>
      <c r="P999" s="11" t="s">
        <v>2039</v>
      </c>
      <c r="Q999" s="11" t="s">
        <v>2040</v>
      </c>
      <c r="R999" s="23">
        <v>1.1000000000000001</v>
      </c>
      <c r="S999" s="36">
        <v>1445000</v>
      </c>
      <c r="T999" s="39">
        <f>R999*S999</f>
        <v>1589500.0000000002</v>
      </c>
      <c r="U999" s="39">
        <f t="shared" si="301"/>
        <v>1780240.0000000005</v>
      </c>
      <c r="V999" s="2"/>
      <c r="W999" s="2">
        <v>2016</v>
      </c>
      <c r="X999" s="23"/>
    </row>
    <row r="1000" spans="1:24" ht="153" x14ac:dyDescent="0.25">
      <c r="A1000" s="6" t="s">
        <v>5467</v>
      </c>
      <c r="B1000" s="11" t="s">
        <v>25</v>
      </c>
      <c r="C1000" s="11" t="s">
        <v>2130</v>
      </c>
      <c r="D1000" s="34" t="s">
        <v>2131</v>
      </c>
      <c r="E1000" s="34" t="s">
        <v>2132</v>
      </c>
      <c r="F1000" s="11" t="s">
        <v>2133</v>
      </c>
      <c r="G1000" s="2" t="s">
        <v>30</v>
      </c>
      <c r="H1000" s="25">
        <v>50</v>
      </c>
      <c r="I1000" s="18">
        <v>470000000</v>
      </c>
      <c r="J1000" s="6" t="s">
        <v>32</v>
      </c>
      <c r="K1000" s="11" t="s">
        <v>95</v>
      </c>
      <c r="L1000" s="26" t="s">
        <v>34</v>
      </c>
      <c r="M1000" s="2" t="s">
        <v>35</v>
      </c>
      <c r="N1000" s="11" t="s">
        <v>78</v>
      </c>
      <c r="O1000" s="6" t="s">
        <v>79</v>
      </c>
      <c r="P1000" s="11" t="s">
        <v>432</v>
      </c>
      <c r="Q1000" s="11" t="s">
        <v>433</v>
      </c>
      <c r="R1000" s="23">
        <v>7.4</v>
      </c>
      <c r="S1000" s="23">
        <v>659465</v>
      </c>
      <c r="T1000" s="39">
        <f t="shared" si="322"/>
        <v>4880041</v>
      </c>
      <c r="U1000" s="39">
        <f t="shared" si="301"/>
        <v>5465645.9200000009</v>
      </c>
      <c r="V1000" s="2" t="s">
        <v>80</v>
      </c>
      <c r="W1000" s="2">
        <v>2016</v>
      </c>
      <c r="X1000" s="23"/>
    </row>
    <row r="1001" spans="1:24" ht="102" x14ac:dyDescent="0.25">
      <c r="A1001" s="6" t="s">
        <v>5468</v>
      </c>
      <c r="B1001" s="11" t="s">
        <v>25</v>
      </c>
      <c r="C1001" s="11" t="s">
        <v>2134</v>
      </c>
      <c r="D1001" s="11" t="s">
        <v>404</v>
      </c>
      <c r="E1001" s="11" t="s">
        <v>2135</v>
      </c>
      <c r="F1001" s="11" t="s">
        <v>2136</v>
      </c>
      <c r="G1001" s="2" t="s">
        <v>30</v>
      </c>
      <c r="H1001" s="25">
        <v>0</v>
      </c>
      <c r="I1001" s="18">
        <v>470000000</v>
      </c>
      <c r="J1001" s="6" t="s">
        <v>32</v>
      </c>
      <c r="K1001" s="11" t="s">
        <v>95</v>
      </c>
      <c r="L1001" s="26" t="s">
        <v>34</v>
      </c>
      <c r="M1001" s="2" t="s">
        <v>35</v>
      </c>
      <c r="N1001" s="11" t="s">
        <v>36</v>
      </c>
      <c r="O1001" s="11" t="s">
        <v>37</v>
      </c>
      <c r="P1001" s="11" t="s">
        <v>38</v>
      </c>
      <c r="Q1001" s="11" t="s">
        <v>39</v>
      </c>
      <c r="R1001" s="23">
        <v>8</v>
      </c>
      <c r="S1001" s="23">
        <v>23626.48</v>
      </c>
      <c r="T1001" s="39">
        <v>0</v>
      </c>
      <c r="U1001" s="39">
        <f t="shared" si="301"/>
        <v>0</v>
      </c>
      <c r="V1001" s="2"/>
      <c r="W1001" s="2">
        <v>2016</v>
      </c>
      <c r="X1001" s="2" t="s">
        <v>6914</v>
      </c>
    </row>
    <row r="1002" spans="1:24" ht="102" x14ac:dyDescent="0.25">
      <c r="A1002" s="6" t="s">
        <v>7722</v>
      </c>
      <c r="B1002" s="11" t="s">
        <v>25</v>
      </c>
      <c r="C1002" s="11" t="s">
        <v>2134</v>
      </c>
      <c r="D1002" s="11" t="s">
        <v>404</v>
      </c>
      <c r="E1002" s="11" t="s">
        <v>2135</v>
      </c>
      <c r="F1002" s="11" t="s">
        <v>2136</v>
      </c>
      <c r="G1002" s="2" t="s">
        <v>30</v>
      </c>
      <c r="H1002" s="25">
        <v>0</v>
      </c>
      <c r="I1002" s="18">
        <v>470000000</v>
      </c>
      <c r="J1002" s="6" t="s">
        <v>32</v>
      </c>
      <c r="K1002" s="11" t="s">
        <v>240</v>
      </c>
      <c r="L1002" s="26" t="s">
        <v>34</v>
      </c>
      <c r="M1002" s="2" t="s">
        <v>35</v>
      </c>
      <c r="N1002" s="11" t="s">
        <v>36</v>
      </c>
      <c r="O1002" s="11" t="s">
        <v>37</v>
      </c>
      <c r="P1002" s="11" t="s">
        <v>38</v>
      </c>
      <c r="Q1002" s="11" t="s">
        <v>39</v>
      </c>
      <c r="R1002" s="23">
        <v>16</v>
      </c>
      <c r="S1002" s="23">
        <v>23626.48</v>
      </c>
      <c r="T1002" s="39">
        <f t="shared" ref="T1002" si="330">R1002*S1002</f>
        <v>378023.67999999999</v>
      </c>
      <c r="U1002" s="39">
        <f t="shared" si="301"/>
        <v>423386.52160000004</v>
      </c>
      <c r="V1002" s="2"/>
      <c r="W1002" s="2">
        <v>2016</v>
      </c>
      <c r="X1002" s="2"/>
    </row>
    <row r="1003" spans="1:24" ht="102" x14ac:dyDescent="0.25">
      <c r="A1003" s="6" t="s">
        <v>5469</v>
      </c>
      <c r="B1003" s="11" t="s">
        <v>25</v>
      </c>
      <c r="C1003" s="11" t="s">
        <v>2134</v>
      </c>
      <c r="D1003" s="11" t="s">
        <v>404</v>
      </c>
      <c r="E1003" s="11" t="s">
        <v>2135</v>
      </c>
      <c r="F1003" s="11" t="s">
        <v>2137</v>
      </c>
      <c r="G1003" s="2" t="s">
        <v>30</v>
      </c>
      <c r="H1003" s="25">
        <v>0</v>
      </c>
      <c r="I1003" s="18">
        <v>470000000</v>
      </c>
      <c r="J1003" s="6" t="s">
        <v>32</v>
      </c>
      <c r="K1003" s="11" t="s">
        <v>95</v>
      </c>
      <c r="L1003" s="26" t="s">
        <v>34</v>
      </c>
      <c r="M1003" s="2" t="s">
        <v>35</v>
      </c>
      <c r="N1003" s="11" t="s">
        <v>36</v>
      </c>
      <c r="O1003" s="11" t="s">
        <v>37</v>
      </c>
      <c r="P1003" s="11" t="s">
        <v>38</v>
      </c>
      <c r="Q1003" s="11" t="s">
        <v>39</v>
      </c>
      <c r="R1003" s="23">
        <v>8</v>
      </c>
      <c r="S1003" s="23">
        <v>25998.400000000001</v>
      </c>
      <c r="T1003" s="39">
        <v>0</v>
      </c>
      <c r="U1003" s="39">
        <f t="shared" si="301"/>
        <v>0</v>
      </c>
      <c r="V1003" s="2"/>
      <c r="W1003" s="2">
        <v>2016</v>
      </c>
      <c r="X1003" s="2" t="s">
        <v>6914</v>
      </c>
    </row>
    <row r="1004" spans="1:24" ht="102" x14ac:dyDescent="0.25">
      <c r="A1004" s="6" t="s">
        <v>7723</v>
      </c>
      <c r="B1004" s="11" t="s">
        <v>25</v>
      </c>
      <c r="C1004" s="11" t="s">
        <v>2134</v>
      </c>
      <c r="D1004" s="11" t="s">
        <v>404</v>
      </c>
      <c r="E1004" s="11" t="s">
        <v>2135</v>
      </c>
      <c r="F1004" s="11" t="s">
        <v>2137</v>
      </c>
      <c r="G1004" s="2" t="s">
        <v>30</v>
      </c>
      <c r="H1004" s="25">
        <v>0</v>
      </c>
      <c r="I1004" s="18">
        <v>470000000</v>
      </c>
      <c r="J1004" s="6" t="s">
        <v>32</v>
      </c>
      <c r="K1004" s="11" t="s">
        <v>240</v>
      </c>
      <c r="L1004" s="26" t="s">
        <v>34</v>
      </c>
      <c r="M1004" s="2" t="s">
        <v>35</v>
      </c>
      <c r="N1004" s="11" t="s">
        <v>36</v>
      </c>
      <c r="O1004" s="11" t="s">
        <v>37</v>
      </c>
      <c r="P1004" s="11" t="s">
        <v>38</v>
      </c>
      <c r="Q1004" s="11" t="s">
        <v>39</v>
      </c>
      <c r="R1004" s="23">
        <v>16</v>
      </c>
      <c r="S1004" s="23">
        <v>25998.400000000001</v>
      </c>
      <c r="T1004" s="39">
        <f t="shared" ref="T1004" si="331">R1004*S1004</f>
        <v>415974.40000000002</v>
      </c>
      <c r="U1004" s="39">
        <f t="shared" si="301"/>
        <v>465891.3280000001</v>
      </c>
      <c r="V1004" s="2"/>
      <c r="W1004" s="2">
        <v>2016</v>
      </c>
      <c r="X1004" s="2"/>
    </row>
    <row r="1005" spans="1:24" ht="102" x14ac:dyDescent="0.25">
      <c r="A1005" s="6" t="s">
        <v>5470</v>
      </c>
      <c r="B1005" s="11" t="s">
        <v>25</v>
      </c>
      <c r="C1005" s="239" t="s">
        <v>2138</v>
      </c>
      <c r="D1005" s="11" t="s">
        <v>2139</v>
      </c>
      <c r="E1005" s="11" t="s">
        <v>2140</v>
      </c>
      <c r="F1005" s="238" t="s">
        <v>2141</v>
      </c>
      <c r="G1005" s="2" t="s">
        <v>30</v>
      </c>
      <c r="H1005" s="25">
        <v>0</v>
      </c>
      <c r="I1005" s="18">
        <v>470000000</v>
      </c>
      <c r="J1005" s="6" t="s">
        <v>32</v>
      </c>
      <c r="K1005" s="3" t="s">
        <v>240</v>
      </c>
      <c r="L1005" s="26" t="s">
        <v>34</v>
      </c>
      <c r="M1005" s="2" t="s">
        <v>35</v>
      </c>
      <c r="N1005" s="11" t="s">
        <v>36</v>
      </c>
      <c r="O1005" s="11" t="s">
        <v>37</v>
      </c>
      <c r="P1005" s="11" t="s">
        <v>38</v>
      </c>
      <c r="Q1005" s="11" t="s">
        <v>39</v>
      </c>
      <c r="R1005" s="23">
        <v>1</v>
      </c>
      <c r="S1005" s="27">
        <v>13477.6</v>
      </c>
      <c r="T1005" s="39">
        <v>0</v>
      </c>
      <c r="U1005" s="39">
        <f>T1005*1.12</f>
        <v>0</v>
      </c>
      <c r="V1005" s="2"/>
      <c r="W1005" s="2">
        <v>2016</v>
      </c>
      <c r="X1005" s="2">
        <v>11</v>
      </c>
    </row>
    <row r="1006" spans="1:24" ht="102" x14ac:dyDescent="0.25">
      <c r="A1006" s="6" t="s">
        <v>7724</v>
      </c>
      <c r="B1006" s="11" t="s">
        <v>25</v>
      </c>
      <c r="C1006" s="239" t="s">
        <v>2138</v>
      </c>
      <c r="D1006" s="11" t="s">
        <v>2139</v>
      </c>
      <c r="E1006" s="11" t="s">
        <v>2140</v>
      </c>
      <c r="F1006" s="238" t="s">
        <v>2141</v>
      </c>
      <c r="G1006" s="2" t="s">
        <v>30</v>
      </c>
      <c r="H1006" s="25">
        <v>0</v>
      </c>
      <c r="I1006" s="18">
        <v>470000000</v>
      </c>
      <c r="J1006" s="6" t="s">
        <v>32</v>
      </c>
      <c r="K1006" s="3" t="s">
        <v>45</v>
      </c>
      <c r="L1006" s="26" t="s">
        <v>34</v>
      </c>
      <c r="M1006" s="2" t="s">
        <v>35</v>
      </c>
      <c r="N1006" s="11" t="s">
        <v>36</v>
      </c>
      <c r="O1006" s="11" t="s">
        <v>37</v>
      </c>
      <c r="P1006" s="11" t="s">
        <v>38</v>
      </c>
      <c r="Q1006" s="11" t="s">
        <v>39</v>
      </c>
      <c r="R1006" s="23">
        <v>1</v>
      </c>
      <c r="S1006" s="27">
        <v>13477.6</v>
      </c>
      <c r="T1006" s="39">
        <v>0</v>
      </c>
      <c r="U1006" s="39">
        <f>T1006*1.12</f>
        <v>0</v>
      </c>
      <c r="V1006" s="2"/>
      <c r="W1006" s="2">
        <v>2016</v>
      </c>
      <c r="X1006" s="2">
        <v>11</v>
      </c>
    </row>
    <row r="1007" spans="1:24" ht="102" x14ac:dyDescent="0.25">
      <c r="A1007" s="6" t="s">
        <v>11187</v>
      </c>
      <c r="B1007" s="11" t="s">
        <v>25</v>
      </c>
      <c r="C1007" s="239" t="s">
        <v>2138</v>
      </c>
      <c r="D1007" s="11" t="s">
        <v>2139</v>
      </c>
      <c r="E1007" s="11" t="s">
        <v>2140</v>
      </c>
      <c r="F1007" s="238" t="s">
        <v>2141</v>
      </c>
      <c r="G1007" s="2" t="s">
        <v>30</v>
      </c>
      <c r="H1007" s="25">
        <v>0</v>
      </c>
      <c r="I1007" s="18">
        <v>470000000</v>
      </c>
      <c r="J1007" s="6" t="s">
        <v>32</v>
      </c>
      <c r="K1007" s="3" t="s">
        <v>95</v>
      </c>
      <c r="L1007" s="26" t="s">
        <v>34</v>
      </c>
      <c r="M1007" s="2" t="s">
        <v>35</v>
      </c>
      <c r="N1007" s="11" t="s">
        <v>36</v>
      </c>
      <c r="O1007" s="11" t="s">
        <v>37</v>
      </c>
      <c r="P1007" s="11" t="s">
        <v>38</v>
      </c>
      <c r="Q1007" s="11" t="s">
        <v>39</v>
      </c>
      <c r="R1007" s="23">
        <v>1</v>
      </c>
      <c r="S1007" s="27">
        <v>13477.6</v>
      </c>
      <c r="T1007" s="39">
        <f>R1007*S1007</f>
        <v>13477.6</v>
      </c>
      <c r="U1007" s="39">
        <f>T1007*1.12</f>
        <v>15094.912000000002</v>
      </c>
      <c r="V1007" s="2"/>
      <c r="W1007" s="2">
        <v>2016</v>
      </c>
      <c r="X1007" s="2"/>
    </row>
    <row r="1008" spans="1:24" ht="102" x14ac:dyDescent="0.25">
      <c r="A1008" s="6" t="s">
        <v>5471</v>
      </c>
      <c r="B1008" s="11" t="s">
        <v>25</v>
      </c>
      <c r="C1008" s="11" t="s">
        <v>2142</v>
      </c>
      <c r="D1008" s="11" t="s">
        <v>2139</v>
      </c>
      <c r="E1008" s="11" t="s">
        <v>2143</v>
      </c>
      <c r="F1008" s="238" t="s">
        <v>2144</v>
      </c>
      <c r="G1008" s="2" t="s">
        <v>30</v>
      </c>
      <c r="H1008" s="25">
        <v>0</v>
      </c>
      <c r="I1008" s="18">
        <v>470000000</v>
      </c>
      <c r="J1008" s="6" t="s">
        <v>32</v>
      </c>
      <c r="K1008" s="3" t="s">
        <v>240</v>
      </c>
      <c r="L1008" s="26" t="s">
        <v>34</v>
      </c>
      <c r="M1008" s="2" t="s">
        <v>35</v>
      </c>
      <c r="N1008" s="11" t="s">
        <v>36</v>
      </c>
      <c r="O1008" s="11" t="s">
        <v>37</v>
      </c>
      <c r="P1008" s="11" t="s">
        <v>38</v>
      </c>
      <c r="Q1008" s="11" t="s">
        <v>39</v>
      </c>
      <c r="R1008" s="23">
        <v>2</v>
      </c>
      <c r="S1008" s="27">
        <v>62598.400000000001</v>
      </c>
      <c r="T1008" s="39">
        <v>0</v>
      </c>
      <c r="U1008" s="39">
        <f>T1008*1.12</f>
        <v>0</v>
      </c>
      <c r="V1008" s="2"/>
      <c r="W1008" s="2">
        <v>2016</v>
      </c>
      <c r="X1008" s="2">
        <v>11</v>
      </c>
    </row>
    <row r="1009" spans="1:24" ht="102" x14ac:dyDescent="0.25">
      <c r="A1009" s="6" t="s">
        <v>7725</v>
      </c>
      <c r="B1009" s="11" t="s">
        <v>25</v>
      </c>
      <c r="C1009" s="11" t="s">
        <v>2142</v>
      </c>
      <c r="D1009" s="11" t="s">
        <v>2139</v>
      </c>
      <c r="E1009" s="11" t="s">
        <v>2143</v>
      </c>
      <c r="F1009" s="238" t="s">
        <v>2144</v>
      </c>
      <c r="G1009" s="2" t="s">
        <v>30</v>
      </c>
      <c r="H1009" s="25">
        <v>0</v>
      </c>
      <c r="I1009" s="18">
        <v>470000000</v>
      </c>
      <c r="J1009" s="6" t="s">
        <v>32</v>
      </c>
      <c r="K1009" s="3" t="s">
        <v>45</v>
      </c>
      <c r="L1009" s="26" t="s">
        <v>34</v>
      </c>
      <c r="M1009" s="2" t="s">
        <v>35</v>
      </c>
      <c r="N1009" s="11" t="s">
        <v>36</v>
      </c>
      <c r="O1009" s="11" t="s">
        <v>37</v>
      </c>
      <c r="P1009" s="11" t="s">
        <v>38</v>
      </c>
      <c r="Q1009" s="11" t="s">
        <v>39</v>
      </c>
      <c r="R1009" s="23">
        <v>2</v>
      </c>
      <c r="S1009" s="27">
        <v>62598.400000000001</v>
      </c>
      <c r="T1009" s="39">
        <f>R1009*S1009</f>
        <v>125196.8</v>
      </c>
      <c r="U1009" s="39">
        <f>T1009*1.12</f>
        <v>140220.41600000003</v>
      </c>
      <c r="V1009" s="2"/>
      <c r="W1009" s="2">
        <v>2016</v>
      </c>
      <c r="X1009" s="2"/>
    </row>
    <row r="1010" spans="1:24" ht="102" x14ac:dyDescent="0.25">
      <c r="A1010" s="6" t="s">
        <v>5472</v>
      </c>
      <c r="B1010" s="11" t="s">
        <v>25</v>
      </c>
      <c r="C1010" s="11" t="s">
        <v>2145</v>
      </c>
      <c r="D1010" s="11" t="s">
        <v>2146</v>
      </c>
      <c r="E1010" s="11" t="s">
        <v>2147</v>
      </c>
      <c r="F1010" s="299" t="s">
        <v>2148</v>
      </c>
      <c r="G1010" s="2" t="s">
        <v>30</v>
      </c>
      <c r="H1010" s="25">
        <v>0</v>
      </c>
      <c r="I1010" s="18">
        <v>470000000</v>
      </c>
      <c r="J1010" s="6" t="s">
        <v>32</v>
      </c>
      <c r="K1010" s="3" t="s">
        <v>240</v>
      </c>
      <c r="L1010" s="26" t="s">
        <v>34</v>
      </c>
      <c r="M1010" s="2" t="s">
        <v>35</v>
      </c>
      <c r="N1010" s="11" t="s">
        <v>36</v>
      </c>
      <c r="O1010" s="11" t="s">
        <v>37</v>
      </c>
      <c r="P1010" s="11" t="s">
        <v>38</v>
      </c>
      <c r="Q1010" s="11" t="s">
        <v>39</v>
      </c>
      <c r="R1010" s="23">
        <v>10</v>
      </c>
      <c r="S1010" s="9">
        <v>114864</v>
      </c>
      <c r="T1010" s="39">
        <v>0</v>
      </c>
      <c r="U1010" s="39">
        <f t="shared" ref="U1010:U1069" si="332">T1010*1.12</f>
        <v>0</v>
      </c>
      <c r="V1010" s="2"/>
      <c r="W1010" s="2">
        <v>2016</v>
      </c>
      <c r="X1010" s="2" t="s">
        <v>6905</v>
      </c>
    </row>
    <row r="1011" spans="1:24" ht="153" x14ac:dyDescent="0.25">
      <c r="A1011" s="6" t="s">
        <v>5473</v>
      </c>
      <c r="B1011" s="11" t="s">
        <v>25</v>
      </c>
      <c r="C1011" s="34" t="s">
        <v>2149</v>
      </c>
      <c r="D1011" s="11" t="s">
        <v>2150</v>
      </c>
      <c r="E1011" s="11" t="s">
        <v>2151</v>
      </c>
      <c r="F1011" s="11" t="s">
        <v>2152</v>
      </c>
      <c r="G1011" s="2" t="s">
        <v>337</v>
      </c>
      <c r="H1011" s="25">
        <v>50</v>
      </c>
      <c r="I1011" s="18">
        <v>470000000</v>
      </c>
      <c r="J1011" s="6" t="s">
        <v>32</v>
      </c>
      <c r="K1011" s="3" t="s">
        <v>2044</v>
      </c>
      <c r="L1011" s="26" t="s">
        <v>2153</v>
      </c>
      <c r="M1011" s="2" t="s">
        <v>35</v>
      </c>
      <c r="N1011" s="11" t="s">
        <v>78</v>
      </c>
      <c r="O1011" s="6" t="s">
        <v>79</v>
      </c>
      <c r="P1011" s="11" t="s">
        <v>38</v>
      </c>
      <c r="Q1011" s="11" t="s">
        <v>39</v>
      </c>
      <c r="R1011" s="23">
        <v>1130</v>
      </c>
      <c r="S1011" s="37">
        <v>37650</v>
      </c>
      <c r="T1011" s="39">
        <f t="shared" si="322"/>
        <v>42544500</v>
      </c>
      <c r="U1011" s="39">
        <f t="shared" si="332"/>
        <v>47649840.000000007</v>
      </c>
      <c r="V1011" s="2" t="s">
        <v>80</v>
      </c>
      <c r="W1011" s="2">
        <v>2016</v>
      </c>
      <c r="X1011" s="2"/>
    </row>
    <row r="1012" spans="1:24" ht="153" x14ac:dyDescent="0.25">
      <c r="A1012" s="6" t="s">
        <v>5474</v>
      </c>
      <c r="B1012" s="11" t="s">
        <v>25</v>
      </c>
      <c r="C1012" s="11" t="s">
        <v>2154</v>
      </c>
      <c r="D1012" s="11" t="s">
        <v>2155</v>
      </c>
      <c r="E1012" s="11" t="s">
        <v>2156</v>
      </c>
      <c r="F1012" s="31" t="s">
        <v>2157</v>
      </c>
      <c r="G1012" s="2" t="s">
        <v>30</v>
      </c>
      <c r="H1012" s="25">
        <v>0</v>
      </c>
      <c r="I1012" s="18">
        <v>470000000</v>
      </c>
      <c r="J1012" s="6" t="s">
        <v>32</v>
      </c>
      <c r="K1012" s="3" t="s">
        <v>2044</v>
      </c>
      <c r="L1012" s="26" t="s">
        <v>34</v>
      </c>
      <c r="M1012" s="2" t="s">
        <v>35</v>
      </c>
      <c r="N1012" s="11" t="s">
        <v>36</v>
      </c>
      <c r="O1012" s="6" t="s">
        <v>2050</v>
      </c>
      <c r="P1012" s="11" t="s">
        <v>38</v>
      </c>
      <c r="Q1012" s="11" t="s">
        <v>39</v>
      </c>
      <c r="R1012" s="23">
        <v>3500</v>
      </c>
      <c r="S1012" s="36">
        <v>145</v>
      </c>
      <c r="T1012" s="39">
        <f t="shared" si="322"/>
        <v>507500</v>
      </c>
      <c r="U1012" s="39">
        <f t="shared" si="332"/>
        <v>568400</v>
      </c>
      <c r="V1012" s="2"/>
      <c r="W1012" s="2">
        <v>2016</v>
      </c>
      <c r="X1012" s="2"/>
    </row>
    <row r="1013" spans="1:24" ht="153" x14ac:dyDescent="0.25">
      <c r="A1013" s="6" t="s">
        <v>5475</v>
      </c>
      <c r="B1013" s="11" t="s">
        <v>25</v>
      </c>
      <c r="C1013" s="11" t="s">
        <v>2158</v>
      </c>
      <c r="D1013" s="11" t="s">
        <v>2159</v>
      </c>
      <c r="E1013" s="11" t="s">
        <v>2160</v>
      </c>
      <c r="F1013" s="29" t="s">
        <v>2161</v>
      </c>
      <c r="G1013" s="2" t="s">
        <v>30</v>
      </c>
      <c r="H1013" s="25">
        <v>0</v>
      </c>
      <c r="I1013" s="18">
        <v>470000000</v>
      </c>
      <c r="J1013" s="6" t="s">
        <v>32</v>
      </c>
      <c r="K1013" s="3" t="s">
        <v>2044</v>
      </c>
      <c r="L1013" s="26" t="s">
        <v>34</v>
      </c>
      <c r="M1013" s="2" t="s">
        <v>35</v>
      </c>
      <c r="N1013" s="11" t="s">
        <v>36</v>
      </c>
      <c r="O1013" s="6" t="s">
        <v>2050</v>
      </c>
      <c r="P1013" s="11" t="s">
        <v>38</v>
      </c>
      <c r="Q1013" s="11" t="s">
        <v>39</v>
      </c>
      <c r="R1013" s="23">
        <v>3500</v>
      </c>
      <c r="S1013" s="38">
        <v>1565</v>
      </c>
      <c r="T1013" s="39">
        <f t="shared" si="322"/>
        <v>5477500</v>
      </c>
      <c r="U1013" s="39">
        <f t="shared" si="332"/>
        <v>6134800.0000000009</v>
      </c>
      <c r="V1013" s="2"/>
      <c r="W1013" s="2">
        <v>2016</v>
      </c>
      <c r="X1013" s="2"/>
    </row>
    <row r="1014" spans="1:24" ht="153" x14ac:dyDescent="0.25">
      <c r="A1014" s="6" t="s">
        <v>5476</v>
      </c>
      <c r="B1014" s="11" t="s">
        <v>25</v>
      </c>
      <c r="C1014" s="11" t="s">
        <v>2162</v>
      </c>
      <c r="D1014" s="11" t="s">
        <v>2163</v>
      </c>
      <c r="E1014" s="11" t="s">
        <v>2164</v>
      </c>
      <c r="F1014" s="31" t="s">
        <v>2165</v>
      </c>
      <c r="G1014" s="2" t="s">
        <v>337</v>
      </c>
      <c r="H1014" s="25">
        <v>0</v>
      </c>
      <c r="I1014" s="18">
        <v>470000000</v>
      </c>
      <c r="J1014" s="6" t="s">
        <v>32</v>
      </c>
      <c r="K1014" s="3" t="s">
        <v>45</v>
      </c>
      <c r="L1014" s="26" t="s">
        <v>34</v>
      </c>
      <c r="M1014" s="2" t="s">
        <v>35</v>
      </c>
      <c r="N1014" s="11" t="s">
        <v>2049</v>
      </c>
      <c r="O1014" s="6" t="s">
        <v>2050</v>
      </c>
      <c r="P1014" s="11" t="s">
        <v>38</v>
      </c>
      <c r="Q1014" s="11" t="s">
        <v>39</v>
      </c>
      <c r="R1014" s="23">
        <v>110</v>
      </c>
      <c r="S1014" s="23">
        <v>314165</v>
      </c>
      <c r="T1014" s="39">
        <v>0</v>
      </c>
      <c r="U1014" s="39">
        <f t="shared" si="332"/>
        <v>0</v>
      </c>
      <c r="V1014" s="2"/>
      <c r="W1014" s="2">
        <v>2016</v>
      </c>
      <c r="X1014" s="2" t="s">
        <v>6907</v>
      </c>
    </row>
    <row r="1015" spans="1:24" ht="153" x14ac:dyDescent="0.25">
      <c r="A1015" s="6" t="s">
        <v>7726</v>
      </c>
      <c r="B1015" s="11" t="s">
        <v>25</v>
      </c>
      <c r="C1015" s="11" t="s">
        <v>2162</v>
      </c>
      <c r="D1015" s="11" t="s">
        <v>2163</v>
      </c>
      <c r="E1015" s="11" t="s">
        <v>2164</v>
      </c>
      <c r="F1015" s="31" t="s">
        <v>2165</v>
      </c>
      <c r="G1015" s="2" t="s">
        <v>337</v>
      </c>
      <c r="H1015" s="25">
        <v>0</v>
      </c>
      <c r="I1015" s="18">
        <v>470000000</v>
      </c>
      <c r="J1015" s="6" t="s">
        <v>32</v>
      </c>
      <c r="K1015" s="3" t="s">
        <v>45</v>
      </c>
      <c r="L1015" s="26" t="s">
        <v>34</v>
      </c>
      <c r="M1015" s="2" t="s">
        <v>35</v>
      </c>
      <c r="N1015" s="11" t="s">
        <v>2049</v>
      </c>
      <c r="O1015" s="6" t="s">
        <v>2050</v>
      </c>
      <c r="P1015" s="11" t="s">
        <v>38</v>
      </c>
      <c r="Q1015" s="11" t="s">
        <v>39</v>
      </c>
      <c r="R1015" s="23">
        <v>100</v>
      </c>
      <c r="S1015" s="23">
        <v>314165</v>
      </c>
      <c r="T1015" s="39">
        <f t="shared" ref="T1015" si="333">R1015*S1015</f>
        <v>31416500</v>
      </c>
      <c r="U1015" s="39">
        <f t="shared" si="332"/>
        <v>35186480</v>
      </c>
      <c r="V1015" s="2"/>
      <c r="W1015" s="2">
        <v>2016</v>
      </c>
      <c r="X1015" s="2"/>
    </row>
    <row r="1016" spans="1:24" ht="153" x14ac:dyDescent="0.25">
      <c r="A1016" s="6" t="s">
        <v>5477</v>
      </c>
      <c r="B1016" s="11" t="s">
        <v>25</v>
      </c>
      <c r="C1016" s="11" t="s">
        <v>2166</v>
      </c>
      <c r="D1016" s="11" t="s">
        <v>2167</v>
      </c>
      <c r="E1016" s="11" t="s">
        <v>2168</v>
      </c>
      <c r="F1016" s="238" t="s">
        <v>2169</v>
      </c>
      <c r="G1016" s="2" t="s">
        <v>30</v>
      </c>
      <c r="H1016" s="25">
        <v>0</v>
      </c>
      <c r="I1016" s="18">
        <v>470000000</v>
      </c>
      <c r="J1016" s="6" t="s">
        <v>32</v>
      </c>
      <c r="K1016" s="3" t="s">
        <v>45</v>
      </c>
      <c r="L1016" s="26" t="s">
        <v>34</v>
      </c>
      <c r="M1016" s="2" t="s">
        <v>35</v>
      </c>
      <c r="N1016" s="11" t="s">
        <v>36</v>
      </c>
      <c r="O1016" s="6" t="s">
        <v>2050</v>
      </c>
      <c r="P1016" s="11" t="s">
        <v>38</v>
      </c>
      <c r="Q1016" s="11" t="s">
        <v>39</v>
      </c>
      <c r="R1016" s="23">
        <v>2</v>
      </c>
      <c r="S1016" s="23">
        <v>1088392.8571428601</v>
      </c>
      <c r="T1016" s="39">
        <v>0</v>
      </c>
      <c r="U1016" s="39">
        <f t="shared" si="332"/>
        <v>0</v>
      </c>
      <c r="V1016" s="2"/>
      <c r="W1016" s="2">
        <v>2016</v>
      </c>
      <c r="X1016" s="2">
        <v>11.14</v>
      </c>
    </row>
    <row r="1017" spans="1:24" ht="153" x14ac:dyDescent="0.25">
      <c r="A1017" s="6" t="s">
        <v>10534</v>
      </c>
      <c r="B1017" s="11" t="s">
        <v>25</v>
      </c>
      <c r="C1017" s="11" t="s">
        <v>2166</v>
      </c>
      <c r="D1017" s="11" t="s">
        <v>2167</v>
      </c>
      <c r="E1017" s="11" t="s">
        <v>2168</v>
      </c>
      <c r="F1017" s="238" t="s">
        <v>2169</v>
      </c>
      <c r="G1017" s="2" t="s">
        <v>30</v>
      </c>
      <c r="H1017" s="25">
        <v>0</v>
      </c>
      <c r="I1017" s="18">
        <v>470000000</v>
      </c>
      <c r="J1017" s="6" t="s">
        <v>32</v>
      </c>
      <c r="K1017" s="3" t="s">
        <v>240</v>
      </c>
      <c r="L1017" s="26" t="s">
        <v>34</v>
      </c>
      <c r="M1017" s="2" t="s">
        <v>35</v>
      </c>
      <c r="N1017" s="11" t="s">
        <v>2112</v>
      </c>
      <c r="O1017" s="6" t="s">
        <v>2050</v>
      </c>
      <c r="P1017" s="11" t="s">
        <v>38</v>
      </c>
      <c r="Q1017" s="11" t="s">
        <v>39</v>
      </c>
      <c r="R1017" s="23">
        <v>2</v>
      </c>
      <c r="S1017" s="23">
        <v>1088392.8571428601</v>
      </c>
      <c r="T1017" s="39">
        <v>0</v>
      </c>
      <c r="U1017" s="39">
        <f t="shared" si="332"/>
        <v>0</v>
      </c>
      <c r="V1017" s="2"/>
      <c r="W1017" s="2">
        <v>2016</v>
      </c>
      <c r="X1017" s="2" t="s">
        <v>7015</v>
      </c>
    </row>
    <row r="1018" spans="1:24" ht="153" x14ac:dyDescent="0.25">
      <c r="A1018" s="6" t="s">
        <v>10780</v>
      </c>
      <c r="B1018" s="11" t="s">
        <v>25</v>
      </c>
      <c r="C1018" s="11" t="s">
        <v>2166</v>
      </c>
      <c r="D1018" s="11" t="s">
        <v>2167</v>
      </c>
      <c r="E1018" s="11" t="s">
        <v>2168</v>
      </c>
      <c r="F1018" s="238" t="s">
        <v>2169</v>
      </c>
      <c r="G1018" s="2" t="s">
        <v>30</v>
      </c>
      <c r="H1018" s="25">
        <v>0</v>
      </c>
      <c r="I1018" s="18">
        <v>470000000</v>
      </c>
      <c r="J1018" s="6" t="s">
        <v>32</v>
      </c>
      <c r="K1018" s="3" t="s">
        <v>240</v>
      </c>
      <c r="L1018" s="26" t="s">
        <v>34</v>
      </c>
      <c r="M1018" s="2" t="s">
        <v>35</v>
      </c>
      <c r="N1018" s="11" t="s">
        <v>2112</v>
      </c>
      <c r="O1018" s="6" t="s">
        <v>2050</v>
      </c>
      <c r="P1018" s="11" t="s">
        <v>38</v>
      </c>
      <c r="Q1018" s="11" t="s">
        <v>39</v>
      </c>
      <c r="R1018" s="23">
        <v>2</v>
      </c>
      <c r="S1018" s="23">
        <v>1383928.57</v>
      </c>
      <c r="T1018" s="39">
        <f t="shared" ref="T1018" si="334">R1018*S1018</f>
        <v>2767857.14</v>
      </c>
      <c r="U1018" s="39">
        <f t="shared" ref="U1018" si="335">T1018*1.12</f>
        <v>3099999.9968000003</v>
      </c>
      <c r="V1018" s="2"/>
      <c r="W1018" s="2">
        <v>2016</v>
      </c>
      <c r="X1018" s="2"/>
    </row>
    <row r="1019" spans="1:24" ht="382.5" x14ac:dyDescent="0.25">
      <c r="A1019" s="6" t="s">
        <v>5478</v>
      </c>
      <c r="B1019" s="11" t="s">
        <v>25</v>
      </c>
      <c r="C1019" s="11" t="s">
        <v>2170</v>
      </c>
      <c r="D1019" s="11" t="s">
        <v>2171</v>
      </c>
      <c r="E1019" s="11" t="s">
        <v>2172</v>
      </c>
      <c r="F1019" s="238" t="s">
        <v>2173</v>
      </c>
      <c r="G1019" s="2" t="s">
        <v>30</v>
      </c>
      <c r="H1019" s="25">
        <v>0</v>
      </c>
      <c r="I1019" s="18">
        <v>470000000</v>
      </c>
      <c r="J1019" s="6" t="s">
        <v>32</v>
      </c>
      <c r="K1019" s="11" t="s">
        <v>45</v>
      </c>
      <c r="L1019" s="26" t="s">
        <v>34</v>
      </c>
      <c r="M1019" s="2" t="s">
        <v>35</v>
      </c>
      <c r="N1019" s="11" t="s">
        <v>2112</v>
      </c>
      <c r="O1019" s="6" t="s">
        <v>2050</v>
      </c>
      <c r="P1019" s="11" t="s">
        <v>38</v>
      </c>
      <c r="Q1019" s="11" t="s">
        <v>39</v>
      </c>
      <c r="R1019" s="27">
        <v>1</v>
      </c>
      <c r="S1019" s="9">
        <v>1576853.9</v>
      </c>
      <c r="T1019" s="39">
        <f t="shared" si="322"/>
        <v>1576853.9</v>
      </c>
      <c r="U1019" s="39">
        <f t="shared" si="332"/>
        <v>1766076.368</v>
      </c>
      <c r="V1019" s="2"/>
      <c r="W1019" s="2">
        <v>2016</v>
      </c>
      <c r="X1019" s="2"/>
    </row>
    <row r="1020" spans="1:24" ht="153" x14ac:dyDescent="0.25">
      <c r="A1020" s="6" t="s">
        <v>5479</v>
      </c>
      <c r="B1020" s="11" t="s">
        <v>25</v>
      </c>
      <c r="C1020" s="11" t="s">
        <v>2174</v>
      </c>
      <c r="D1020" s="11" t="s">
        <v>2175</v>
      </c>
      <c r="E1020" s="11" t="s">
        <v>2176</v>
      </c>
      <c r="F1020" s="238" t="s">
        <v>2177</v>
      </c>
      <c r="G1020" s="2" t="s">
        <v>30</v>
      </c>
      <c r="H1020" s="25">
        <v>0</v>
      </c>
      <c r="I1020" s="18">
        <v>470000000</v>
      </c>
      <c r="J1020" s="6" t="s">
        <v>32</v>
      </c>
      <c r="K1020" s="11" t="s">
        <v>45</v>
      </c>
      <c r="L1020" s="26" t="s">
        <v>34</v>
      </c>
      <c r="M1020" s="2" t="s">
        <v>35</v>
      </c>
      <c r="N1020" s="11" t="s">
        <v>2112</v>
      </c>
      <c r="O1020" s="6" t="s">
        <v>2050</v>
      </c>
      <c r="P1020" s="11" t="s">
        <v>38</v>
      </c>
      <c r="Q1020" s="11" t="s">
        <v>39</v>
      </c>
      <c r="R1020" s="27">
        <v>14</v>
      </c>
      <c r="S1020" s="27">
        <v>34327.370000000003</v>
      </c>
      <c r="T1020" s="39">
        <f t="shared" si="322"/>
        <v>480583.18000000005</v>
      </c>
      <c r="U1020" s="39">
        <f t="shared" si="332"/>
        <v>538253.16160000011</v>
      </c>
      <c r="V1020" s="2"/>
      <c r="W1020" s="2">
        <v>2016</v>
      </c>
      <c r="X1020" s="2"/>
    </row>
    <row r="1021" spans="1:24" ht="216.75" x14ac:dyDescent="0.25">
      <c r="A1021" s="6" t="s">
        <v>5480</v>
      </c>
      <c r="B1021" s="11" t="s">
        <v>25</v>
      </c>
      <c r="C1021" s="11" t="s">
        <v>2170</v>
      </c>
      <c r="D1021" s="11" t="s">
        <v>2171</v>
      </c>
      <c r="E1021" s="11" t="s">
        <v>2172</v>
      </c>
      <c r="F1021" s="238" t="s">
        <v>2178</v>
      </c>
      <c r="G1021" s="2" t="s">
        <v>30</v>
      </c>
      <c r="H1021" s="25">
        <v>0</v>
      </c>
      <c r="I1021" s="18">
        <v>470000000</v>
      </c>
      <c r="J1021" s="6" t="s">
        <v>32</v>
      </c>
      <c r="K1021" s="11" t="s">
        <v>45</v>
      </c>
      <c r="L1021" s="26" t="s">
        <v>34</v>
      </c>
      <c r="M1021" s="2" t="s">
        <v>35</v>
      </c>
      <c r="N1021" s="11" t="s">
        <v>2112</v>
      </c>
      <c r="O1021" s="6" t="s">
        <v>2050</v>
      </c>
      <c r="P1021" s="11" t="s">
        <v>38</v>
      </c>
      <c r="Q1021" s="11" t="s">
        <v>39</v>
      </c>
      <c r="R1021" s="27">
        <v>5</v>
      </c>
      <c r="S1021" s="27">
        <v>161658.51999999999</v>
      </c>
      <c r="T1021" s="39">
        <f t="shared" si="322"/>
        <v>808292.6</v>
      </c>
      <c r="U1021" s="39">
        <f t="shared" si="332"/>
        <v>905287.71200000006</v>
      </c>
      <c r="V1021" s="2"/>
      <c r="W1021" s="2">
        <v>2016</v>
      </c>
      <c r="X1021" s="2"/>
    </row>
    <row r="1022" spans="1:24" ht="153" x14ac:dyDescent="0.25">
      <c r="A1022" s="6" t="s">
        <v>5481</v>
      </c>
      <c r="B1022" s="11" t="s">
        <v>25</v>
      </c>
      <c r="C1022" s="11" t="s">
        <v>2179</v>
      </c>
      <c r="D1022" s="11" t="s">
        <v>2180</v>
      </c>
      <c r="E1022" s="238" t="s">
        <v>2181</v>
      </c>
      <c r="F1022" s="238" t="s">
        <v>2182</v>
      </c>
      <c r="G1022" s="2" t="s">
        <v>30</v>
      </c>
      <c r="H1022" s="25">
        <v>0</v>
      </c>
      <c r="I1022" s="18">
        <v>470000000</v>
      </c>
      <c r="J1022" s="6" t="s">
        <v>32</v>
      </c>
      <c r="K1022" s="11" t="s">
        <v>45</v>
      </c>
      <c r="L1022" s="26" t="s">
        <v>34</v>
      </c>
      <c r="M1022" s="2" t="s">
        <v>35</v>
      </c>
      <c r="N1022" s="11" t="s">
        <v>2112</v>
      </c>
      <c r="O1022" s="11" t="s">
        <v>37</v>
      </c>
      <c r="P1022" s="41" t="s">
        <v>38</v>
      </c>
      <c r="Q1022" s="11" t="s">
        <v>39</v>
      </c>
      <c r="R1022" s="27">
        <v>1</v>
      </c>
      <c r="S1022" s="27">
        <v>483983.47</v>
      </c>
      <c r="T1022" s="39">
        <v>0</v>
      </c>
      <c r="U1022" s="39">
        <f t="shared" si="332"/>
        <v>0</v>
      </c>
      <c r="V1022" s="2"/>
      <c r="W1022" s="2">
        <v>2016</v>
      </c>
      <c r="X1022" s="39" t="s">
        <v>7178</v>
      </c>
    </row>
    <row r="1023" spans="1:24" ht="153" x14ac:dyDescent="0.25">
      <c r="A1023" s="6" t="s">
        <v>10786</v>
      </c>
      <c r="B1023" s="11" t="s">
        <v>25</v>
      </c>
      <c r="C1023" s="11" t="s">
        <v>2179</v>
      </c>
      <c r="D1023" s="11" t="s">
        <v>2180</v>
      </c>
      <c r="E1023" s="238" t="s">
        <v>2181</v>
      </c>
      <c r="F1023" s="238" t="s">
        <v>2182</v>
      </c>
      <c r="G1023" s="2" t="s">
        <v>30</v>
      </c>
      <c r="H1023" s="25">
        <v>0</v>
      </c>
      <c r="I1023" s="18">
        <v>470000000</v>
      </c>
      <c r="J1023" s="6" t="s">
        <v>32</v>
      </c>
      <c r="K1023" s="11" t="s">
        <v>95</v>
      </c>
      <c r="L1023" s="26" t="s">
        <v>34</v>
      </c>
      <c r="M1023" s="2" t="s">
        <v>35</v>
      </c>
      <c r="N1023" s="11" t="s">
        <v>2112</v>
      </c>
      <c r="O1023" s="11" t="s">
        <v>37</v>
      </c>
      <c r="P1023" s="41" t="s">
        <v>38</v>
      </c>
      <c r="Q1023" s="11" t="s">
        <v>39</v>
      </c>
      <c r="R1023" s="27">
        <v>1</v>
      </c>
      <c r="S1023" s="27">
        <v>1236358.2</v>
      </c>
      <c r="T1023" s="39">
        <f>R1023*S1023</f>
        <v>1236358.2</v>
      </c>
      <c r="U1023" s="39">
        <f t="shared" ref="U1023" si="336">T1023*1.12</f>
        <v>1384721.1840000001</v>
      </c>
      <c r="V1023" s="2"/>
      <c r="W1023" s="2">
        <v>2016</v>
      </c>
      <c r="X1023" s="39"/>
    </row>
    <row r="1024" spans="1:24" ht="140.25" x14ac:dyDescent="0.25">
      <c r="A1024" s="6" t="s">
        <v>5482</v>
      </c>
      <c r="B1024" s="11" t="s">
        <v>25</v>
      </c>
      <c r="C1024" s="11" t="s">
        <v>2183</v>
      </c>
      <c r="D1024" s="11" t="s">
        <v>2184</v>
      </c>
      <c r="E1024" s="238" t="s">
        <v>2185</v>
      </c>
      <c r="F1024" s="238" t="s">
        <v>2186</v>
      </c>
      <c r="G1024" s="2" t="s">
        <v>30</v>
      </c>
      <c r="H1024" s="25">
        <v>0</v>
      </c>
      <c r="I1024" s="18">
        <v>470000000</v>
      </c>
      <c r="J1024" s="6" t="s">
        <v>32</v>
      </c>
      <c r="K1024" s="11" t="s">
        <v>45</v>
      </c>
      <c r="L1024" s="26" t="s">
        <v>34</v>
      </c>
      <c r="M1024" s="2" t="s">
        <v>35</v>
      </c>
      <c r="N1024" s="11" t="s">
        <v>2112</v>
      </c>
      <c r="O1024" s="11" t="s">
        <v>37</v>
      </c>
      <c r="P1024" s="41" t="s">
        <v>38</v>
      </c>
      <c r="Q1024" s="11" t="s">
        <v>39</v>
      </c>
      <c r="R1024" s="27">
        <v>1</v>
      </c>
      <c r="S1024" s="27">
        <v>62297.69</v>
      </c>
      <c r="T1024" s="39">
        <v>0</v>
      </c>
      <c r="U1024" s="39">
        <f t="shared" si="332"/>
        <v>0</v>
      </c>
      <c r="V1024" s="2"/>
      <c r="W1024" s="2">
        <v>2016</v>
      </c>
      <c r="X1024" s="2" t="s">
        <v>7178</v>
      </c>
    </row>
    <row r="1025" spans="1:24" ht="140.25" x14ac:dyDescent="0.25">
      <c r="A1025" s="6" t="s">
        <v>10787</v>
      </c>
      <c r="B1025" s="11" t="s">
        <v>25</v>
      </c>
      <c r="C1025" s="11" t="s">
        <v>2183</v>
      </c>
      <c r="D1025" s="11" t="s">
        <v>2184</v>
      </c>
      <c r="E1025" s="238" t="s">
        <v>2185</v>
      </c>
      <c r="F1025" s="238" t="s">
        <v>2186</v>
      </c>
      <c r="G1025" s="2" t="s">
        <v>30</v>
      </c>
      <c r="H1025" s="25">
        <v>0</v>
      </c>
      <c r="I1025" s="18">
        <v>470000000</v>
      </c>
      <c r="J1025" s="6" t="s">
        <v>32</v>
      </c>
      <c r="K1025" s="11" t="s">
        <v>95</v>
      </c>
      <c r="L1025" s="26" t="s">
        <v>34</v>
      </c>
      <c r="M1025" s="2" t="s">
        <v>35</v>
      </c>
      <c r="N1025" s="11" t="s">
        <v>2112</v>
      </c>
      <c r="O1025" s="11" t="s">
        <v>37</v>
      </c>
      <c r="P1025" s="41" t="s">
        <v>38</v>
      </c>
      <c r="Q1025" s="11" t="s">
        <v>39</v>
      </c>
      <c r="R1025" s="27">
        <v>1</v>
      </c>
      <c r="S1025" s="27">
        <v>175623.8</v>
      </c>
      <c r="T1025" s="39">
        <f t="shared" ref="T1025" si="337">R1025*S1025</f>
        <v>175623.8</v>
      </c>
      <c r="U1025" s="39">
        <f t="shared" ref="U1025" si="338">T1025*1.12</f>
        <v>196698.65600000002</v>
      </c>
      <c r="V1025" s="2"/>
      <c r="W1025" s="2">
        <v>2016</v>
      </c>
      <c r="X1025" s="2"/>
    </row>
    <row r="1026" spans="1:24" ht="102" x14ac:dyDescent="0.25">
      <c r="A1026" s="6" t="s">
        <v>5483</v>
      </c>
      <c r="B1026" s="11" t="s">
        <v>25</v>
      </c>
      <c r="C1026" s="11" t="s">
        <v>2187</v>
      </c>
      <c r="D1026" s="240" t="s">
        <v>2188</v>
      </c>
      <c r="E1026" s="240" t="s">
        <v>2189</v>
      </c>
      <c r="F1026" s="238" t="s">
        <v>10789</v>
      </c>
      <c r="G1026" s="2" t="s">
        <v>30</v>
      </c>
      <c r="H1026" s="25">
        <v>0</v>
      </c>
      <c r="I1026" s="18">
        <v>470000000</v>
      </c>
      <c r="J1026" s="6" t="s">
        <v>32</v>
      </c>
      <c r="K1026" s="11" t="s">
        <v>45</v>
      </c>
      <c r="L1026" s="26" t="s">
        <v>34</v>
      </c>
      <c r="M1026" s="2" t="s">
        <v>35</v>
      </c>
      <c r="N1026" s="11" t="s">
        <v>2112</v>
      </c>
      <c r="O1026" s="11" t="s">
        <v>37</v>
      </c>
      <c r="P1026" s="41" t="s">
        <v>38</v>
      </c>
      <c r="Q1026" s="11" t="s">
        <v>39</v>
      </c>
      <c r="R1026" s="27">
        <v>1</v>
      </c>
      <c r="S1026" s="27">
        <v>723340.22</v>
      </c>
      <c r="T1026" s="39">
        <v>0</v>
      </c>
      <c r="U1026" s="39">
        <f t="shared" si="332"/>
        <v>0</v>
      </c>
      <c r="V1026" s="2"/>
      <c r="W1026" s="2">
        <v>2016</v>
      </c>
      <c r="X1026" s="2" t="s">
        <v>7178</v>
      </c>
    </row>
    <row r="1027" spans="1:24" ht="102" x14ac:dyDescent="0.25">
      <c r="A1027" s="6" t="s">
        <v>10788</v>
      </c>
      <c r="B1027" s="11" t="s">
        <v>25</v>
      </c>
      <c r="C1027" s="11" t="s">
        <v>2187</v>
      </c>
      <c r="D1027" s="240" t="s">
        <v>2188</v>
      </c>
      <c r="E1027" s="240" t="s">
        <v>2189</v>
      </c>
      <c r="F1027" s="238" t="s">
        <v>10789</v>
      </c>
      <c r="G1027" s="2" t="s">
        <v>30</v>
      </c>
      <c r="H1027" s="25">
        <v>0</v>
      </c>
      <c r="I1027" s="18">
        <v>470000000</v>
      </c>
      <c r="J1027" s="6" t="s">
        <v>32</v>
      </c>
      <c r="K1027" s="11" t="s">
        <v>95</v>
      </c>
      <c r="L1027" s="26" t="s">
        <v>34</v>
      </c>
      <c r="M1027" s="2" t="s">
        <v>35</v>
      </c>
      <c r="N1027" s="11" t="s">
        <v>2112</v>
      </c>
      <c r="O1027" s="11" t="s">
        <v>37</v>
      </c>
      <c r="P1027" s="41" t="s">
        <v>38</v>
      </c>
      <c r="Q1027" s="11" t="s">
        <v>39</v>
      </c>
      <c r="R1027" s="27">
        <v>1</v>
      </c>
      <c r="S1027" s="27">
        <v>1379520.8</v>
      </c>
      <c r="T1027" s="39">
        <f t="shared" ref="T1027" si="339">R1027*S1027</f>
        <v>1379520.8</v>
      </c>
      <c r="U1027" s="39">
        <f t="shared" ref="U1027" si="340">T1027*1.12</f>
        <v>1545063.2960000001</v>
      </c>
      <c r="V1027" s="2"/>
      <c r="W1027" s="2">
        <v>2016</v>
      </c>
      <c r="X1027" s="2"/>
    </row>
    <row r="1028" spans="1:24" ht="165.75" x14ac:dyDescent="0.25">
      <c r="A1028" s="6" t="s">
        <v>5484</v>
      </c>
      <c r="B1028" s="11" t="s">
        <v>25</v>
      </c>
      <c r="C1028" s="11" t="s">
        <v>2190</v>
      </c>
      <c r="D1028" s="240" t="s">
        <v>2139</v>
      </c>
      <c r="E1028" s="240" t="s">
        <v>2191</v>
      </c>
      <c r="F1028" s="238" t="s">
        <v>2192</v>
      </c>
      <c r="G1028" s="2" t="s">
        <v>30</v>
      </c>
      <c r="H1028" s="25">
        <v>0</v>
      </c>
      <c r="I1028" s="18">
        <v>470000000</v>
      </c>
      <c r="J1028" s="6" t="s">
        <v>32</v>
      </c>
      <c r="K1028" s="11" t="s">
        <v>45</v>
      </c>
      <c r="L1028" s="26" t="s">
        <v>34</v>
      </c>
      <c r="M1028" s="2" t="s">
        <v>35</v>
      </c>
      <c r="N1028" s="11" t="s">
        <v>2112</v>
      </c>
      <c r="O1028" s="11" t="s">
        <v>37</v>
      </c>
      <c r="P1028" s="41" t="s">
        <v>38</v>
      </c>
      <c r="Q1028" s="11" t="s">
        <v>39</v>
      </c>
      <c r="R1028" s="27">
        <v>3</v>
      </c>
      <c r="S1028" s="27">
        <v>584411.91</v>
      </c>
      <c r="T1028" s="39">
        <f t="shared" si="322"/>
        <v>1753235.73</v>
      </c>
      <c r="U1028" s="39">
        <f t="shared" si="332"/>
        <v>1963624.0176000001</v>
      </c>
      <c r="V1028" s="2"/>
      <c r="W1028" s="2">
        <v>2016</v>
      </c>
      <c r="X1028" s="2"/>
    </row>
    <row r="1029" spans="1:24" ht="165.75" x14ac:dyDescent="0.25">
      <c r="A1029" s="6" t="s">
        <v>5485</v>
      </c>
      <c r="B1029" s="11" t="s">
        <v>25</v>
      </c>
      <c r="C1029" s="11" t="s">
        <v>2190</v>
      </c>
      <c r="D1029" s="240" t="s">
        <v>2139</v>
      </c>
      <c r="E1029" s="240" t="s">
        <v>2191</v>
      </c>
      <c r="F1029" s="238" t="s">
        <v>2193</v>
      </c>
      <c r="G1029" s="2" t="s">
        <v>30</v>
      </c>
      <c r="H1029" s="25">
        <v>0</v>
      </c>
      <c r="I1029" s="18">
        <v>470000000</v>
      </c>
      <c r="J1029" s="6" t="s">
        <v>32</v>
      </c>
      <c r="K1029" s="11" t="s">
        <v>45</v>
      </c>
      <c r="L1029" s="26" t="s">
        <v>34</v>
      </c>
      <c r="M1029" s="2" t="s">
        <v>35</v>
      </c>
      <c r="N1029" s="11" t="s">
        <v>2112</v>
      </c>
      <c r="O1029" s="11" t="s">
        <v>37</v>
      </c>
      <c r="P1029" s="41" t="s">
        <v>38</v>
      </c>
      <c r="Q1029" s="11" t="s">
        <v>39</v>
      </c>
      <c r="R1029" s="27">
        <v>1</v>
      </c>
      <c r="S1029" s="27">
        <v>429105.71</v>
      </c>
      <c r="T1029" s="39">
        <f t="shared" si="322"/>
        <v>429105.71</v>
      </c>
      <c r="U1029" s="39">
        <f t="shared" si="332"/>
        <v>480598.39520000009</v>
      </c>
      <c r="V1029" s="2"/>
      <c r="W1029" s="2">
        <v>2016</v>
      </c>
      <c r="X1029" s="2"/>
    </row>
    <row r="1030" spans="1:24" ht="165.75" x14ac:dyDescent="0.25">
      <c r="A1030" s="6" t="s">
        <v>5486</v>
      </c>
      <c r="B1030" s="11" t="s">
        <v>25</v>
      </c>
      <c r="C1030" s="11" t="s">
        <v>2190</v>
      </c>
      <c r="D1030" s="240" t="s">
        <v>2139</v>
      </c>
      <c r="E1030" s="240" t="s">
        <v>2191</v>
      </c>
      <c r="F1030" s="238" t="s">
        <v>2194</v>
      </c>
      <c r="G1030" s="2" t="s">
        <v>30</v>
      </c>
      <c r="H1030" s="25">
        <v>0</v>
      </c>
      <c r="I1030" s="18">
        <v>470000000</v>
      </c>
      <c r="J1030" s="6" t="s">
        <v>32</v>
      </c>
      <c r="K1030" s="11" t="s">
        <v>45</v>
      </c>
      <c r="L1030" s="26" t="s">
        <v>34</v>
      </c>
      <c r="M1030" s="2" t="s">
        <v>35</v>
      </c>
      <c r="N1030" s="11" t="s">
        <v>2112</v>
      </c>
      <c r="O1030" s="11" t="s">
        <v>37</v>
      </c>
      <c r="P1030" s="41" t="s">
        <v>38</v>
      </c>
      <c r="Q1030" s="11" t="s">
        <v>39</v>
      </c>
      <c r="R1030" s="27">
        <v>2</v>
      </c>
      <c r="S1030" s="27">
        <v>442610.78</v>
      </c>
      <c r="T1030" s="39">
        <f t="shared" si="322"/>
        <v>885221.56</v>
      </c>
      <c r="U1030" s="39">
        <f t="shared" si="332"/>
        <v>991448.14720000012</v>
      </c>
      <c r="V1030" s="2"/>
      <c r="W1030" s="2">
        <v>2016</v>
      </c>
      <c r="X1030" s="2"/>
    </row>
    <row r="1031" spans="1:24" ht="165.75" x14ac:dyDescent="0.25">
      <c r="A1031" s="6" t="s">
        <v>5487</v>
      </c>
      <c r="B1031" s="11" t="s">
        <v>25</v>
      </c>
      <c r="C1031" s="11" t="s">
        <v>2190</v>
      </c>
      <c r="D1031" s="240" t="s">
        <v>2139</v>
      </c>
      <c r="E1031" s="240" t="s">
        <v>2191</v>
      </c>
      <c r="F1031" s="238" t="s">
        <v>2195</v>
      </c>
      <c r="G1031" s="2" t="s">
        <v>30</v>
      </c>
      <c r="H1031" s="25">
        <v>0</v>
      </c>
      <c r="I1031" s="18">
        <v>470000000</v>
      </c>
      <c r="J1031" s="6" t="s">
        <v>32</v>
      </c>
      <c r="K1031" s="11" t="s">
        <v>45</v>
      </c>
      <c r="L1031" s="26" t="s">
        <v>34</v>
      </c>
      <c r="M1031" s="2" t="s">
        <v>35</v>
      </c>
      <c r="N1031" s="11" t="s">
        <v>2112</v>
      </c>
      <c r="O1031" s="11" t="s">
        <v>37</v>
      </c>
      <c r="P1031" s="41" t="s">
        <v>38</v>
      </c>
      <c r="Q1031" s="11" t="s">
        <v>39</v>
      </c>
      <c r="R1031" s="27">
        <v>2</v>
      </c>
      <c r="S1031" s="27">
        <v>543897.55000000005</v>
      </c>
      <c r="T1031" s="39">
        <f t="shared" si="322"/>
        <v>1087795.1000000001</v>
      </c>
      <c r="U1031" s="39">
        <f t="shared" si="332"/>
        <v>1218330.5120000001</v>
      </c>
      <c r="V1031" s="2"/>
      <c r="W1031" s="2">
        <v>2016</v>
      </c>
      <c r="X1031" s="2"/>
    </row>
    <row r="1032" spans="1:24" ht="140.25" x14ac:dyDescent="0.25">
      <c r="A1032" s="6" t="s">
        <v>5488</v>
      </c>
      <c r="B1032" s="11" t="s">
        <v>25</v>
      </c>
      <c r="C1032" s="11" t="s">
        <v>2196</v>
      </c>
      <c r="D1032" s="240" t="s">
        <v>2197</v>
      </c>
      <c r="E1032" s="240" t="s">
        <v>2198</v>
      </c>
      <c r="F1032" s="238" t="s">
        <v>2199</v>
      </c>
      <c r="G1032" s="2" t="s">
        <v>30</v>
      </c>
      <c r="H1032" s="25">
        <v>0</v>
      </c>
      <c r="I1032" s="18">
        <v>470000000</v>
      </c>
      <c r="J1032" s="6" t="s">
        <v>32</v>
      </c>
      <c r="K1032" s="11" t="s">
        <v>45</v>
      </c>
      <c r="L1032" s="26" t="s">
        <v>34</v>
      </c>
      <c r="M1032" s="2" t="s">
        <v>35</v>
      </c>
      <c r="N1032" s="11" t="s">
        <v>2112</v>
      </c>
      <c r="O1032" s="11" t="s">
        <v>37</v>
      </c>
      <c r="P1032" s="41" t="s">
        <v>38</v>
      </c>
      <c r="Q1032" s="11" t="s">
        <v>39</v>
      </c>
      <c r="R1032" s="27">
        <v>8</v>
      </c>
      <c r="S1032" s="27">
        <v>226491.66</v>
      </c>
      <c r="T1032" s="39">
        <f t="shared" si="322"/>
        <v>1811933.28</v>
      </c>
      <c r="U1032" s="39">
        <f t="shared" si="332"/>
        <v>2029365.2736000002</v>
      </c>
      <c r="V1032" s="2"/>
      <c r="W1032" s="2">
        <v>2016</v>
      </c>
      <c r="X1032" s="2"/>
    </row>
    <row r="1033" spans="1:24" ht="102" x14ac:dyDescent="0.25">
      <c r="A1033" s="6" t="s">
        <v>5489</v>
      </c>
      <c r="B1033" s="11" t="s">
        <v>25</v>
      </c>
      <c r="C1033" s="11" t="s">
        <v>2200</v>
      </c>
      <c r="D1033" s="11" t="s">
        <v>2201</v>
      </c>
      <c r="E1033" s="238" t="s">
        <v>2202</v>
      </c>
      <c r="F1033" s="238" t="s">
        <v>10790</v>
      </c>
      <c r="G1033" s="2" t="s">
        <v>30</v>
      </c>
      <c r="H1033" s="25">
        <v>0</v>
      </c>
      <c r="I1033" s="18">
        <v>470000000</v>
      </c>
      <c r="J1033" s="6" t="s">
        <v>32</v>
      </c>
      <c r="K1033" s="11" t="s">
        <v>45</v>
      </c>
      <c r="L1033" s="26" t="s">
        <v>34</v>
      </c>
      <c r="M1033" s="2" t="s">
        <v>35</v>
      </c>
      <c r="N1033" s="11" t="s">
        <v>2112</v>
      </c>
      <c r="O1033" s="11" t="s">
        <v>37</v>
      </c>
      <c r="P1033" s="41" t="s">
        <v>38</v>
      </c>
      <c r="Q1033" s="11" t="s">
        <v>39</v>
      </c>
      <c r="R1033" s="27">
        <v>1</v>
      </c>
      <c r="S1033" s="27">
        <v>820334.78</v>
      </c>
      <c r="T1033" s="39">
        <v>0</v>
      </c>
      <c r="U1033" s="39">
        <f t="shared" si="332"/>
        <v>0</v>
      </c>
      <c r="V1033" s="2"/>
      <c r="W1033" s="2">
        <v>2016</v>
      </c>
      <c r="X1033" s="2" t="s">
        <v>7178</v>
      </c>
    </row>
    <row r="1034" spans="1:24" ht="102" x14ac:dyDescent="0.25">
      <c r="A1034" s="6" t="s">
        <v>10791</v>
      </c>
      <c r="B1034" s="11" t="s">
        <v>25</v>
      </c>
      <c r="C1034" s="11" t="s">
        <v>2200</v>
      </c>
      <c r="D1034" s="11" t="s">
        <v>2201</v>
      </c>
      <c r="E1034" s="238" t="s">
        <v>2202</v>
      </c>
      <c r="F1034" s="238" t="s">
        <v>10790</v>
      </c>
      <c r="G1034" s="2" t="s">
        <v>30</v>
      </c>
      <c r="H1034" s="25">
        <v>0</v>
      </c>
      <c r="I1034" s="18">
        <v>470000000</v>
      </c>
      <c r="J1034" s="6" t="s">
        <v>32</v>
      </c>
      <c r="K1034" s="11" t="s">
        <v>95</v>
      </c>
      <c r="L1034" s="26" t="s">
        <v>34</v>
      </c>
      <c r="M1034" s="2" t="s">
        <v>35</v>
      </c>
      <c r="N1034" s="11" t="s">
        <v>2112</v>
      </c>
      <c r="O1034" s="11" t="s">
        <v>37</v>
      </c>
      <c r="P1034" s="41" t="s">
        <v>38</v>
      </c>
      <c r="Q1034" s="11" t="s">
        <v>39</v>
      </c>
      <c r="R1034" s="27">
        <v>1</v>
      </c>
      <c r="S1034" s="27">
        <v>1560462.4</v>
      </c>
      <c r="T1034" s="39">
        <f t="shared" ref="T1034" si="341">R1034*S1034</f>
        <v>1560462.4</v>
      </c>
      <c r="U1034" s="39">
        <f t="shared" ref="U1034" si="342">T1034*1.12</f>
        <v>1747717.888</v>
      </c>
      <c r="V1034" s="2"/>
      <c r="W1034" s="2">
        <v>2016</v>
      </c>
      <c r="X1034" s="2"/>
    </row>
    <row r="1035" spans="1:24" ht="127.5" x14ac:dyDescent="0.25">
      <c r="A1035" s="6" t="s">
        <v>5490</v>
      </c>
      <c r="B1035" s="11" t="s">
        <v>25</v>
      </c>
      <c r="C1035" s="11" t="s">
        <v>2203</v>
      </c>
      <c r="D1035" s="11" t="s">
        <v>2204</v>
      </c>
      <c r="E1035" s="238" t="s">
        <v>2205</v>
      </c>
      <c r="F1035" s="238" t="s">
        <v>10792</v>
      </c>
      <c r="G1035" s="2" t="s">
        <v>30</v>
      </c>
      <c r="H1035" s="25">
        <v>0</v>
      </c>
      <c r="I1035" s="18">
        <v>470000000</v>
      </c>
      <c r="J1035" s="6" t="s">
        <v>32</v>
      </c>
      <c r="K1035" s="11" t="s">
        <v>45</v>
      </c>
      <c r="L1035" s="26" t="s">
        <v>34</v>
      </c>
      <c r="M1035" s="2" t="s">
        <v>35</v>
      </c>
      <c r="N1035" s="11" t="s">
        <v>2112</v>
      </c>
      <c r="O1035" s="11" t="s">
        <v>37</v>
      </c>
      <c r="P1035" s="41" t="s">
        <v>38</v>
      </c>
      <c r="Q1035" s="11" t="s">
        <v>39</v>
      </c>
      <c r="R1035" s="27">
        <v>1</v>
      </c>
      <c r="S1035" s="27">
        <v>39774.92</v>
      </c>
      <c r="T1035" s="39">
        <v>0</v>
      </c>
      <c r="U1035" s="39">
        <f t="shared" si="332"/>
        <v>0</v>
      </c>
      <c r="V1035" s="2"/>
      <c r="W1035" s="2">
        <v>2016</v>
      </c>
      <c r="X1035" s="2" t="s">
        <v>7178</v>
      </c>
    </row>
    <row r="1036" spans="1:24" ht="127.5" x14ac:dyDescent="0.25">
      <c r="A1036" s="6" t="s">
        <v>10793</v>
      </c>
      <c r="B1036" s="11" t="s">
        <v>25</v>
      </c>
      <c r="C1036" s="11" t="s">
        <v>2203</v>
      </c>
      <c r="D1036" s="11" t="s">
        <v>2204</v>
      </c>
      <c r="E1036" s="238" t="s">
        <v>2205</v>
      </c>
      <c r="F1036" s="238" t="s">
        <v>10792</v>
      </c>
      <c r="G1036" s="2" t="s">
        <v>30</v>
      </c>
      <c r="H1036" s="25">
        <v>0</v>
      </c>
      <c r="I1036" s="18">
        <v>470000000</v>
      </c>
      <c r="J1036" s="6" t="s">
        <v>32</v>
      </c>
      <c r="K1036" s="11" t="s">
        <v>95</v>
      </c>
      <c r="L1036" s="26" t="s">
        <v>34</v>
      </c>
      <c r="M1036" s="2" t="s">
        <v>35</v>
      </c>
      <c r="N1036" s="11" t="s">
        <v>2112</v>
      </c>
      <c r="O1036" s="11" t="s">
        <v>37</v>
      </c>
      <c r="P1036" s="41" t="s">
        <v>38</v>
      </c>
      <c r="Q1036" s="11" t="s">
        <v>39</v>
      </c>
      <c r="R1036" s="27">
        <v>1</v>
      </c>
      <c r="S1036" s="27">
        <v>45544</v>
      </c>
      <c r="T1036" s="39">
        <f t="shared" ref="T1036" si="343">R1036*S1036</f>
        <v>45544</v>
      </c>
      <c r="U1036" s="39">
        <f t="shared" ref="U1036" si="344">T1036*1.12</f>
        <v>51009.280000000006</v>
      </c>
      <c r="V1036" s="2"/>
      <c r="W1036" s="2">
        <v>2016</v>
      </c>
      <c r="X1036" s="2"/>
    </row>
    <row r="1037" spans="1:24" ht="153" x14ac:dyDescent="0.25">
      <c r="A1037" s="6" t="s">
        <v>5491</v>
      </c>
      <c r="B1037" s="11" t="s">
        <v>25</v>
      </c>
      <c r="C1037" s="11" t="s">
        <v>2206</v>
      </c>
      <c r="D1037" s="11" t="s">
        <v>2207</v>
      </c>
      <c r="E1037" s="238" t="s">
        <v>2208</v>
      </c>
      <c r="F1037" s="238" t="s">
        <v>2209</v>
      </c>
      <c r="G1037" s="2" t="s">
        <v>30</v>
      </c>
      <c r="H1037" s="25">
        <v>0</v>
      </c>
      <c r="I1037" s="18">
        <v>470000000</v>
      </c>
      <c r="J1037" s="6" t="s">
        <v>32</v>
      </c>
      <c r="K1037" s="11" t="s">
        <v>45</v>
      </c>
      <c r="L1037" s="26" t="s">
        <v>34</v>
      </c>
      <c r="M1037" s="2" t="s">
        <v>35</v>
      </c>
      <c r="N1037" s="11" t="s">
        <v>2112</v>
      </c>
      <c r="O1037" s="11" t="s">
        <v>37</v>
      </c>
      <c r="P1037" s="41" t="s">
        <v>38</v>
      </c>
      <c r="Q1037" s="11" t="s">
        <v>39</v>
      </c>
      <c r="R1037" s="27">
        <v>1</v>
      </c>
      <c r="S1037" s="27">
        <v>496137.56</v>
      </c>
      <c r="T1037" s="39">
        <v>0</v>
      </c>
      <c r="U1037" s="39">
        <f t="shared" si="332"/>
        <v>0</v>
      </c>
      <c r="V1037" s="2"/>
      <c r="W1037" s="2">
        <v>2016</v>
      </c>
      <c r="X1037" s="2" t="s">
        <v>7178</v>
      </c>
    </row>
    <row r="1038" spans="1:24" ht="153" x14ac:dyDescent="0.25">
      <c r="A1038" s="6" t="s">
        <v>10794</v>
      </c>
      <c r="B1038" s="11" t="s">
        <v>25</v>
      </c>
      <c r="C1038" s="11" t="s">
        <v>2206</v>
      </c>
      <c r="D1038" s="11" t="s">
        <v>2207</v>
      </c>
      <c r="E1038" s="238" t="s">
        <v>2208</v>
      </c>
      <c r="F1038" s="238" t="s">
        <v>2209</v>
      </c>
      <c r="G1038" s="2" t="s">
        <v>30</v>
      </c>
      <c r="H1038" s="25">
        <v>0</v>
      </c>
      <c r="I1038" s="18">
        <v>470000000</v>
      </c>
      <c r="J1038" s="6" t="s">
        <v>32</v>
      </c>
      <c r="K1038" s="11" t="s">
        <v>95</v>
      </c>
      <c r="L1038" s="26" t="s">
        <v>34</v>
      </c>
      <c r="M1038" s="2" t="s">
        <v>35</v>
      </c>
      <c r="N1038" s="11" t="s">
        <v>2112</v>
      </c>
      <c r="O1038" s="11" t="s">
        <v>37</v>
      </c>
      <c r="P1038" s="41" t="s">
        <v>38</v>
      </c>
      <c r="Q1038" s="11" t="s">
        <v>39</v>
      </c>
      <c r="R1038" s="27">
        <v>1</v>
      </c>
      <c r="S1038" s="27">
        <v>613104</v>
      </c>
      <c r="T1038" s="39">
        <f t="shared" ref="T1038" si="345">R1038*S1038</f>
        <v>613104</v>
      </c>
      <c r="U1038" s="39">
        <f t="shared" ref="U1038" si="346">T1038*1.12</f>
        <v>686676.4800000001</v>
      </c>
      <c r="V1038" s="2"/>
      <c r="W1038" s="2">
        <v>2016</v>
      </c>
      <c r="X1038" s="2"/>
    </row>
    <row r="1039" spans="1:24" ht="114.75" x14ac:dyDescent="0.25">
      <c r="A1039" s="6" t="s">
        <v>5492</v>
      </c>
      <c r="B1039" s="11" t="s">
        <v>25</v>
      </c>
      <c r="C1039" s="11" t="s">
        <v>6848</v>
      </c>
      <c r="D1039" s="240" t="s">
        <v>2210</v>
      </c>
      <c r="E1039" s="240" t="s">
        <v>2211</v>
      </c>
      <c r="F1039" s="238" t="s">
        <v>2212</v>
      </c>
      <c r="G1039" s="2" t="s">
        <v>30</v>
      </c>
      <c r="H1039" s="25">
        <v>0</v>
      </c>
      <c r="I1039" s="18">
        <v>470000000</v>
      </c>
      <c r="J1039" s="6" t="s">
        <v>32</v>
      </c>
      <c r="K1039" s="11" t="s">
        <v>45</v>
      </c>
      <c r="L1039" s="26" t="s">
        <v>34</v>
      </c>
      <c r="M1039" s="2" t="s">
        <v>35</v>
      </c>
      <c r="N1039" s="11" t="s">
        <v>2112</v>
      </c>
      <c r="O1039" s="11" t="s">
        <v>37</v>
      </c>
      <c r="P1039" s="41" t="s">
        <v>38</v>
      </c>
      <c r="Q1039" s="11" t="s">
        <v>39</v>
      </c>
      <c r="R1039" s="27">
        <v>1</v>
      </c>
      <c r="S1039" s="27">
        <v>95190.53</v>
      </c>
      <c r="T1039" s="39">
        <v>0</v>
      </c>
      <c r="U1039" s="39">
        <f t="shared" si="332"/>
        <v>0</v>
      </c>
      <c r="V1039" s="2"/>
      <c r="W1039" s="2">
        <v>2016</v>
      </c>
      <c r="X1039" s="2" t="s">
        <v>7178</v>
      </c>
    </row>
    <row r="1040" spans="1:24" ht="114.75" x14ac:dyDescent="0.25">
      <c r="A1040" s="6" t="s">
        <v>10795</v>
      </c>
      <c r="B1040" s="11" t="s">
        <v>25</v>
      </c>
      <c r="C1040" s="11" t="s">
        <v>6848</v>
      </c>
      <c r="D1040" s="240" t="s">
        <v>2210</v>
      </c>
      <c r="E1040" s="240" t="s">
        <v>2211</v>
      </c>
      <c r="F1040" s="238" t="s">
        <v>2212</v>
      </c>
      <c r="G1040" s="2" t="s">
        <v>30</v>
      </c>
      <c r="H1040" s="25">
        <v>0</v>
      </c>
      <c r="I1040" s="18">
        <v>470000000</v>
      </c>
      <c r="J1040" s="6" t="s">
        <v>32</v>
      </c>
      <c r="K1040" s="11" t="s">
        <v>95</v>
      </c>
      <c r="L1040" s="26" t="s">
        <v>34</v>
      </c>
      <c r="M1040" s="2" t="s">
        <v>35</v>
      </c>
      <c r="N1040" s="11" t="s">
        <v>2112</v>
      </c>
      <c r="O1040" s="11" t="s">
        <v>37</v>
      </c>
      <c r="P1040" s="41" t="s">
        <v>38</v>
      </c>
      <c r="Q1040" s="11" t="s">
        <v>39</v>
      </c>
      <c r="R1040" s="27">
        <v>1</v>
      </c>
      <c r="S1040" s="27">
        <v>164936</v>
      </c>
      <c r="T1040" s="39">
        <f t="shared" ref="T1040" si="347">R1040*S1040</f>
        <v>164936</v>
      </c>
      <c r="U1040" s="39">
        <f t="shared" ref="U1040" si="348">T1040*1.12</f>
        <v>184728.32000000001</v>
      </c>
      <c r="V1040" s="2"/>
      <c r="W1040" s="2">
        <v>2016</v>
      </c>
      <c r="X1040" s="2"/>
    </row>
    <row r="1041" spans="1:24" ht="153" x14ac:dyDescent="0.25">
      <c r="A1041" s="6" t="s">
        <v>5493</v>
      </c>
      <c r="B1041" s="11" t="s">
        <v>25</v>
      </c>
      <c r="C1041" s="11" t="s">
        <v>2206</v>
      </c>
      <c r="D1041" s="11" t="s">
        <v>2207</v>
      </c>
      <c r="E1041" s="238" t="s">
        <v>2208</v>
      </c>
      <c r="F1041" s="238" t="s">
        <v>2213</v>
      </c>
      <c r="G1041" s="2" t="s">
        <v>30</v>
      </c>
      <c r="H1041" s="25">
        <v>0</v>
      </c>
      <c r="I1041" s="18">
        <v>470000000</v>
      </c>
      <c r="J1041" s="6" t="s">
        <v>32</v>
      </c>
      <c r="K1041" s="11" t="s">
        <v>45</v>
      </c>
      <c r="L1041" s="26" t="s">
        <v>34</v>
      </c>
      <c r="M1041" s="2" t="s">
        <v>35</v>
      </c>
      <c r="N1041" s="11" t="s">
        <v>2112</v>
      </c>
      <c r="O1041" s="11" t="s">
        <v>37</v>
      </c>
      <c r="P1041" s="41" t="s">
        <v>38</v>
      </c>
      <c r="Q1041" s="11" t="s">
        <v>39</v>
      </c>
      <c r="R1041" s="27">
        <v>1</v>
      </c>
      <c r="S1041" s="27">
        <v>296048.46999999997</v>
      </c>
      <c r="T1041" s="39">
        <v>0</v>
      </c>
      <c r="U1041" s="39">
        <f t="shared" si="332"/>
        <v>0</v>
      </c>
      <c r="V1041" s="2"/>
      <c r="W1041" s="2">
        <v>2016</v>
      </c>
      <c r="X1041" s="2" t="s">
        <v>7178</v>
      </c>
    </row>
    <row r="1042" spans="1:24" ht="153" x14ac:dyDescent="0.25">
      <c r="A1042" s="6" t="s">
        <v>10796</v>
      </c>
      <c r="B1042" s="11" t="s">
        <v>25</v>
      </c>
      <c r="C1042" s="11" t="s">
        <v>2206</v>
      </c>
      <c r="D1042" s="11" t="s">
        <v>2207</v>
      </c>
      <c r="E1042" s="238" t="s">
        <v>2208</v>
      </c>
      <c r="F1042" s="238" t="s">
        <v>2213</v>
      </c>
      <c r="G1042" s="2" t="s">
        <v>30</v>
      </c>
      <c r="H1042" s="25">
        <v>0</v>
      </c>
      <c r="I1042" s="18">
        <v>470000000</v>
      </c>
      <c r="J1042" s="6" t="s">
        <v>32</v>
      </c>
      <c r="K1042" s="11" t="s">
        <v>95</v>
      </c>
      <c r="L1042" s="26" t="s">
        <v>34</v>
      </c>
      <c r="M1042" s="2" t="s">
        <v>35</v>
      </c>
      <c r="N1042" s="11" t="s">
        <v>2112</v>
      </c>
      <c r="O1042" s="11" t="s">
        <v>37</v>
      </c>
      <c r="P1042" s="41" t="s">
        <v>38</v>
      </c>
      <c r="Q1042" s="11" t="s">
        <v>39</v>
      </c>
      <c r="R1042" s="27">
        <v>1</v>
      </c>
      <c r="S1042" s="27">
        <v>521520</v>
      </c>
      <c r="T1042" s="39">
        <f t="shared" ref="T1042" si="349">R1042*S1042</f>
        <v>521520</v>
      </c>
      <c r="U1042" s="39">
        <f t="shared" ref="U1042" si="350">T1042*1.12</f>
        <v>584102.40000000002</v>
      </c>
      <c r="V1042" s="2"/>
      <c r="W1042" s="2">
        <v>2016</v>
      </c>
      <c r="X1042" s="2"/>
    </row>
    <row r="1043" spans="1:24" ht="153" x14ac:dyDescent="0.25">
      <c r="A1043" s="6" t="s">
        <v>5494</v>
      </c>
      <c r="B1043" s="11" t="s">
        <v>25</v>
      </c>
      <c r="C1043" s="11" t="s">
        <v>2214</v>
      </c>
      <c r="D1043" s="11" t="s">
        <v>2207</v>
      </c>
      <c r="E1043" s="238" t="s">
        <v>2215</v>
      </c>
      <c r="F1043" s="238" t="s">
        <v>2216</v>
      </c>
      <c r="G1043" s="2" t="s">
        <v>30</v>
      </c>
      <c r="H1043" s="25">
        <v>0</v>
      </c>
      <c r="I1043" s="18">
        <v>470000000</v>
      </c>
      <c r="J1043" s="6" t="s">
        <v>32</v>
      </c>
      <c r="K1043" s="11" t="s">
        <v>45</v>
      </c>
      <c r="L1043" s="26" t="s">
        <v>34</v>
      </c>
      <c r="M1043" s="2" t="s">
        <v>35</v>
      </c>
      <c r="N1043" s="11" t="s">
        <v>2112</v>
      </c>
      <c r="O1043" s="11" t="s">
        <v>37</v>
      </c>
      <c r="P1043" s="41" t="s">
        <v>38</v>
      </c>
      <c r="Q1043" s="11" t="s">
        <v>39</v>
      </c>
      <c r="R1043" s="27">
        <v>1</v>
      </c>
      <c r="S1043" s="27">
        <v>187328.45</v>
      </c>
      <c r="T1043" s="39">
        <v>0</v>
      </c>
      <c r="U1043" s="39">
        <f t="shared" si="332"/>
        <v>0</v>
      </c>
      <c r="V1043" s="2"/>
      <c r="W1043" s="2">
        <v>2016</v>
      </c>
      <c r="X1043" s="2" t="s">
        <v>7178</v>
      </c>
    </row>
    <row r="1044" spans="1:24" ht="153" x14ac:dyDescent="0.25">
      <c r="A1044" s="6" t="s">
        <v>10797</v>
      </c>
      <c r="B1044" s="11" t="s">
        <v>25</v>
      </c>
      <c r="C1044" s="11" t="s">
        <v>2214</v>
      </c>
      <c r="D1044" s="11" t="s">
        <v>2207</v>
      </c>
      <c r="E1044" s="238" t="s">
        <v>2215</v>
      </c>
      <c r="F1044" s="238" t="s">
        <v>2216</v>
      </c>
      <c r="G1044" s="2" t="s">
        <v>30</v>
      </c>
      <c r="H1044" s="25">
        <v>0</v>
      </c>
      <c r="I1044" s="18">
        <v>470000000</v>
      </c>
      <c r="J1044" s="6" t="s">
        <v>32</v>
      </c>
      <c r="K1044" s="11" t="s">
        <v>95</v>
      </c>
      <c r="L1044" s="26" t="s">
        <v>34</v>
      </c>
      <c r="M1044" s="2" t="s">
        <v>35</v>
      </c>
      <c r="N1044" s="11" t="s">
        <v>2112</v>
      </c>
      <c r="O1044" s="11" t="s">
        <v>37</v>
      </c>
      <c r="P1044" s="41" t="s">
        <v>38</v>
      </c>
      <c r="Q1044" s="11" t="s">
        <v>39</v>
      </c>
      <c r="R1044" s="27">
        <v>1</v>
      </c>
      <c r="S1044" s="27">
        <v>330720</v>
      </c>
      <c r="T1044" s="39">
        <f t="shared" ref="T1044" si="351">R1044*S1044</f>
        <v>330720</v>
      </c>
      <c r="U1044" s="39">
        <f t="shared" ref="U1044" si="352">T1044*1.12</f>
        <v>370406.40000000002</v>
      </c>
      <c r="V1044" s="2"/>
      <c r="W1044" s="2">
        <v>2016</v>
      </c>
      <c r="X1044" s="2"/>
    </row>
    <row r="1045" spans="1:24" ht="140.25" x14ac:dyDescent="0.25">
      <c r="A1045" s="6" t="s">
        <v>5495</v>
      </c>
      <c r="B1045" s="11" t="s">
        <v>25</v>
      </c>
      <c r="C1045" s="11" t="s">
        <v>2217</v>
      </c>
      <c r="D1045" s="11" t="s">
        <v>2218</v>
      </c>
      <c r="E1045" s="238" t="s">
        <v>2219</v>
      </c>
      <c r="F1045" s="238" t="s">
        <v>2220</v>
      </c>
      <c r="G1045" s="2" t="s">
        <v>30</v>
      </c>
      <c r="H1045" s="25">
        <v>0</v>
      </c>
      <c r="I1045" s="18">
        <v>470000000</v>
      </c>
      <c r="J1045" s="6" t="s">
        <v>32</v>
      </c>
      <c r="K1045" s="11" t="s">
        <v>45</v>
      </c>
      <c r="L1045" s="26" t="s">
        <v>34</v>
      </c>
      <c r="M1045" s="2" t="s">
        <v>35</v>
      </c>
      <c r="N1045" s="11" t="s">
        <v>2112</v>
      </c>
      <c r="O1045" s="11" t="s">
        <v>37</v>
      </c>
      <c r="P1045" s="41" t="s">
        <v>38</v>
      </c>
      <c r="Q1045" s="11" t="s">
        <v>39</v>
      </c>
      <c r="R1045" s="27">
        <v>5</v>
      </c>
      <c r="S1045" s="27">
        <v>76563.850000000006</v>
      </c>
      <c r="T1045" s="39">
        <v>0</v>
      </c>
      <c r="U1045" s="39">
        <f t="shared" si="332"/>
        <v>0</v>
      </c>
      <c r="V1045" s="2"/>
      <c r="W1045" s="2">
        <v>2016</v>
      </c>
      <c r="X1045" s="2" t="s">
        <v>7178</v>
      </c>
    </row>
    <row r="1046" spans="1:24" ht="140.25" x14ac:dyDescent="0.25">
      <c r="A1046" s="6" t="s">
        <v>10798</v>
      </c>
      <c r="B1046" s="11" t="s">
        <v>25</v>
      </c>
      <c r="C1046" s="11" t="s">
        <v>2217</v>
      </c>
      <c r="D1046" s="11" t="s">
        <v>2218</v>
      </c>
      <c r="E1046" s="238" t="s">
        <v>2219</v>
      </c>
      <c r="F1046" s="238" t="s">
        <v>2220</v>
      </c>
      <c r="G1046" s="2" t="s">
        <v>30</v>
      </c>
      <c r="H1046" s="25">
        <v>0</v>
      </c>
      <c r="I1046" s="18">
        <v>470000000</v>
      </c>
      <c r="J1046" s="6" t="s">
        <v>32</v>
      </c>
      <c r="K1046" s="11" t="s">
        <v>95</v>
      </c>
      <c r="L1046" s="26" t="s">
        <v>34</v>
      </c>
      <c r="M1046" s="2" t="s">
        <v>35</v>
      </c>
      <c r="N1046" s="11" t="s">
        <v>2112</v>
      </c>
      <c r="O1046" s="11" t="s">
        <v>37</v>
      </c>
      <c r="P1046" s="41" t="s">
        <v>38</v>
      </c>
      <c r="Q1046" s="11" t="s">
        <v>39</v>
      </c>
      <c r="R1046" s="27">
        <v>5</v>
      </c>
      <c r="S1046" s="27">
        <v>132288</v>
      </c>
      <c r="T1046" s="39">
        <f t="shared" ref="T1046" si="353">R1046*S1046</f>
        <v>661440</v>
      </c>
      <c r="U1046" s="39">
        <f t="shared" ref="U1046" si="354">T1046*1.12</f>
        <v>740812.80000000005</v>
      </c>
      <c r="V1046" s="2"/>
      <c r="W1046" s="2">
        <v>2016</v>
      </c>
      <c r="X1046" s="2"/>
    </row>
    <row r="1047" spans="1:24" ht="191.25" x14ac:dyDescent="0.25">
      <c r="A1047" s="6" t="s">
        <v>5496</v>
      </c>
      <c r="B1047" s="11" t="s">
        <v>25</v>
      </c>
      <c r="C1047" s="11" t="s">
        <v>2217</v>
      </c>
      <c r="D1047" s="11" t="s">
        <v>2218</v>
      </c>
      <c r="E1047" s="238" t="s">
        <v>2219</v>
      </c>
      <c r="F1047" s="238" t="s">
        <v>2221</v>
      </c>
      <c r="G1047" s="2" t="s">
        <v>30</v>
      </c>
      <c r="H1047" s="25">
        <v>0</v>
      </c>
      <c r="I1047" s="18">
        <v>470000000</v>
      </c>
      <c r="J1047" s="6" t="s">
        <v>32</v>
      </c>
      <c r="K1047" s="11" t="s">
        <v>45</v>
      </c>
      <c r="L1047" s="26" t="s">
        <v>34</v>
      </c>
      <c r="M1047" s="2" t="s">
        <v>35</v>
      </c>
      <c r="N1047" s="11" t="s">
        <v>2112</v>
      </c>
      <c r="O1047" s="11" t="s">
        <v>37</v>
      </c>
      <c r="P1047" s="41" t="s">
        <v>38</v>
      </c>
      <c r="Q1047" s="11" t="s">
        <v>39</v>
      </c>
      <c r="R1047" s="27">
        <v>1</v>
      </c>
      <c r="S1047" s="27">
        <v>105914.71</v>
      </c>
      <c r="T1047" s="39">
        <v>0</v>
      </c>
      <c r="U1047" s="39">
        <f t="shared" si="332"/>
        <v>0</v>
      </c>
      <c r="V1047" s="2"/>
      <c r="W1047" s="2">
        <v>2016</v>
      </c>
      <c r="X1047" s="2" t="s">
        <v>7178</v>
      </c>
    </row>
    <row r="1048" spans="1:24" ht="191.25" x14ac:dyDescent="0.25">
      <c r="A1048" s="6" t="s">
        <v>10799</v>
      </c>
      <c r="B1048" s="11" t="s">
        <v>25</v>
      </c>
      <c r="C1048" s="11" t="s">
        <v>2217</v>
      </c>
      <c r="D1048" s="11" t="s">
        <v>2218</v>
      </c>
      <c r="E1048" s="238" t="s">
        <v>2219</v>
      </c>
      <c r="F1048" s="238" t="s">
        <v>2221</v>
      </c>
      <c r="G1048" s="2" t="s">
        <v>30</v>
      </c>
      <c r="H1048" s="25">
        <v>0</v>
      </c>
      <c r="I1048" s="18">
        <v>470000000</v>
      </c>
      <c r="J1048" s="6" t="s">
        <v>32</v>
      </c>
      <c r="K1048" s="11" t="s">
        <v>95</v>
      </c>
      <c r="L1048" s="26" t="s">
        <v>34</v>
      </c>
      <c r="M1048" s="2" t="s">
        <v>35</v>
      </c>
      <c r="N1048" s="11" t="s">
        <v>2112</v>
      </c>
      <c r="O1048" s="11" t="s">
        <v>37</v>
      </c>
      <c r="P1048" s="41" t="s">
        <v>38</v>
      </c>
      <c r="Q1048" s="11" t="s">
        <v>39</v>
      </c>
      <c r="R1048" s="27">
        <v>1</v>
      </c>
      <c r="S1048" s="27">
        <v>182744</v>
      </c>
      <c r="T1048" s="39">
        <f t="shared" ref="T1048" si="355">R1048*S1048</f>
        <v>182744</v>
      </c>
      <c r="U1048" s="39">
        <f t="shared" ref="U1048" si="356">T1048*1.12</f>
        <v>204673.28000000003</v>
      </c>
      <c r="V1048" s="2"/>
      <c r="W1048" s="2">
        <v>2016</v>
      </c>
      <c r="X1048" s="2"/>
    </row>
    <row r="1049" spans="1:24" ht="114.75" x14ac:dyDescent="0.25">
      <c r="A1049" s="6" t="s">
        <v>5497</v>
      </c>
      <c r="B1049" s="11" t="s">
        <v>25</v>
      </c>
      <c r="C1049" s="11" t="s">
        <v>2217</v>
      </c>
      <c r="D1049" s="11" t="s">
        <v>2218</v>
      </c>
      <c r="E1049" s="238" t="s">
        <v>2219</v>
      </c>
      <c r="F1049" s="238" t="s">
        <v>2222</v>
      </c>
      <c r="G1049" s="2" t="s">
        <v>30</v>
      </c>
      <c r="H1049" s="25">
        <v>0</v>
      </c>
      <c r="I1049" s="18">
        <v>470000000</v>
      </c>
      <c r="J1049" s="6" t="s">
        <v>32</v>
      </c>
      <c r="K1049" s="11" t="s">
        <v>45</v>
      </c>
      <c r="L1049" s="26" t="s">
        <v>34</v>
      </c>
      <c r="M1049" s="2" t="s">
        <v>35</v>
      </c>
      <c r="N1049" s="11" t="s">
        <v>2112</v>
      </c>
      <c r="O1049" s="11" t="s">
        <v>37</v>
      </c>
      <c r="P1049" s="41" t="s">
        <v>38</v>
      </c>
      <c r="Q1049" s="11" t="s">
        <v>39</v>
      </c>
      <c r="R1049" s="27">
        <v>2</v>
      </c>
      <c r="S1049" s="27">
        <v>146237.24</v>
      </c>
      <c r="T1049" s="39">
        <v>0</v>
      </c>
      <c r="U1049" s="39">
        <f t="shared" si="332"/>
        <v>0</v>
      </c>
      <c r="V1049" s="2"/>
      <c r="W1049" s="2">
        <v>2016</v>
      </c>
      <c r="X1049" s="2" t="s">
        <v>7178</v>
      </c>
    </row>
    <row r="1050" spans="1:24" ht="114.75" x14ac:dyDescent="0.25">
      <c r="A1050" s="6" t="s">
        <v>10800</v>
      </c>
      <c r="B1050" s="11" t="s">
        <v>25</v>
      </c>
      <c r="C1050" s="11" t="s">
        <v>2217</v>
      </c>
      <c r="D1050" s="11" t="s">
        <v>2218</v>
      </c>
      <c r="E1050" s="238" t="s">
        <v>2219</v>
      </c>
      <c r="F1050" s="238" t="s">
        <v>2222</v>
      </c>
      <c r="G1050" s="2" t="s">
        <v>30</v>
      </c>
      <c r="H1050" s="25">
        <v>0</v>
      </c>
      <c r="I1050" s="18">
        <v>470000000</v>
      </c>
      <c r="J1050" s="6" t="s">
        <v>32</v>
      </c>
      <c r="K1050" s="11" t="s">
        <v>95</v>
      </c>
      <c r="L1050" s="26" t="s">
        <v>34</v>
      </c>
      <c r="M1050" s="2" t="s">
        <v>35</v>
      </c>
      <c r="N1050" s="11" t="s">
        <v>2112</v>
      </c>
      <c r="O1050" s="11" t="s">
        <v>37</v>
      </c>
      <c r="P1050" s="41" t="s">
        <v>38</v>
      </c>
      <c r="Q1050" s="11" t="s">
        <v>39</v>
      </c>
      <c r="R1050" s="27">
        <v>2</v>
      </c>
      <c r="S1050" s="27">
        <v>253128</v>
      </c>
      <c r="T1050" s="39">
        <f t="shared" ref="T1050" si="357">R1050*S1050</f>
        <v>506256</v>
      </c>
      <c r="U1050" s="39">
        <f t="shared" ref="U1050" si="358">T1050*1.12</f>
        <v>567006.72000000009</v>
      </c>
      <c r="V1050" s="2"/>
      <c r="W1050" s="2">
        <v>2016</v>
      </c>
      <c r="X1050" s="2"/>
    </row>
    <row r="1051" spans="1:24" ht="102" x14ac:dyDescent="0.25">
      <c r="A1051" s="6" t="s">
        <v>5498</v>
      </c>
      <c r="B1051" s="11" t="s">
        <v>25</v>
      </c>
      <c r="C1051" s="11" t="s">
        <v>2223</v>
      </c>
      <c r="D1051" s="11" t="s">
        <v>2224</v>
      </c>
      <c r="E1051" s="238" t="s">
        <v>2225</v>
      </c>
      <c r="F1051" s="238" t="s">
        <v>2226</v>
      </c>
      <c r="G1051" s="2" t="s">
        <v>30</v>
      </c>
      <c r="H1051" s="25">
        <v>0</v>
      </c>
      <c r="I1051" s="18">
        <v>470000000</v>
      </c>
      <c r="J1051" s="6" t="s">
        <v>32</v>
      </c>
      <c r="K1051" s="11" t="s">
        <v>45</v>
      </c>
      <c r="L1051" s="26" t="s">
        <v>34</v>
      </c>
      <c r="M1051" s="2" t="s">
        <v>35</v>
      </c>
      <c r="N1051" s="11" t="s">
        <v>2112</v>
      </c>
      <c r="O1051" s="11" t="s">
        <v>37</v>
      </c>
      <c r="P1051" s="41" t="s">
        <v>38</v>
      </c>
      <c r="Q1051" s="11" t="s">
        <v>39</v>
      </c>
      <c r="R1051" s="27">
        <v>2</v>
      </c>
      <c r="S1051" s="27">
        <v>44407.66</v>
      </c>
      <c r="T1051" s="39">
        <v>0</v>
      </c>
      <c r="U1051" s="39">
        <f t="shared" si="332"/>
        <v>0</v>
      </c>
      <c r="V1051" s="2"/>
      <c r="W1051" s="2">
        <v>2016</v>
      </c>
      <c r="X1051" s="2" t="s">
        <v>7178</v>
      </c>
    </row>
    <row r="1052" spans="1:24" ht="102" x14ac:dyDescent="0.25">
      <c r="A1052" s="6" t="s">
        <v>10801</v>
      </c>
      <c r="B1052" s="11" t="s">
        <v>25</v>
      </c>
      <c r="C1052" s="11" t="s">
        <v>2223</v>
      </c>
      <c r="D1052" s="11" t="s">
        <v>2224</v>
      </c>
      <c r="E1052" s="238" t="s">
        <v>2225</v>
      </c>
      <c r="F1052" s="238" t="s">
        <v>2226</v>
      </c>
      <c r="G1052" s="2" t="s">
        <v>30</v>
      </c>
      <c r="H1052" s="25">
        <v>0</v>
      </c>
      <c r="I1052" s="18">
        <v>470000000</v>
      </c>
      <c r="J1052" s="6" t="s">
        <v>32</v>
      </c>
      <c r="K1052" s="11" t="s">
        <v>95</v>
      </c>
      <c r="L1052" s="26" t="s">
        <v>34</v>
      </c>
      <c r="M1052" s="2" t="s">
        <v>35</v>
      </c>
      <c r="N1052" s="11" t="s">
        <v>2112</v>
      </c>
      <c r="O1052" s="11" t="s">
        <v>37</v>
      </c>
      <c r="P1052" s="41" t="s">
        <v>38</v>
      </c>
      <c r="Q1052" s="11" t="s">
        <v>39</v>
      </c>
      <c r="R1052" s="27">
        <v>2</v>
      </c>
      <c r="S1052" s="27">
        <v>75472</v>
      </c>
      <c r="T1052" s="39">
        <f t="shared" ref="T1052" si="359">R1052*S1052</f>
        <v>150944</v>
      </c>
      <c r="U1052" s="39">
        <f t="shared" ref="U1052" si="360">T1052*1.12</f>
        <v>169057.28000000003</v>
      </c>
      <c r="V1052" s="2"/>
      <c r="W1052" s="2">
        <v>2016</v>
      </c>
      <c r="X1052" s="2"/>
    </row>
    <row r="1053" spans="1:24" ht="102" x14ac:dyDescent="0.25">
      <c r="A1053" s="6" t="s">
        <v>5499</v>
      </c>
      <c r="B1053" s="11" t="s">
        <v>25</v>
      </c>
      <c r="C1053" s="11" t="s">
        <v>2227</v>
      </c>
      <c r="D1053" s="11" t="s">
        <v>2228</v>
      </c>
      <c r="E1053" s="238" t="s">
        <v>2229</v>
      </c>
      <c r="F1053" s="238" t="s">
        <v>2230</v>
      </c>
      <c r="G1053" s="2" t="s">
        <v>30</v>
      </c>
      <c r="H1053" s="25">
        <v>0</v>
      </c>
      <c r="I1053" s="18">
        <v>470000000</v>
      </c>
      <c r="J1053" s="6" t="s">
        <v>32</v>
      </c>
      <c r="K1053" s="11" t="s">
        <v>45</v>
      </c>
      <c r="L1053" s="26" t="s">
        <v>34</v>
      </c>
      <c r="M1053" s="2" t="s">
        <v>35</v>
      </c>
      <c r="N1053" s="11" t="s">
        <v>2112</v>
      </c>
      <c r="O1053" s="11" t="s">
        <v>37</v>
      </c>
      <c r="P1053" s="41" t="s">
        <v>38</v>
      </c>
      <c r="Q1053" s="11" t="s">
        <v>39</v>
      </c>
      <c r="R1053" s="27">
        <v>2</v>
      </c>
      <c r="S1053" s="27">
        <v>8548.69</v>
      </c>
      <c r="T1053" s="39">
        <v>0</v>
      </c>
      <c r="U1053" s="39">
        <f t="shared" si="332"/>
        <v>0</v>
      </c>
      <c r="V1053" s="2"/>
      <c r="W1053" s="2">
        <v>2016</v>
      </c>
      <c r="X1053" s="2" t="s">
        <v>7178</v>
      </c>
    </row>
    <row r="1054" spans="1:24" ht="102" x14ac:dyDescent="0.25">
      <c r="A1054" s="6" t="s">
        <v>10802</v>
      </c>
      <c r="B1054" s="11" t="s">
        <v>25</v>
      </c>
      <c r="C1054" s="11" t="s">
        <v>2227</v>
      </c>
      <c r="D1054" s="11" t="s">
        <v>2228</v>
      </c>
      <c r="E1054" s="238" t="s">
        <v>2229</v>
      </c>
      <c r="F1054" s="238" t="s">
        <v>2230</v>
      </c>
      <c r="G1054" s="2" t="s">
        <v>30</v>
      </c>
      <c r="H1054" s="25">
        <v>0</v>
      </c>
      <c r="I1054" s="18">
        <v>470000000</v>
      </c>
      <c r="J1054" s="6" t="s">
        <v>32</v>
      </c>
      <c r="K1054" s="11" t="s">
        <v>95</v>
      </c>
      <c r="L1054" s="26" t="s">
        <v>34</v>
      </c>
      <c r="M1054" s="2" t="s">
        <v>35</v>
      </c>
      <c r="N1054" s="11" t="s">
        <v>2112</v>
      </c>
      <c r="O1054" s="11" t="s">
        <v>37</v>
      </c>
      <c r="P1054" s="41" t="s">
        <v>38</v>
      </c>
      <c r="Q1054" s="11" t="s">
        <v>39</v>
      </c>
      <c r="R1054" s="27">
        <v>2</v>
      </c>
      <c r="S1054" s="27">
        <v>14796</v>
      </c>
      <c r="T1054" s="39">
        <f t="shared" ref="T1054" si="361">R1054*S1054</f>
        <v>29592</v>
      </c>
      <c r="U1054" s="39">
        <f t="shared" ref="U1054" si="362">T1054*1.12</f>
        <v>33143.040000000001</v>
      </c>
      <c r="V1054" s="2"/>
      <c r="W1054" s="2">
        <v>2016</v>
      </c>
      <c r="X1054" s="2"/>
    </row>
    <row r="1055" spans="1:24" ht="114.75" x14ac:dyDescent="0.25">
      <c r="A1055" s="6" t="s">
        <v>5500</v>
      </c>
      <c r="B1055" s="11" t="s">
        <v>25</v>
      </c>
      <c r="C1055" s="11" t="s">
        <v>2231</v>
      </c>
      <c r="D1055" s="11" t="s">
        <v>2232</v>
      </c>
      <c r="E1055" s="238" t="s">
        <v>2233</v>
      </c>
      <c r="F1055" s="238" t="s">
        <v>2234</v>
      </c>
      <c r="G1055" s="2" t="s">
        <v>30</v>
      </c>
      <c r="H1055" s="25">
        <v>0</v>
      </c>
      <c r="I1055" s="18">
        <v>470000000</v>
      </c>
      <c r="J1055" s="6" t="s">
        <v>32</v>
      </c>
      <c r="K1055" s="11" t="s">
        <v>45</v>
      </c>
      <c r="L1055" s="26" t="s">
        <v>34</v>
      </c>
      <c r="M1055" s="2" t="s">
        <v>35</v>
      </c>
      <c r="N1055" s="11" t="s">
        <v>2112</v>
      </c>
      <c r="O1055" s="11" t="s">
        <v>37</v>
      </c>
      <c r="P1055" s="41" t="s">
        <v>38</v>
      </c>
      <c r="Q1055" s="11" t="s">
        <v>39</v>
      </c>
      <c r="R1055" s="27">
        <v>8</v>
      </c>
      <c r="S1055" s="27">
        <v>5563.29</v>
      </c>
      <c r="T1055" s="39">
        <v>0</v>
      </c>
      <c r="U1055" s="39">
        <f t="shared" si="332"/>
        <v>0</v>
      </c>
      <c r="V1055" s="2"/>
      <c r="W1055" s="2">
        <v>2016</v>
      </c>
      <c r="X1055" s="2" t="s">
        <v>7178</v>
      </c>
    </row>
    <row r="1056" spans="1:24" ht="114.75" x14ac:dyDescent="0.25">
      <c r="A1056" s="6" t="s">
        <v>10803</v>
      </c>
      <c r="B1056" s="11" t="s">
        <v>25</v>
      </c>
      <c r="C1056" s="11" t="s">
        <v>2231</v>
      </c>
      <c r="D1056" s="11" t="s">
        <v>2232</v>
      </c>
      <c r="E1056" s="238" t="s">
        <v>2233</v>
      </c>
      <c r="F1056" s="238" t="s">
        <v>2234</v>
      </c>
      <c r="G1056" s="2" t="s">
        <v>30</v>
      </c>
      <c r="H1056" s="25">
        <v>0</v>
      </c>
      <c r="I1056" s="18">
        <v>470000000</v>
      </c>
      <c r="J1056" s="6" t="s">
        <v>32</v>
      </c>
      <c r="K1056" s="11" t="s">
        <v>95</v>
      </c>
      <c r="L1056" s="26" t="s">
        <v>34</v>
      </c>
      <c r="M1056" s="2" t="s">
        <v>35</v>
      </c>
      <c r="N1056" s="11" t="s">
        <v>2112</v>
      </c>
      <c r="O1056" s="11" t="s">
        <v>37</v>
      </c>
      <c r="P1056" s="41" t="s">
        <v>38</v>
      </c>
      <c r="Q1056" s="11" t="s">
        <v>39</v>
      </c>
      <c r="R1056" s="27">
        <v>8</v>
      </c>
      <c r="S1056" s="27">
        <v>9624</v>
      </c>
      <c r="T1056" s="39">
        <f t="shared" ref="T1056" si="363">R1056*S1056</f>
        <v>76992</v>
      </c>
      <c r="U1056" s="39">
        <f t="shared" ref="U1056" si="364">T1056*1.12</f>
        <v>86231.040000000008</v>
      </c>
      <c r="V1056" s="2"/>
      <c r="W1056" s="2">
        <v>2016</v>
      </c>
      <c r="X1056" s="2"/>
    </row>
    <row r="1057" spans="1:24" ht="102" x14ac:dyDescent="0.25">
      <c r="A1057" s="6" t="s">
        <v>5501</v>
      </c>
      <c r="B1057" s="11" t="s">
        <v>25</v>
      </c>
      <c r="C1057" s="11" t="s">
        <v>2235</v>
      </c>
      <c r="D1057" s="11" t="s">
        <v>2236</v>
      </c>
      <c r="E1057" s="238" t="s">
        <v>2237</v>
      </c>
      <c r="F1057" s="238" t="s">
        <v>2238</v>
      </c>
      <c r="G1057" s="2" t="s">
        <v>30</v>
      </c>
      <c r="H1057" s="25">
        <v>0</v>
      </c>
      <c r="I1057" s="18">
        <v>470000000</v>
      </c>
      <c r="J1057" s="6" t="s">
        <v>32</v>
      </c>
      <c r="K1057" s="11" t="s">
        <v>45</v>
      </c>
      <c r="L1057" s="26" t="s">
        <v>34</v>
      </c>
      <c r="M1057" s="2" t="s">
        <v>35</v>
      </c>
      <c r="N1057" s="11" t="s">
        <v>2112</v>
      </c>
      <c r="O1057" s="11" t="s">
        <v>37</v>
      </c>
      <c r="P1057" s="41" t="s">
        <v>38</v>
      </c>
      <c r="Q1057" s="11" t="s">
        <v>39</v>
      </c>
      <c r="R1057" s="27">
        <v>5</v>
      </c>
      <c r="S1057" s="27">
        <v>9366.93</v>
      </c>
      <c r="T1057" s="39">
        <v>0</v>
      </c>
      <c r="U1057" s="39">
        <f t="shared" si="332"/>
        <v>0</v>
      </c>
      <c r="V1057" s="2"/>
      <c r="W1057" s="2">
        <v>2016</v>
      </c>
      <c r="X1057" s="2" t="s">
        <v>7178</v>
      </c>
    </row>
    <row r="1058" spans="1:24" ht="102" x14ac:dyDescent="0.25">
      <c r="A1058" s="6" t="s">
        <v>10804</v>
      </c>
      <c r="B1058" s="11" t="s">
        <v>25</v>
      </c>
      <c r="C1058" s="11" t="s">
        <v>2235</v>
      </c>
      <c r="D1058" s="11" t="s">
        <v>2236</v>
      </c>
      <c r="E1058" s="238" t="s">
        <v>2237</v>
      </c>
      <c r="F1058" s="238" t="s">
        <v>2238</v>
      </c>
      <c r="G1058" s="2" t="s">
        <v>30</v>
      </c>
      <c r="H1058" s="25">
        <v>0</v>
      </c>
      <c r="I1058" s="18">
        <v>470000000</v>
      </c>
      <c r="J1058" s="6" t="s">
        <v>32</v>
      </c>
      <c r="K1058" s="11" t="s">
        <v>95</v>
      </c>
      <c r="L1058" s="26" t="s">
        <v>34</v>
      </c>
      <c r="M1058" s="2" t="s">
        <v>35</v>
      </c>
      <c r="N1058" s="11" t="s">
        <v>2112</v>
      </c>
      <c r="O1058" s="11" t="s">
        <v>37</v>
      </c>
      <c r="P1058" s="41" t="s">
        <v>38</v>
      </c>
      <c r="Q1058" s="11" t="s">
        <v>39</v>
      </c>
      <c r="R1058" s="27">
        <v>5</v>
      </c>
      <c r="S1058" s="27">
        <v>15856</v>
      </c>
      <c r="T1058" s="39">
        <f t="shared" ref="T1058" si="365">R1058*S1058</f>
        <v>79280</v>
      </c>
      <c r="U1058" s="39">
        <f t="shared" ref="U1058" si="366">T1058*1.12</f>
        <v>88793.600000000006</v>
      </c>
      <c r="V1058" s="2"/>
      <c r="W1058" s="2">
        <v>2016</v>
      </c>
      <c r="X1058" s="2"/>
    </row>
    <row r="1059" spans="1:24" ht="102" x14ac:dyDescent="0.25">
      <c r="A1059" s="6" t="s">
        <v>5502</v>
      </c>
      <c r="B1059" s="11" t="s">
        <v>25</v>
      </c>
      <c r="C1059" s="11" t="s">
        <v>2239</v>
      </c>
      <c r="D1059" s="11" t="s">
        <v>2240</v>
      </c>
      <c r="E1059" s="238" t="s">
        <v>2241</v>
      </c>
      <c r="F1059" s="238" t="s">
        <v>2242</v>
      </c>
      <c r="G1059" s="2" t="s">
        <v>30</v>
      </c>
      <c r="H1059" s="25">
        <v>0</v>
      </c>
      <c r="I1059" s="18">
        <v>470000000</v>
      </c>
      <c r="J1059" s="6" t="s">
        <v>32</v>
      </c>
      <c r="K1059" s="11" t="s">
        <v>45</v>
      </c>
      <c r="L1059" s="26" t="s">
        <v>34</v>
      </c>
      <c r="M1059" s="2" t="s">
        <v>35</v>
      </c>
      <c r="N1059" s="11" t="s">
        <v>2112</v>
      </c>
      <c r="O1059" s="11" t="s">
        <v>37</v>
      </c>
      <c r="P1059" s="41" t="s">
        <v>38</v>
      </c>
      <c r="Q1059" s="11" t="s">
        <v>39</v>
      </c>
      <c r="R1059" s="27">
        <v>2</v>
      </c>
      <c r="S1059" s="27">
        <v>3850.45</v>
      </c>
      <c r="T1059" s="39">
        <v>0</v>
      </c>
      <c r="U1059" s="39">
        <f t="shared" si="332"/>
        <v>0</v>
      </c>
      <c r="V1059" s="2"/>
      <c r="W1059" s="2">
        <v>2016</v>
      </c>
      <c r="X1059" s="2" t="s">
        <v>7178</v>
      </c>
    </row>
    <row r="1060" spans="1:24" ht="102" x14ac:dyDescent="0.25">
      <c r="A1060" s="6" t="s">
        <v>10805</v>
      </c>
      <c r="B1060" s="11" t="s">
        <v>25</v>
      </c>
      <c r="C1060" s="11" t="s">
        <v>2239</v>
      </c>
      <c r="D1060" s="11" t="s">
        <v>2240</v>
      </c>
      <c r="E1060" s="238" t="s">
        <v>2241</v>
      </c>
      <c r="F1060" s="238" t="s">
        <v>2242</v>
      </c>
      <c r="G1060" s="2" t="s">
        <v>30</v>
      </c>
      <c r="H1060" s="25">
        <v>0</v>
      </c>
      <c r="I1060" s="18">
        <v>470000000</v>
      </c>
      <c r="J1060" s="6" t="s">
        <v>32</v>
      </c>
      <c r="K1060" s="11" t="s">
        <v>95</v>
      </c>
      <c r="L1060" s="26" t="s">
        <v>34</v>
      </c>
      <c r="M1060" s="2" t="s">
        <v>35</v>
      </c>
      <c r="N1060" s="11" t="s">
        <v>2112</v>
      </c>
      <c r="O1060" s="11" t="s">
        <v>37</v>
      </c>
      <c r="P1060" s="41" t="s">
        <v>38</v>
      </c>
      <c r="Q1060" s="11" t="s">
        <v>39</v>
      </c>
      <c r="R1060" s="27">
        <v>2</v>
      </c>
      <c r="S1060" s="27">
        <v>6740</v>
      </c>
      <c r="T1060" s="39">
        <f t="shared" ref="T1060" si="367">R1060*S1060</f>
        <v>13480</v>
      </c>
      <c r="U1060" s="39">
        <f t="shared" ref="U1060" si="368">T1060*1.12</f>
        <v>15097.600000000002</v>
      </c>
      <c r="V1060" s="2"/>
      <c r="W1060" s="2">
        <v>2016</v>
      </c>
      <c r="X1060" s="2"/>
    </row>
    <row r="1061" spans="1:24" ht="114.75" x14ac:dyDescent="0.25">
      <c r="A1061" s="6" t="s">
        <v>5503</v>
      </c>
      <c r="B1061" s="11" t="s">
        <v>25</v>
      </c>
      <c r="C1061" s="11" t="s">
        <v>2231</v>
      </c>
      <c r="D1061" s="11" t="s">
        <v>2232</v>
      </c>
      <c r="E1061" s="238" t="s">
        <v>2233</v>
      </c>
      <c r="F1061" s="238" t="s">
        <v>7727</v>
      </c>
      <c r="G1061" s="2" t="s">
        <v>337</v>
      </c>
      <c r="H1061" s="25">
        <v>0</v>
      </c>
      <c r="I1061" s="18">
        <v>470000000</v>
      </c>
      <c r="J1061" s="6" t="s">
        <v>32</v>
      </c>
      <c r="K1061" s="11" t="s">
        <v>45</v>
      </c>
      <c r="L1061" s="26" t="s">
        <v>34</v>
      </c>
      <c r="M1061" s="2" t="s">
        <v>35</v>
      </c>
      <c r="N1061" s="11" t="s">
        <v>2112</v>
      </c>
      <c r="O1061" s="11" t="s">
        <v>37</v>
      </c>
      <c r="P1061" s="41" t="s">
        <v>38</v>
      </c>
      <c r="Q1061" s="11" t="s">
        <v>39</v>
      </c>
      <c r="R1061" s="27">
        <v>1</v>
      </c>
      <c r="S1061" s="27">
        <f>9596648.09-130000</f>
        <v>9466648.0899999999</v>
      </c>
      <c r="T1061" s="39">
        <v>0</v>
      </c>
      <c r="U1061" s="39">
        <f t="shared" si="332"/>
        <v>0</v>
      </c>
      <c r="V1061" s="2"/>
      <c r="W1061" s="2">
        <v>2016</v>
      </c>
      <c r="X1061" s="2" t="s">
        <v>7728</v>
      </c>
    </row>
    <row r="1062" spans="1:24" ht="114.75" x14ac:dyDescent="0.25">
      <c r="A1062" s="6" t="s">
        <v>7729</v>
      </c>
      <c r="B1062" s="11" t="s">
        <v>25</v>
      </c>
      <c r="C1062" s="11" t="s">
        <v>4855</v>
      </c>
      <c r="D1062" s="11" t="s">
        <v>4856</v>
      </c>
      <c r="E1062" s="238" t="s">
        <v>4857</v>
      </c>
      <c r="F1062" s="238" t="s">
        <v>7730</v>
      </c>
      <c r="G1062" s="2" t="s">
        <v>337</v>
      </c>
      <c r="H1062" s="25">
        <v>0</v>
      </c>
      <c r="I1062" s="18">
        <v>470000000</v>
      </c>
      <c r="J1062" s="6" t="s">
        <v>32</v>
      </c>
      <c r="K1062" s="11" t="s">
        <v>45</v>
      </c>
      <c r="L1062" s="26" t="s">
        <v>34</v>
      </c>
      <c r="M1062" s="2" t="s">
        <v>35</v>
      </c>
      <c r="N1062" s="11" t="s">
        <v>2112</v>
      </c>
      <c r="O1062" s="11" t="s">
        <v>37</v>
      </c>
      <c r="P1062" s="41" t="s">
        <v>38</v>
      </c>
      <c r="Q1062" s="11" t="s">
        <v>39</v>
      </c>
      <c r="R1062" s="27">
        <v>1</v>
      </c>
      <c r="S1062" s="27">
        <f>9596648.09-130000</f>
        <v>9466648.0899999999</v>
      </c>
      <c r="T1062" s="39">
        <f t="shared" ref="T1062" si="369">R1062*S1062</f>
        <v>9466648.0899999999</v>
      </c>
      <c r="U1062" s="39">
        <f t="shared" si="332"/>
        <v>10602645.860800002</v>
      </c>
      <c r="V1062" s="2"/>
      <c r="W1062" s="2">
        <v>2016</v>
      </c>
      <c r="X1062" s="2"/>
    </row>
    <row r="1063" spans="1:24" ht="102" x14ac:dyDescent="0.25">
      <c r="A1063" s="6" t="s">
        <v>5504</v>
      </c>
      <c r="B1063" s="11" t="s">
        <v>25</v>
      </c>
      <c r="C1063" s="11" t="s">
        <v>2243</v>
      </c>
      <c r="D1063" s="11" t="s">
        <v>2244</v>
      </c>
      <c r="E1063" s="238" t="s">
        <v>2245</v>
      </c>
      <c r="F1063" s="238" t="s">
        <v>2246</v>
      </c>
      <c r="G1063" s="2" t="s">
        <v>30</v>
      </c>
      <c r="H1063" s="25">
        <v>0</v>
      </c>
      <c r="I1063" s="18">
        <v>470000000</v>
      </c>
      <c r="J1063" s="6" t="s">
        <v>32</v>
      </c>
      <c r="K1063" s="11" t="s">
        <v>45</v>
      </c>
      <c r="L1063" s="26" t="s">
        <v>34</v>
      </c>
      <c r="M1063" s="2" t="s">
        <v>35</v>
      </c>
      <c r="N1063" s="11" t="s">
        <v>2112</v>
      </c>
      <c r="O1063" s="11" t="s">
        <v>37</v>
      </c>
      <c r="P1063" s="41" t="s">
        <v>38</v>
      </c>
      <c r="Q1063" s="11" t="s">
        <v>39</v>
      </c>
      <c r="R1063" s="27">
        <v>1</v>
      </c>
      <c r="S1063" s="27">
        <v>485278.63</v>
      </c>
      <c r="T1063" s="39">
        <v>0</v>
      </c>
      <c r="U1063" s="39">
        <f t="shared" si="332"/>
        <v>0</v>
      </c>
      <c r="V1063" s="2"/>
      <c r="W1063" s="2">
        <v>2016</v>
      </c>
      <c r="X1063" s="2" t="s">
        <v>7178</v>
      </c>
    </row>
    <row r="1064" spans="1:24" ht="102" x14ac:dyDescent="0.25">
      <c r="A1064" s="6" t="s">
        <v>10806</v>
      </c>
      <c r="B1064" s="11" t="s">
        <v>25</v>
      </c>
      <c r="C1064" s="11" t="s">
        <v>2243</v>
      </c>
      <c r="D1064" s="11" t="s">
        <v>2244</v>
      </c>
      <c r="E1064" s="238" t="s">
        <v>2245</v>
      </c>
      <c r="F1064" s="238" t="s">
        <v>2246</v>
      </c>
      <c r="G1064" s="2" t="s">
        <v>30</v>
      </c>
      <c r="H1064" s="25">
        <v>0</v>
      </c>
      <c r="I1064" s="18">
        <v>470000000</v>
      </c>
      <c r="J1064" s="6" t="s">
        <v>32</v>
      </c>
      <c r="K1064" s="11" t="s">
        <v>95</v>
      </c>
      <c r="L1064" s="26" t="s">
        <v>34</v>
      </c>
      <c r="M1064" s="2" t="s">
        <v>35</v>
      </c>
      <c r="N1064" s="11" t="s">
        <v>2112</v>
      </c>
      <c r="O1064" s="11" t="s">
        <v>37</v>
      </c>
      <c r="P1064" s="41" t="s">
        <v>38</v>
      </c>
      <c r="Q1064" s="11" t="s">
        <v>39</v>
      </c>
      <c r="R1064" s="27">
        <v>1</v>
      </c>
      <c r="S1064" s="27">
        <v>685848</v>
      </c>
      <c r="T1064" s="39">
        <f t="shared" ref="T1064" si="370">R1064*S1064</f>
        <v>685848</v>
      </c>
      <c r="U1064" s="39">
        <f t="shared" ref="U1064" si="371">T1064*1.12</f>
        <v>768149.76000000013</v>
      </c>
      <c r="V1064" s="2"/>
      <c r="W1064" s="2">
        <v>2016</v>
      </c>
      <c r="X1064" s="2"/>
    </row>
    <row r="1065" spans="1:24" ht="229.5" x14ac:dyDescent="0.25">
      <c r="A1065" s="6" t="s">
        <v>5505</v>
      </c>
      <c r="B1065" s="11" t="s">
        <v>25</v>
      </c>
      <c r="C1065" s="11" t="s">
        <v>2247</v>
      </c>
      <c r="D1065" s="11" t="s">
        <v>2248</v>
      </c>
      <c r="E1065" s="238" t="s">
        <v>2249</v>
      </c>
      <c r="F1065" s="238" t="s">
        <v>2250</v>
      </c>
      <c r="G1065" s="2" t="s">
        <v>30</v>
      </c>
      <c r="H1065" s="25">
        <v>0</v>
      </c>
      <c r="I1065" s="18">
        <v>470000000</v>
      </c>
      <c r="J1065" s="6" t="s">
        <v>32</v>
      </c>
      <c r="K1065" s="11" t="s">
        <v>45</v>
      </c>
      <c r="L1065" s="26" t="s">
        <v>34</v>
      </c>
      <c r="M1065" s="2" t="s">
        <v>35</v>
      </c>
      <c r="N1065" s="11" t="s">
        <v>2112</v>
      </c>
      <c r="O1065" s="11" t="s">
        <v>37</v>
      </c>
      <c r="P1065" s="41" t="s">
        <v>38</v>
      </c>
      <c r="Q1065" s="11" t="s">
        <v>39</v>
      </c>
      <c r="R1065" s="27">
        <v>1</v>
      </c>
      <c r="S1065" s="27">
        <v>1022135.15</v>
      </c>
      <c r="T1065" s="39">
        <v>0</v>
      </c>
      <c r="U1065" s="39">
        <f t="shared" si="332"/>
        <v>0</v>
      </c>
      <c r="V1065" s="2"/>
      <c r="W1065" s="2">
        <v>2016</v>
      </c>
      <c r="X1065" s="2" t="s">
        <v>7178</v>
      </c>
    </row>
    <row r="1066" spans="1:24" ht="229.5" x14ac:dyDescent="0.25">
      <c r="A1066" s="6" t="s">
        <v>10807</v>
      </c>
      <c r="B1066" s="11" t="s">
        <v>25</v>
      </c>
      <c r="C1066" s="11" t="s">
        <v>2247</v>
      </c>
      <c r="D1066" s="11" t="s">
        <v>2248</v>
      </c>
      <c r="E1066" s="238" t="s">
        <v>2249</v>
      </c>
      <c r="F1066" s="238" t="s">
        <v>2250</v>
      </c>
      <c r="G1066" s="2" t="s">
        <v>30</v>
      </c>
      <c r="H1066" s="25">
        <v>0</v>
      </c>
      <c r="I1066" s="18">
        <v>470000000</v>
      </c>
      <c r="J1066" s="6" t="s">
        <v>32</v>
      </c>
      <c r="K1066" s="11" t="s">
        <v>95</v>
      </c>
      <c r="L1066" s="26" t="s">
        <v>34</v>
      </c>
      <c r="M1066" s="2" t="s">
        <v>35</v>
      </c>
      <c r="N1066" s="11" t="s">
        <v>2112</v>
      </c>
      <c r="O1066" s="11" t="s">
        <v>37</v>
      </c>
      <c r="P1066" s="41" t="s">
        <v>38</v>
      </c>
      <c r="Q1066" s="11" t="s">
        <v>39</v>
      </c>
      <c r="R1066" s="27">
        <v>1</v>
      </c>
      <c r="S1066" s="27">
        <v>2200000</v>
      </c>
      <c r="T1066" s="39">
        <f t="shared" ref="T1066" si="372">R1066*S1066</f>
        <v>2200000</v>
      </c>
      <c r="U1066" s="39">
        <f t="shared" ref="U1066" si="373">T1066*1.12</f>
        <v>2464000.0000000005</v>
      </c>
      <c r="V1066" s="2"/>
      <c r="W1066" s="2">
        <v>2016</v>
      </c>
      <c r="X1066" s="2"/>
    </row>
    <row r="1067" spans="1:24" ht="102" x14ac:dyDescent="0.25">
      <c r="A1067" s="6" t="s">
        <v>5506</v>
      </c>
      <c r="B1067" s="11" t="s">
        <v>25</v>
      </c>
      <c r="C1067" s="11" t="s">
        <v>2235</v>
      </c>
      <c r="D1067" s="11" t="s">
        <v>2236</v>
      </c>
      <c r="E1067" s="238" t="s">
        <v>2237</v>
      </c>
      <c r="F1067" s="238" t="s">
        <v>2251</v>
      </c>
      <c r="G1067" s="2" t="s">
        <v>30</v>
      </c>
      <c r="H1067" s="25">
        <v>0</v>
      </c>
      <c r="I1067" s="18">
        <v>470000000</v>
      </c>
      <c r="J1067" s="6" t="s">
        <v>32</v>
      </c>
      <c r="K1067" s="11" t="s">
        <v>45</v>
      </c>
      <c r="L1067" s="26" t="s">
        <v>34</v>
      </c>
      <c r="M1067" s="2" t="s">
        <v>35</v>
      </c>
      <c r="N1067" s="11" t="s">
        <v>2112</v>
      </c>
      <c r="O1067" s="11" t="s">
        <v>37</v>
      </c>
      <c r="P1067" s="41" t="s">
        <v>38</v>
      </c>
      <c r="Q1067" s="11" t="s">
        <v>39</v>
      </c>
      <c r="R1067" s="27">
        <v>1</v>
      </c>
      <c r="S1067" s="27">
        <v>12174.23</v>
      </c>
      <c r="T1067" s="39">
        <v>0</v>
      </c>
      <c r="U1067" s="39">
        <f t="shared" si="332"/>
        <v>0</v>
      </c>
      <c r="V1067" s="2"/>
      <c r="W1067" s="2">
        <v>2016</v>
      </c>
      <c r="X1067" s="2" t="s">
        <v>7178</v>
      </c>
    </row>
    <row r="1068" spans="1:24" ht="102" x14ac:dyDescent="0.25">
      <c r="A1068" s="6" t="s">
        <v>10808</v>
      </c>
      <c r="B1068" s="11" t="s">
        <v>25</v>
      </c>
      <c r="C1068" s="11" t="s">
        <v>2235</v>
      </c>
      <c r="D1068" s="11" t="s">
        <v>2236</v>
      </c>
      <c r="E1068" s="238" t="s">
        <v>2237</v>
      </c>
      <c r="F1068" s="238" t="s">
        <v>2251</v>
      </c>
      <c r="G1068" s="2" t="s">
        <v>30</v>
      </c>
      <c r="H1068" s="25">
        <v>0</v>
      </c>
      <c r="I1068" s="18">
        <v>470000000</v>
      </c>
      <c r="J1068" s="6" t="s">
        <v>32</v>
      </c>
      <c r="K1068" s="11" t="s">
        <v>95</v>
      </c>
      <c r="L1068" s="26" t="s">
        <v>34</v>
      </c>
      <c r="M1068" s="2" t="s">
        <v>35</v>
      </c>
      <c r="N1068" s="11" t="s">
        <v>2112</v>
      </c>
      <c r="O1068" s="11" t="s">
        <v>37</v>
      </c>
      <c r="P1068" s="41" t="s">
        <v>38</v>
      </c>
      <c r="Q1068" s="11" t="s">
        <v>39</v>
      </c>
      <c r="R1068" s="27">
        <v>1</v>
      </c>
      <c r="S1068" s="27">
        <v>21496</v>
      </c>
      <c r="T1068" s="39">
        <f t="shared" ref="T1068" si="374">R1068*S1068</f>
        <v>21496</v>
      </c>
      <c r="U1068" s="39">
        <f t="shared" ref="U1068" si="375">T1068*1.12</f>
        <v>24075.520000000004</v>
      </c>
      <c r="V1068" s="2"/>
      <c r="W1068" s="2">
        <v>2016</v>
      </c>
      <c r="X1068" s="2"/>
    </row>
    <row r="1069" spans="1:24" ht="140.25" x14ac:dyDescent="0.25">
      <c r="A1069" s="6" t="s">
        <v>5507</v>
      </c>
      <c r="B1069" s="11" t="s">
        <v>25</v>
      </c>
      <c r="C1069" s="11" t="s">
        <v>2170</v>
      </c>
      <c r="D1069" s="11" t="s">
        <v>2171</v>
      </c>
      <c r="E1069" s="238" t="s">
        <v>2172</v>
      </c>
      <c r="F1069" s="238" t="s">
        <v>2252</v>
      </c>
      <c r="G1069" s="2" t="s">
        <v>30</v>
      </c>
      <c r="H1069" s="25">
        <v>0</v>
      </c>
      <c r="I1069" s="18">
        <v>470000000</v>
      </c>
      <c r="J1069" s="6" t="s">
        <v>32</v>
      </c>
      <c r="K1069" s="11" t="s">
        <v>240</v>
      </c>
      <c r="L1069" s="26" t="s">
        <v>34</v>
      </c>
      <c r="M1069" s="2" t="s">
        <v>35</v>
      </c>
      <c r="N1069" s="11" t="s">
        <v>2112</v>
      </c>
      <c r="O1069" s="11" t="s">
        <v>37</v>
      </c>
      <c r="P1069" s="41" t="s">
        <v>38</v>
      </c>
      <c r="Q1069" s="11" t="s">
        <v>39</v>
      </c>
      <c r="R1069" s="27">
        <v>2</v>
      </c>
      <c r="S1069" s="27">
        <v>825628</v>
      </c>
      <c r="T1069" s="39">
        <v>0</v>
      </c>
      <c r="U1069" s="39">
        <f t="shared" si="332"/>
        <v>0</v>
      </c>
      <c r="V1069" s="2"/>
      <c r="W1069" s="2">
        <v>2016</v>
      </c>
      <c r="X1069" s="2" t="s">
        <v>6905</v>
      </c>
    </row>
    <row r="1070" spans="1:24" ht="153" x14ac:dyDescent="0.25">
      <c r="A1070" s="6" t="s">
        <v>5508</v>
      </c>
      <c r="B1070" s="11" t="s">
        <v>25</v>
      </c>
      <c r="C1070" s="11" t="s">
        <v>2253</v>
      </c>
      <c r="D1070" s="11" t="s">
        <v>2254</v>
      </c>
      <c r="E1070" s="11" t="s">
        <v>2255</v>
      </c>
      <c r="F1070" s="40" t="s">
        <v>2256</v>
      </c>
      <c r="G1070" s="2" t="s">
        <v>30</v>
      </c>
      <c r="H1070" s="41">
        <v>0</v>
      </c>
      <c r="I1070" s="18">
        <v>470000000</v>
      </c>
      <c r="J1070" s="6" t="s">
        <v>32</v>
      </c>
      <c r="K1070" s="3" t="s">
        <v>45</v>
      </c>
      <c r="L1070" s="40" t="s">
        <v>2257</v>
      </c>
      <c r="M1070" s="19" t="s">
        <v>35</v>
      </c>
      <c r="N1070" s="11" t="s">
        <v>2258</v>
      </c>
      <c r="O1070" s="11" t="s">
        <v>2259</v>
      </c>
      <c r="P1070" s="2">
        <v>796</v>
      </c>
      <c r="Q1070" s="42" t="s">
        <v>39</v>
      </c>
      <c r="R1070" s="43">
        <v>8</v>
      </c>
      <c r="S1070" s="43">
        <v>810.36450000000002</v>
      </c>
      <c r="T1070" s="23">
        <v>0</v>
      </c>
      <c r="U1070" s="23">
        <f t="shared" ref="U1070:U1156" si="376">T1070*1.12</f>
        <v>0</v>
      </c>
      <c r="V1070" s="2"/>
      <c r="W1070" s="2">
        <v>2016</v>
      </c>
      <c r="X1070" s="41" t="s">
        <v>7025</v>
      </c>
    </row>
    <row r="1071" spans="1:24" ht="153" x14ac:dyDescent="0.25">
      <c r="A1071" s="6" t="s">
        <v>7151</v>
      </c>
      <c r="B1071" s="11" t="s">
        <v>25</v>
      </c>
      <c r="C1071" s="11" t="s">
        <v>2253</v>
      </c>
      <c r="D1071" s="11" t="s">
        <v>2254</v>
      </c>
      <c r="E1071" s="11" t="s">
        <v>2255</v>
      </c>
      <c r="F1071" s="40" t="s">
        <v>2256</v>
      </c>
      <c r="G1071" s="2" t="s">
        <v>30</v>
      </c>
      <c r="H1071" s="41">
        <v>0</v>
      </c>
      <c r="I1071" s="18">
        <v>470000000</v>
      </c>
      <c r="J1071" s="6" t="s">
        <v>32</v>
      </c>
      <c r="K1071" s="3" t="s">
        <v>95</v>
      </c>
      <c r="L1071" s="40" t="s">
        <v>2257</v>
      </c>
      <c r="M1071" s="19" t="s">
        <v>35</v>
      </c>
      <c r="N1071" s="11" t="s">
        <v>2258</v>
      </c>
      <c r="O1071" s="11" t="s">
        <v>2259</v>
      </c>
      <c r="P1071" s="2">
        <v>796</v>
      </c>
      <c r="Q1071" s="42" t="s">
        <v>39</v>
      </c>
      <c r="R1071" s="43">
        <v>8</v>
      </c>
      <c r="S1071" s="43">
        <v>810.36450000000002</v>
      </c>
      <c r="T1071" s="23">
        <f>R1071*S1071</f>
        <v>6482.9160000000002</v>
      </c>
      <c r="U1071" s="23">
        <f t="shared" ref="U1071" si="377">T1071*1.12</f>
        <v>7260.8659200000011</v>
      </c>
      <c r="V1071" s="2"/>
      <c r="W1071" s="2">
        <v>2016</v>
      </c>
      <c r="X1071" s="41"/>
    </row>
    <row r="1072" spans="1:24" ht="153" x14ac:dyDescent="0.25">
      <c r="A1072" s="6" t="s">
        <v>5509</v>
      </c>
      <c r="B1072" s="11" t="s">
        <v>25</v>
      </c>
      <c r="C1072" s="11" t="s">
        <v>2260</v>
      </c>
      <c r="D1072" s="11" t="s">
        <v>2254</v>
      </c>
      <c r="E1072" s="11" t="s">
        <v>6876</v>
      </c>
      <c r="F1072" s="40" t="s">
        <v>2261</v>
      </c>
      <c r="G1072" s="2" t="s">
        <v>30</v>
      </c>
      <c r="H1072" s="41">
        <v>0</v>
      </c>
      <c r="I1072" s="18">
        <v>470000000</v>
      </c>
      <c r="J1072" s="6" t="s">
        <v>32</v>
      </c>
      <c r="K1072" s="3" t="s">
        <v>45</v>
      </c>
      <c r="L1072" s="40" t="s">
        <v>2257</v>
      </c>
      <c r="M1072" s="2" t="s">
        <v>35</v>
      </c>
      <c r="N1072" s="11" t="s">
        <v>2258</v>
      </c>
      <c r="O1072" s="11" t="s">
        <v>2259</v>
      </c>
      <c r="P1072" s="2">
        <v>796</v>
      </c>
      <c r="Q1072" s="42" t="s">
        <v>39</v>
      </c>
      <c r="R1072" s="43">
        <v>10</v>
      </c>
      <c r="S1072" s="43">
        <v>1045.1439</v>
      </c>
      <c r="T1072" s="23">
        <v>0</v>
      </c>
      <c r="U1072" s="23">
        <f t="shared" si="376"/>
        <v>0</v>
      </c>
      <c r="V1072" s="2"/>
      <c r="W1072" s="2">
        <v>2016</v>
      </c>
      <c r="X1072" s="41" t="s">
        <v>7025</v>
      </c>
    </row>
    <row r="1073" spans="1:24" ht="153" x14ac:dyDescent="0.25">
      <c r="A1073" s="6" t="s">
        <v>7150</v>
      </c>
      <c r="B1073" s="11" t="s">
        <v>25</v>
      </c>
      <c r="C1073" s="11" t="s">
        <v>2260</v>
      </c>
      <c r="D1073" s="11" t="s">
        <v>2254</v>
      </c>
      <c r="E1073" s="11" t="s">
        <v>6876</v>
      </c>
      <c r="F1073" s="40" t="s">
        <v>2261</v>
      </c>
      <c r="G1073" s="2" t="s">
        <v>30</v>
      </c>
      <c r="H1073" s="41">
        <v>0</v>
      </c>
      <c r="I1073" s="18">
        <v>470000000</v>
      </c>
      <c r="J1073" s="6" t="s">
        <v>32</v>
      </c>
      <c r="K1073" s="3" t="s">
        <v>95</v>
      </c>
      <c r="L1073" s="40" t="s">
        <v>2257</v>
      </c>
      <c r="M1073" s="2" t="s">
        <v>35</v>
      </c>
      <c r="N1073" s="11" t="s">
        <v>2258</v>
      </c>
      <c r="O1073" s="11" t="s">
        <v>2259</v>
      </c>
      <c r="P1073" s="2">
        <v>796</v>
      </c>
      <c r="Q1073" s="42" t="s">
        <v>39</v>
      </c>
      <c r="R1073" s="43">
        <v>10</v>
      </c>
      <c r="S1073" s="43">
        <v>1045.1439</v>
      </c>
      <c r="T1073" s="23">
        <f t="shared" ref="T1073" si="378">R1073*S1073</f>
        <v>10451.439</v>
      </c>
      <c r="U1073" s="23">
        <f t="shared" ref="U1073" si="379">T1073*1.12</f>
        <v>11705.611680000002</v>
      </c>
      <c r="V1073" s="2"/>
      <c r="W1073" s="2">
        <v>2016</v>
      </c>
      <c r="X1073" s="41"/>
    </row>
    <row r="1074" spans="1:24" ht="153" x14ac:dyDescent="0.25">
      <c r="A1074" s="6" t="s">
        <v>5510</v>
      </c>
      <c r="B1074" s="11" t="s">
        <v>25</v>
      </c>
      <c r="C1074" s="11" t="s">
        <v>2262</v>
      </c>
      <c r="D1074" s="11" t="s">
        <v>2254</v>
      </c>
      <c r="E1074" s="11" t="s">
        <v>2263</v>
      </c>
      <c r="F1074" s="40" t="s">
        <v>2264</v>
      </c>
      <c r="G1074" s="2" t="s">
        <v>30</v>
      </c>
      <c r="H1074" s="41">
        <v>0</v>
      </c>
      <c r="I1074" s="18">
        <v>470000000</v>
      </c>
      <c r="J1074" s="6" t="s">
        <v>32</v>
      </c>
      <c r="K1074" s="3" t="s">
        <v>45</v>
      </c>
      <c r="L1074" s="40" t="s">
        <v>2257</v>
      </c>
      <c r="M1074" s="2" t="s">
        <v>35</v>
      </c>
      <c r="N1074" s="11" t="s">
        <v>2258</v>
      </c>
      <c r="O1074" s="11" t="s">
        <v>2259</v>
      </c>
      <c r="P1074" s="2">
        <v>796</v>
      </c>
      <c r="Q1074" s="42" t="s">
        <v>39</v>
      </c>
      <c r="R1074" s="44">
        <v>10</v>
      </c>
      <c r="S1074" s="43">
        <v>628.64639999999997</v>
      </c>
      <c r="T1074" s="23">
        <v>0</v>
      </c>
      <c r="U1074" s="23">
        <f t="shared" si="376"/>
        <v>0</v>
      </c>
      <c r="V1074" s="2"/>
      <c r="W1074" s="2">
        <v>2016</v>
      </c>
      <c r="X1074" s="41" t="s">
        <v>7025</v>
      </c>
    </row>
    <row r="1075" spans="1:24" ht="153" x14ac:dyDescent="0.25">
      <c r="A1075" s="6" t="s">
        <v>7152</v>
      </c>
      <c r="B1075" s="11" t="s">
        <v>25</v>
      </c>
      <c r="C1075" s="11" t="s">
        <v>2262</v>
      </c>
      <c r="D1075" s="11" t="s">
        <v>2254</v>
      </c>
      <c r="E1075" s="11" t="s">
        <v>2263</v>
      </c>
      <c r="F1075" s="40" t="s">
        <v>2264</v>
      </c>
      <c r="G1075" s="2" t="s">
        <v>30</v>
      </c>
      <c r="H1075" s="41">
        <v>0</v>
      </c>
      <c r="I1075" s="18">
        <v>470000000</v>
      </c>
      <c r="J1075" s="6" t="s">
        <v>32</v>
      </c>
      <c r="K1075" s="3" t="s">
        <v>95</v>
      </c>
      <c r="L1075" s="40" t="s">
        <v>2257</v>
      </c>
      <c r="M1075" s="2" t="s">
        <v>35</v>
      </c>
      <c r="N1075" s="11" t="s">
        <v>2258</v>
      </c>
      <c r="O1075" s="11" t="s">
        <v>2259</v>
      </c>
      <c r="P1075" s="2">
        <v>796</v>
      </c>
      <c r="Q1075" s="42" t="s">
        <v>39</v>
      </c>
      <c r="R1075" s="44">
        <v>10</v>
      </c>
      <c r="S1075" s="43">
        <v>628.64639999999997</v>
      </c>
      <c r="T1075" s="23">
        <f t="shared" ref="T1075" si="380">R1075*S1075</f>
        <v>6286.4639999999999</v>
      </c>
      <c r="U1075" s="23">
        <f t="shared" ref="U1075" si="381">T1075*1.12</f>
        <v>7040.839680000001</v>
      </c>
      <c r="V1075" s="2"/>
      <c r="W1075" s="2">
        <v>2016</v>
      </c>
      <c r="X1075" s="41"/>
    </row>
    <row r="1076" spans="1:24" ht="153" x14ac:dyDescent="0.25">
      <c r="A1076" s="6" t="s">
        <v>5511</v>
      </c>
      <c r="B1076" s="11" t="s">
        <v>25</v>
      </c>
      <c r="C1076" s="11" t="s">
        <v>2262</v>
      </c>
      <c r="D1076" s="11" t="s">
        <v>2254</v>
      </c>
      <c r="E1076" s="11" t="s">
        <v>2263</v>
      </c>
      <c r="F1076" s="40" t="s">
        <v>2265</v>
      </c>
      <c r="G1076" s="2" t="s">
        <v>30</v>
      </c>
      <c r="H1076" s="41">
        <v>0</v>
      </c>
      <c r="I1076" s="18">
        <v>470000000</v>
      </c>
      <c r="J1076" s="6" t="s">
        <v>32</v>
      </c>
      <c r="K1076" s="3" t="s">
        <v>45</v>
      </c>
      <c r="L1076" s="40" t="s">
        <v>2257</v>
      </c>
      <c r="M1076" s="2" t="s">
        <v>35</v>
      </c>
      <c r="N1076" s="11" t="s">
        <v>2258</v>
      </c>
      <c r="O1076" s="11" t="s">
        <v>2259</v>
      </c>
      <c r="P1076" s="2">
        <v>796</v>
      </c>
      <c r="Q1076" s="42" t="s">
        <v>39</v>
      </c>
      <c r="R1076" s="43">
        <v>10</v>
      </c>
      <c r="S1076" s="43">
        <v>2063.5484999999999</v>
      </c>
      <c r="T1076" s="23">
        <v>0</v>
      </c>
      <c r="U1076" s="23">
        <f t="shared" si="376"/>
        <v>0</v>
      </c>
      <c r="V1076" s="2"/>
      <c r="W1076" s="2">
        <v>2016</v>
      </c>
      <c r="X1076" s="41" t="s">
        <v>7025</v>
      </c>
    </row>
    <row r="1077" spans="1:24" ht="153" x14ac:dyDescent="0.25">
      <c r="A1077" s="6" t="s">
        <v>7153</v>
      </c>
      <c r="B1077" s="11" t="s">
        <v>25</v>
      </c>
      <c r="C1077" s="11" t="s">
        <v>2262</v>
      </c>
      <c r="D1077" s="11" t="s">
        <v>2254</v>
      </c>
      <c r="E1077" s="11" t="s">
        <v>2263</v>
      </c>
      <c r="F1077" s="40" t="s">
        <v>2265</v>
      </c>
      <c r="G1077" s="2" t="s">
        <v>30</v>
      </c>
      <c r="H1077" s="41">
        <v>0</v>
      </c>
      <c r="I1077" s="18">
        <v>470000000</v>
      </c>
      <c r="J1077" s="6" t="s">
        <v>32</v>
      </c>
      <c r="K1077" s="3" t="s">
        <v>95</v>
      </c>
      <c r="L1077" s="40" t="s">
        <v>2257</v>
      </c>
      <c r="M1077" s="2" t="s">
        <v>35</v>
      </c>
      <c r="N1077" s="11" t="s">
        <v>2258</v>
      </c>
      <c r="O1077" s="11" t="s">
        <v>2259</v>
      </c>
      <c r="P1077" s="2">
        <v>796</v>
      </c>
      <c r="Q1077" s="42" t="s">
        <v>39</v>
      </c>
      <c r="R1077" s="43">
        <v>10</v>
      </c>
      <c r="S1077" s="43">
        <v>2063.5484999999999</v>
      </c>
      <c r="T1077" s="23">
        <f t="shared" ref="T1077" si="382">R1077*S1077</f>
        <v>20635.485000000001</v>
      </c>
      <c r="U1077" s="23">
        <f t="shared" ref="U1077" si="383">T1077*1.12</f>
        <v>23111.743200000004</v>
      </c>
      <c r="V1077" s="2"/>
      <c r="W1077" s="2">
        <v>2016</v>
      </c>
      <c r="X1077" s="41"/>
    </row>
    <row r="1078" spans="1:24" ht="153" x14ac:dyDescent="0.25">
      <c r="A1078" s="6" t="s">
        <v>5512</v>
      </c>
      <c r="B1078" s="11" t="s">
        <v>25</v>
      </c>
      <c r="C1078" s="11" t="s">
        <v>2266</v>
      </c>
      <c r="D1078" s="11" t="s">
        <v>2254</v>
      </c>
      <c r="E1078" s="11" t="s">
        <v>2267</v>
      </c>
      <c r="F1078" s="40" t="s">
        <v>2268</v>
      </c>
      <c r="G1078" s="2" t="s">
        <v>30</v>
      </c>
      <c r="H1078" s="41">
        <v>0</v>
      </c>
      <c r="I1078" s="18">
        <v>470000000</v>
      </c>
      <c r="J1078" s="6" t="s">
        <v>32</v>
      </c>
      <c r="K1078" s="3" t="s">
        <v>45</v>
      </c>
      <c r="L1078" s="40" t="s">
        <v>2257</v>
      </c>
      <c r="M1078" s="2" t="s">
        <v>35</v>
      </c>
      <c r="N1078" s="11" t="s">
        <v>2258</v>
      </c>
      <c r="O1078" s="11" t="s">
        <v>2259</v>
      </c>
      <c r="P1078" s="2">
        <v>796</v>
      </c>
      <c r="Q1078" s="42" t="s">
        <v>39</v>
      </c>
      <c r="R1078" s="43">
        <v>6</v>
      </c>
      <c r="S1078" s="43">
        <v>4137.0479999999998</v>
      </c>
      <c r="T1078" s="23">
        <v>0</v>
      </c>
      <c r="U1078" s="23">
        <f t="shared" si="376"/>
        <v>0</v>
      </c>
      <c r="V1078" s="23"/>
      <c r="W1078" s="2">
        <v>2016</v>
      </c>
      <c r="X1078" s="41" t="s">
        <v>7025</v>
      </c>
    </row>
    <row r="1079" spans="1:24" ht="153" x14ac:dyDescent="0.25">
      <c r="A1079" s="6" t="s">
        <v>7154</v>
      </c>
      <c r="B1079" s="11" t="s">
        <v>25</v>
      </c>
      <c r="C1079" s="11" t="s">
        <v>2266</v>
      </c>
      <c r="D1079" s="11" t="s">
        <v>2254</v>
      </c>
      <c r="E1079" s="11" t="s">
        <v>2267</v>
      </c>
      <c r="F1079" s="40" t="s">
        <v>2268</v>
      </c>
      <c r="G1079" s="2" t="s">
        <v>30</v>
      </c>
      <c r="H1079" s="41">
        <v>0</v>
      </c>
      <c r="I1079" s="18">
        <v>470000000</v>
      </c>
      <c r="J1079" s="6" t="s">
        <v>32</v>
      </c>
      <c r="K1079" s="3" t="s">
        <v>95</v>
      </c>
      <c r="L1079" s="40" t="s">
        <v>2257</v>
      </c>
      <c r="M1079" s="2" t="s">
        <v>35</v>
      </c>
      <c r="N1079" s="11" t="s">
        <v>2258</v>
      </c>
      <c r="O1079" s="11" t="s">
        <v>2259</v>
      </c>
      <c r="P1079" s="2">
        <v>796</v>
      </c>
      <c r="Q1079" s="42" t="s">
        <v>39</v>
      </c>
      <c r="R1079" s="43">
        <v>6</v>
      </c>
      <c r="S1079" s="43">
        <v>4137.0479999999998</v>
      </c>
      <c r="T1079" s="23">
        <f t="shared" ref="T1079" si="384">R1079*S1079</f>
        <v>24822.288</v>
      </c>
      <c r="U1079" s="23">
        <f t="shared" ref="U1079" si="385">T1079*1.12</f>
        <v>27800.962560000004</v>
      </c>
      <c r="V1079" s="23"/>
      <c r="W1079" s="2">
        <v>2016</v>
      </c>
      <c r="X1079" s="41"/>
    </row>
    <row r="1080" spans="1:24" ht="153" x14ac:dyDescent="0.25">
      <c r="A1080" s="6" t="s">
        <v>5513</v>
      </c>
      <c r="B1080" s="11" t="s">
        <v>25</v>
      </c>
      <c r="C1080" s="11" t="s">
        <v>6849</v>
      </c>
      <c r="D1080" s="11" t="s">
        <v>2254</v>
      </c>
      <c r="E1080" s="11" t="s">
        <v>2269</v>
      </c>
      <c r="F1080" s="40" t="s">
        <v>2270</v>
      </c>
      <c r="G1080" s="2" t="s">
        <v>30</v>
      </c>
      <c r="H1080" s="41">
        <v>0</v>
      </c>
      <c r="I1080" s="18">
        <v>470000000</v>
      </c>
      <c r="J1080" s="6" t="s">
        <v>32</v>
      </c>
      <c r="K1080" s="3" t="s">
        <v>45</v>
      </c>
      <c r="L1080" s="40" t="s">
        <v>2257</v>
      </c>
      <c r="M1080" s="2" t="s">
        <v>35</v>
      </c>
      <c r="N1080" s="11" t="s">
        <v>2258</v>
      </c>
      <c r="O1080" s="11" t="s">
        <v>2259</v>
      </c>
      <c r="P1080" s="2">
        <v>796</v>
      </c>
      <c r="Q1080" s="42" t="s">
        <v>39</v>
      </c>
      <c r="R1080" s="44">
        <v>8</v>
      </c>
      <c r="S1080" s="43">
        <v>424.11590000000001</v>
      </c>
      <c r="T1080" s="23">
        <v>0</v>
      </c>
      <c r="U1080" s="23">
        <f t="shared" si="376"/>
        <v>0</v>
      </c>
      <c r="V1080" s="23"/>
      <c r="W1080" s="2">
        <v>2016</v>
      </c>
      <c r="X1080" s="41" t="s">
        <v>7025</v>
      </c>
    </row>
    <row r="1081" spans="1:24" ht="153" x14ac:dyDescent="0.25">
      <c r="A1081" s="6" t="s">
        <v>7155</v>
      </c>
      <c r="B1081" s="11" t="s">
        <v>25</v>
      </c>
      <c r="C1081" s="11" t="s">
        <v>6849</v>
      </c>
      <c r="D1081" s="11" t="s">
        <v>2254</v>
      </c>
      <c r="E1081" s="11" t="s">
        <v>2269</v>
      </c>
      <c r="F1081" s="40" t="s">
        <v>2270</v>
      </c>
      <c r="G1081" s="2" t="s">
        <v>30</v>
      </c>
      <c r="H1081" s="41">
        <v>0</v>
      </c>
      <c r="I1081" s="18">
        <v>470000000</v>
      </c>
      <c r="J1081" s="6" t="s">
        <v>32</v>
      </c>
      <c r="K1081" s="3" t="s">
        <v>95</v>
      </c>
      <c r="L1081" s="40" t="s">
        <v>2257</v>
      </c>
      <c r="M1081" s="2" t="s">
        <v>35</v>
      </c>
      <c r="N1081" s="11" t="s">
        <v>2258</v>
      </c>
      <c r="O1081" s="11" t="s">
        <v>2259</v>
      </c>
      <c r="P1081" s="2">
        <v>796</v>
      </c>
      <c r="Q1081" s="42" t="s">
        <v>39</v>
      </c>
      <c r="R1081" s="44">
        <v>8</v>
      </c>
      <c r="S1081" s="43">
        <v>424.11590000000001</v>
      </c>
      <c r="T1081" s="23">
        <f t="shared" ref="T1081" si="386">R1081*S1081</f>
        <v>3392.9272000000001</v>
      </c>
      <c r="U1081" s="23">
        <f t="shared" ref="U1081" si="387">T1081*1.12</f>
        <v>3800.0784640000006</v>
      </c>
      <c r="V1081" s="23"/>
      <c r="W1081" s="2">
        <v>2016</v>
      </c>
      <c r="X1081" s="41"/>
    </row>
    <row r="1082" spans="1:24" ht="153" x14ac:dyDescent="0.25">
      <c r="A1082" s="6" t="s">
        <v>5514</v>
      </c>
      <c r="B1082" s="11" t="s">
        <v>25</v>
      </c>
      <c r="C1082" s="11" t="s">
        <v>6849</v>
      </c>
      <c r="D1082" s="11" t="s">
        <v>2254</v>
      </c>
      <c r="E1082" s="11" t="s">
        <v>2269</v>
      </c>
      <c r="F1082" s="40" t="s">
        <v>2271</v>
      </c>
      <c r="G1082" s="2" t="s">
        <v>30</v>
      </c>
      <c r="H1082" s="41">
        <v>0</v>
      </c>
      <c r="I1082" s="18">
        <v>470000000</v>
      </c>
      <c r="J1082" s="6" t="s">
        <v>32</v>
      </c>
      <c r="K1082" s="3" t="s">
        <v>45</v>
      </c>
      <c r="L1082" s="40" t="s">
        <v>2257</v>
      </c>
      <c r="M1082" s="2" t="s">
        <v>35</v>
      </c>
      <c r="N1082" s="11" t="s">
        <v>2258</v>
      </c>
      <c r="O1082" s="11" t="s">
        <v>2259</v>
      </c>
      <c r="P1082" s="2">
        <v>796</v>
      </c>
      <c r="Q1082" s="42" t="s">
        <v>39</v>
      </c>
      <c r="R1082" s="43">
        <v>8</v>
      </c>
      <c r="S1082" s="43">
        <v>530.1422</v>
      </c>
      <c r="T1082" s="23">
        <v>0</v>
      </c>
      <c r="U1082" s="23">
        <f t="shared" si="376"/>
        <v>0</v>
      </c>
      <c r="V1082" s="23"/>
      <c r="W1082" s="2">
        <v>2016</v>
      </c>
      <c r="X1082" s="41" t="s">
        <v>7025</v>
      </c>
    </row>
    <row r="1083" spans="1:24" ht="153" x14ac:dyDescent="0.25">
      <c r="A1083" s="6" t="s">
        <v>7156</v>
      </c>
      <c r="B1083" s="11" t="s">
        <v>25</v>
      </c>
      <c r="C1083" s="11" t="s">
        <v>6849</v>
      </c>
      <c r="D1083" s="11" t="s">
        <v>2254</v>
      </c>
      <c r="E1083" s="11" t="s">
        <v>2269</v>
      </c>
      <c r="F1083" s="40" t="s">
        <v>2271</v>
      </c>
      <c r="G1083" s="2" t="s">
        <v>30</v>
      </c>
      <c r="H1083" s="41">
        <v>0</v>
      </c>
      <c r="I1083" s="18">
        <v>470000000</v>
      </c>
      <c r="J1083" s="6" t="s">
        <v>32</v>
      </c>
      <c r="K1083" s="3" t="s">
        <v>95</v>
      </c>
      <c r="L1083" s="40" t="s">
        <v>2257</v>
      </c>
      <c r="M1083" s="2" t="s">
        <v>35</v>
      </c>
      <c r="N1083" s="11" t="s">
        <v>2258</v>
      </c>
      <c r="O1083" s="11" t="s">
        <v>2259</v>
      </c>
      <c r="P1083" s="2">
        <v>796</v>
      </c>
      <c r="Q1083" s="42" t="s">
        <v>39</v>
      </c>
      <c r="R1083" s="43">
        <v>8</v>
      </c>
      <c r="S1083" s="43">
        <v>530.1422</v>
      </c>
      <c r="T1083" s="23">
        <f t="shared" ref="T1083" si="388">R1083*S1083</f>
        <v>4241.1376</v>
      </c>
      <c r="U1083" s="23">
        <f t="shared" ref="U1083" si="389">T1083*1.12</f>
        <v>4750.0741120000002</v>
      </c>
      <c r="V1083" s="23"/>
      <c r="W1083" s="2">
        <v>2016</v>
      </c>
      <c r="X1083" s="41"/>
    </row>
    <row r="1084" spans="1:24" ht="153" x14ac:dyDescent="0.25">
      <c r="A1084" s="6" t="s">
        <v>5515</v>
      </c>
      <c r="B1084" s="11" t="s">
        <v>25</v>
      </c>
      <c r="C1084" s="11" t="s">
        <v>6849</v>
      </c>
      <c r="D1084" s="11" t="s">
        <v>2254</v>
      </c>
      <c r="E1084" s="11" t="s">
        <v>2269</v>
      </c>
      <c r="F1084" s="40" t="s">
        <v>2272</v>
      </c>
      <c r="G1084" s="2" t="s">
        <v>30</v>
      </c>
      <c r="H1084" s="41">
        <v>0</v>
      </c>
      <c r="I1084" s="18">
        <v>470000000</v>
      </c>
      <c r="J1084" s="6" t="s">
        <v>32</v>
      </c>
      <c r="K1084" s="3" t="s">
        <v>45</v>
      </c>
      <c r="L1084" s="40" t="s">
        <v>2257</v>
      </c>
      <c r="M1084" s="2" t="s">
        <v>35</v>
      </c>
      <c r="N1084" s="11" t="s">
        <v>2258</v>
      </c>
      <c r="O1084" s="11" t="s">
        <v>2259</v>
      </c>
      <c r="P1084" s="2">
        <v>796</v>
      </c>
      <c r="Q1084" s="42" t="s">
        <v>39</v>
      </c>
      <c r="R1084" s="43">
        <v>6</v>
      </c>
      <c r="S1084" s="43">
        <v>1373.88</v>
      </c>
      <c r="T1084" s="23">
        <v>0</v>
      </c>
      <c r="U1084" s="23">
        <f t="shared" si="376"/>
        <v>0</v>
      </c>
      <c r="V1084" s="2"/>
      <c r="W1084" s="2">
        <v>2016</v>
      </c>
      <c r="X1084" s="41" t="s">
        <v>7025</v>
      </c>
    </row>
    <row r="1085" spans="1:24" ht="153" x14ac:dyDescent="0.25">
      <c r="A1085" s="6" t="s">
        <v>7157</v>
      </c>
      <c r="B1085" s="11" t="s">
        <v>25</v>
      </c>
      <c r="C1085" s="11" t="s">
        <v>6849</v>
      </c>
      <c r="D1085" s="11" t="s">
        <v>2254</v>
      </c>
      <c r="E1085" s="11" t="s">
        <v>2269</v>
      </c>
      <c r="F1085" s="40" t="s">
        <v>2272</v>
      </c>
      <c r="G1085" s="2" t="s">
        <v>30</v>
      </c>
      <c r="H1085" s="41">
        <v>0</v>
      </c>
      <c r="I1085" s="18">
        <v>470000000</v>
      </c>
      <c r="J1085" s="6" t="s">
        <v>32</v>
      </c>
      <c r="K1085" s="3" t="s">
        <v>95</v>
      </c>
      <c r="L1085" s="40" t="s">
        <v>2257</v>
      </c>
      <c r="M1085" s="2" t="s">
        <v>35</v>
      </c>
      <c r="N1085" s="11" t="s">
        <v>2258</v>
      </c>
      <c r="O1085" s="11" t="s">
        <v>2259</v>
      </c>
      <c r="P1085" s="2">
        <v>796</v>
      </c>
      <c r="Q1085" s="42" t="s">
        <v>39</v>
      </c>
      <c r="R1085" s="43">
        <v>6</v>
      </c>
      <c r="S1085" s="43">
        <v>1373.88</v>
      </c>
      <c r="T1085" s="23">
        <f t="shared" ref="T1085" si="390">R1085*S1085</f>
        <v>8243.2800000000007</v>
      </c>
      <c r="U1085" s="23">
        <f t="shared" ref="U1085" si="391">T1085*1.12</f>
        <v>9232.4736000000012</v>
      </c>
      <c r="V1085" s="2"/>
      <c r="W1085" s="2">
        <v>2016</v>
      </c>
      <c r="X1085" s="41"/>
    </row>
    <row r="1086" spans="1:24" ht="153" x14ac:dyDescent="0.25">
      <c r="A1086" s="6" t="s">
        <v>5516</v>
      </c>
      <c r="B1086" s="11" t="s">
        <v>25</v>
      </c>
      <c r="C1086" s="11" t="s">
        <v>2273</v>
      </c>
      <c r="D1086" s="11" t="s">
        <v>2254</v>
      </c>
      <c r="E1086" s="11" t="s">
        <v>2274</v>
      </c>
      <c r="F1086" s="40" t="s">
        <v>2275</v>
      </c>
      <c r="G1086" s="2" t="s">
        <v>30</v>
      </c>
      <c r="H1086" s="41">
        <v>0</v>
      </c>
      <c r="I1086" s="18">
        <v>470000000</v>
      </c>
      <c r="J1086" s="6" t="s">
        <v>32</v>
      </c>
      <c r="K1086" s="3" t="s">
        <v>45</v>
      </c>
      <c r="L1086" s="40" t="s">
        <v>2257</v>
      </c>
      <c r="M1086" s="2" t="s">
        <v>35</v>
      </c>
      <c r="N1086" s="11" t="s">
        <v>2258</v>
      </c>
      <c r="O1086" s="11" t="s">
        <v>2259</v>
      </c>
      <c r="P1086" s="2">
        <v>796</v>
      </c>
      <c r="Q1086" s="42" t="s">
        <v>39</v>
      </c>
      <c r="R1086" s="44">
        <v>6</v>
      </c>
      <c r="S1086" s="43">
        <v>1992.8108</v>
      </c>
      <c r="T1086" s="23">
        <v>0</v>
      </c>
      <c r="U1086" s="23">
        <f t="shared" si="376"/>
        <v>0</v>
      </c>
      <c r="V1086" s="2"/>
      <c r="W1086" s="2">
        <v>2016</v>
      </c>
      <c r="X1086" s="41" t="s">
        <v>7025</v>
      </c>
    </row>
    <row r="1087" spans="1:24" ht="153" x14ac:dyDescent="0.25">
      <c r="A1087" s="6" t="s">
        <v>7158</v>
      </c>
      <c r="B1087" s="11" t="s">
        <v>25</v>
      </c>
      <c r="C1087" s="11" t="s">
        <v>2273</v>
      </c>
      <c r="D1087" s="11" t="s">
        <v>2254</v>
      </c>
      <c r="E1087" s="11" t="s">
        <v>2274</v>
      </c>
      <c r="F1087" s="40" t="s">
        <v>2275</v>
      </c>
      <c r="G1087" s="2" t="s">
        <v>30</v>
      </c>
      <c r="H1087" s="41">
        <v>0</v>
      </c>
      <c r="I1087" s="18">
        <v>470000000</v>
      </c>
      <c r="J1087" s="6" t="s">
        <v>32</v>
      </c>
      <c r="K1087" s="3" t="s">
        <v>95</v>
      </c>
      <c r="L1087" s="40" t="s">
        <v>2257</v>
      </c>
      <c r="M1087" s="2" t="s">
        <v>35</v>
      </c>
      <c r="N1087" s="11" t="s">
        <v>2258</v>
      </c>
      <c r="O1087" s="11" t="s">
        <v>2259</v>
      </c>
      <c r="P1087" s="2">
        <v>796</v>
      </c>
      <c r="Q1087" s="42" t="s">
        <v>39</v>
      </c>
      <c r="R1087" s="44">
        <v>6</v>
      </c>
      <c r="S1087" s="43">
        <v>1992.8108</v>
      </c>
      <c r="T1087" s="23">
        <f t="shared" ref="T1087" si="392">R1087*S1087</f>
        <v>11956.864799999999</v>
      </c>
      <c r="U1087" s="23">
        <f t="shared" ref="U1087" si="393">T1087*1.12</f>
        <v>13391.688576</v>
      </c>
      <c r="V1087" s="2"/>
      <c r="W1087" s="2">
        <v>2016</v>
      </c>
      <c r="X1087" s="41"/>
    </row>
    <row r="1088" spans="1:24" ht="153" x14ac:dyDescent="0.25">
      <c r="A1088" s="6" t="s">
        <v>5517</v>
      </c>
      <c r="B1088" s="11" t="s">
        <v>25</v>
      </c>
      <c r="C1088" s="11" t="s">
        <v>2273</v>
      </c>
      <c r="D1088" s="11" t="s">
        <v>2254</v>
      </c>
      <c r="E1088" s="11" t="s">
        <v>2274</v>
      </c>
      <c r="F1088" s="40" t="s">
        <v>2276</v>
      </c>
      <c r="G1088" s="2" t="s">
        <v>30</v>
      </c>
      <c r="H1088" s="41">
        <v>0</v>
      </c>
      <c r="I1088" s="18">
        <v>470000000</v>
      </c>
      <c r="J1088" s="6" t="s">
        <v>32</v>
      </c>
      <c r="K1088" s="3" t="s">
        <v>45</v>
      </c>
      <c r="L1088" s="40" t="s">
        <v>2257</v>
      </c>
      <c r="M1088" s="2" t="s">
        <v>35</v>
      </c>
      <c r="N1088" s="11" t="s">
        <v>2258</v>
      </c>
      <c r="O1088" s="11" t="s">
        <v>2259</v>
      </c>
      <c r="P1088" s="2">
        <v>796</v>
      </c>
      <c r="Q1088" s="42" t="s">
        <v>39</v>
      </c>
      <c r="R1088" s="43">
        <v>4</v>
      </c>
      <c r="S1088" s="43">
        <v>4127.0328</v>
      </c>
      <c r="T1088" s="23">
        <v>0</v>
      </c>
      <c r="U1088" s="23">
        <f t="shared" si="376"/>
        <v>0</v>
      </c>
      <c r="V1088" s="2"/>
      <c r="W1088" s="2">
        <v>2016</v>
      </c>
      <c r="X1088" s="41" t="s">
        <v>6914</v>
      </c>
    </row>
    <row r="1089" spans="1:24" ht="153" x14ac:dyDescent="0.25">
      <c r="A1089" s="6" t="s">
        <v>7159</v>
      </c>
      <c r="B1089" s="11" t="s">
        <v>25</v>
      </c>
      <c r="C1089" s="11" t="s">
        <v>2273</v>
      </c>
      <c r="D1089" s="11" t="s">
        <v>2254</v>
      </c>
      <c r="E1089" s="11" t="s">
        <v>2274</v>
      </c>
      <c r="F1089" s="40" t="s">
        <v>2276</v>
      </c>
      <c r="G1089" s="2" t="s">
        <v>30</v>
      </c>
      <c r="H1089" s="41">
        <v>0</v>
      </c>
      <c r="I1089" s="18">
        <v>470000000</v>
      </c>
      <c r="J1089" s="6" t="s">
        <v>32</v>
      </c>
      <c r="K1089" s="3" t="s">
        <v>95</v>
      </c>
      <c r="L1089" s="40" t="s">
        <v>2257</v>
      </c>
      <c r="M1089" s="2" t="s">
        <v>35</v>
      </c>
      <c r="N1089" s="11" t="s">
        <v>2258</v>
      </c>
      <c r="O1089" s="11" t="s">
        <v>2259</v>
      </c>
      <c r="P1089" s="2">
        <v>796</v>
      </c>
      <c r="Q1089" s="42" t="s">
        <v>39</v>
      </c>
      <c r="R1089" s="43">
        <v>6</v>
      </c>
      <c r="S1089" s="43">
        <v>4127.0328</v>
      </c>
      <c r="T1089" s="23">
        <f t="shared" ref="T1089" si="394">R1089*S1089</f>
        <v>24762.196799999998</v>
      </c>
      <c r="U1089" s="23">
        <f t="shared" ref="U1089" si="395">T1089*1.12</f>
        <v>27733.660415999999</v>
      </c>
      <c r="V1089" s="2"/>
      <c r="W1089" s="2">
        <v>2016</v>
      </c>
      <c r="X1089" s="41"/>
    </row>
    <row r="1090" spans="1:24" ht="153" x14ac:dyDescent="0.25">
      <c r="A1090" s="6" t="s">
        <v>5518</v>
      </c>
      <c r="B1090" s="11" t="s">
        <v>25</v>
      </c>
      <c r="C1090" s="11" t="s">
        <v>2277</v>
      </c>
      <c r="D1090" s="11" t="s">
        <v>2278</v>
      </c>
      <c r="E1090" s="11" t="s">
        <v>2279</v>
      </c>
      <c r="F1090" s="40" t="s">
        <v>2280</v>
      </c>
      <c r="G1090" s="2" t="s">
        <v>30</v>
      </c>
      <c r="H1090" s="41">
        <v>0</v>
      </c>
      <c r="I1090" s="18">
        <v>470000000</v>
      </c>
      <c r="J1090" s="6" t="s">
        <v>32</v>
      </c>
      <c r="K1090" s="3" t="s">
        <v>45</v>
      </c>
      <c r="L1090" s="40" t="s">
        <v>2257</v>
      </c>
      <c r="M1090" s="2" t="s">
        <v>35</v>
      </c>
      <c r="N1090" s="11" t="s">
        <v>2258</v>
      </c>
      <c r="O1090" s="11" t="s">
        <v>2259</v>
      </c>
      <c r="P1090" s="2">
        <v>796</v>
      </c>
      <c r="Q1090" s="42" t="s">
        <v>39</v>
      </c>
      <c r="R1090" s="43">
        <v>8</v>
      </c>
      <c r="S1090" s="43">
        <v>6471.3600000000006</v>
      </c>
      <c r="T1090" s="23">
        <v>0</v>
      </c>
      <c r="U1090" s="23">
        <f t="shared" si="376"/>
        <v>0</v>
      </c>
      <c r="V1090" s="2"/>
      <c r="W1090" s="2">
        <v>2016</v>
      </c>
      <c r="X1090" s="41" t="s">
        <v>6914</v>
      </c>
    </row>
    <row r="1091" spans="1:24" ht="153" x14ac:dyDescent="0.25">
      <c r="A1091" s="6" t="s">
        <v>7160</v>
      </c>
      <c r="B1091" s="11" t="s">
        <v>25</v>
      </c>
      <c r="C1091" s="11" t="s">
        <v>2277</v>
      </c>
      <c r="D1091" s="11" t="s">
        <v>2278</v>
      </c>
      <c r="E1091" s="11" t="s">
        <v>2279</v>
      </c>
      <c r="F1091" s="40" t="s">
        <v>2280</v>
      </c>
      <c r="G1091" s="2" t="s">
        <v>30</v>
      </c>
      <c r="H1091" s="41">
        <v>0</v>
      </c>
      <c r="I1091" s="18">
        <v>470000000</v>
      </c>
      <c r="J1091" s="6" t="s">
        <v>32</v>
      </c>
      <c r="K1091" s="3" t="s">
        <v>95</v>
      </c>
      <c r="L1091" s="40" t="s">
        <v>2257</v>
      </c>
      <c r="M1091" s="2" t="s">
        <v>35</v>
      </c>
      <c r="N1091" s="11" t="s">
        <v>2258</v>
      </c>
      <c r="O1091" s="11" t="s">
        <v>2259</v>
      </c>
      <c r="P1091" s="2">
        <v>796</v>
      </c>
      <c r="Q1091" s="42" t="s">
        <v>39</v>
      </c>
      <c r="R1091" s="43">
        <v>10</v>
      </c>
      <c r="S1091" s="43">
        <v>6471.3600000000006</v>
      </c>
      <c r="T1091" s="23">
        <f t="shared" ref="T1091" si="396">R1091*S1091</f>
        <v>64713.600000000006</v>
      </c>
      <c r="U1091" s="23">
        <f t="shared" ref="U1091" si="397">T1091*1.12</f>
        <v>72479.232000000018</v>
      </c>
      <c r="V1091" s="2"/>
      <c r="W1091" s="2">
        <v>2016</v>
      </c>
      <c r="X1091" s="41"/>
    </row>
    <row r="1092" spans="1:24" ht="153" x14ac:dyDescent="0.25">
      <c r="A1092" s="6" t="s">
        <v>5519</v>
      </c>
      <c r="B1092" s="11" t="s">
        <v>25</v>
      </c>
      <c r="C1092" s="11" t="s">
        <v>2281</v>
      </c>
      <c r="D1092" s="11" t="s">
        <v>2278</v>
      </c>
      <c r="E1092" s="11" t="s">
        <v>2282</v>
      </c>
      <c r="F1092" s="40" t="s">
        <v>2283</v>
      </c>
      <c r="G1092" s="2" t="s">
        <v>30</v>
      </c>
      <c r="H1092" s="41">
        <v>0</v>
      </c>
      <c r="I1092" s="18">
        <v>470000000</v>
      </c>
      <c r="J1092" s="6" t="s">
        <v>32</v>
      </c>
      <c r="K1092" s="3" t="s">
        <v>45</v>
      </c>
      <c r="L1092" s="40" t="s">
        <v>2257</v>
      </c>
      <c r="M1092" s="2" t="s">
        <v>35</v>
      </c>
      <c r="N1092" s="11" t="s">
        <v>2258</v>
      </c>
      <c r="O1092" s="11" t="s">
        <v>2259</v>
      </c>
      <c r="P1092" s="2">
        <v>796</v>
      </c>
      <c r="Q1092" s="42" t="s">
        <v>39</v>
      </c>
      <c r="R1092" s="43">
        <v>8</v>
      </c>
      <c r="S1092" s="43">
        <v>6520.8796000000002</v>
      </c>
      <c r="T1092" s="23">
        <v>0</v>
      </c>
      <c r="U1092" s="23">
        <f t="shared" si="376"/>
        <v>0</v>
      </c>
      <c r="V1092" s="2"/>
      <c r="W1092" s="2">
        <v>2016</v>
      </c>
      <c r="X1092" s="41" t="s">
        <v>6914</v>
      </c>
    </row>
    <row r="1093" spans="1:24" ht="153" x14ac:dyDescent="0.25">
      <c r="A1093" s="6" t="s">
        <v>7161</v>
      </c>
      <c r="B1093" s="11" t="s">
        <v>25</v>
      </c>
      <c r="C1093" s="11" t="s">
        <v>2281</v>
      </c>
      <c r="D1093" s="11" t="s">
        <v>2278</v>
      </c>
      <c r="E1093" s="11" t="s">
        <v>2282</v>
      </c>
      <c r="F1093" s="40" t="s">
        <v>2283</v>
      </c>
      <c r="G1093" s="2" t="s">
        <v>30</v>
      </c>
      <c r="H1093" s="41">
        <v>0</v>
      </c>
      <c r="I1093" s="18">
        <v>470000000</v>
      </c>
      <c r="J1093" s="6" t="s">
        <v>32</v>
      </c>
      <c r="K1093" s="3" t="s">
        <v>95</v>
      </c>
      <c r="L1093" s="40" t="s">
        <v>2257</v>
      </c>
      <c r="M1093" s="2" t="s">
        <v>35</v>
      </c>
      <c r="N1093" s="11" t="s">
        <v>2258</v>
      </c>
      <c r="O1093" s="11" t="s">
        <v>2259</v>
      </c>
      <c r="P1093" s="2">
        <v>796</v>
      </c>
      <c r="Q1093" s="42" t="s">
        <v>39</v>
      </c>
      <c r="R1093" s="43">
        <v>10</v>
      </c>
      <c r="S1093" s="43">
        <v>6520.8796000000002</v>
      </c>
      <c r="T1093" s="23">
        <f t="shared" ref="T1093" si="398">R1093*S1093</f>
        <v>65208.796000000002</v>
      </c>
      <c r="U1093" s="23">
        <f t="shared" ref="U1093" si="399">T1093*1.12</f>
        <v>73033.851520000011</v>
      </c>
      <c r="V1093" s="2"/>
      <c r="W1093" s="2">
        <v>2016</v>
      </c>
      <c r="X1093" s="41"/>
    </row>
    <row r="1094" spans="1:24" ht="153" x14ac:dyDescent="0.25">
      <c r="A1094" s="6" t="s">
        <v>5520</v>
      </c>
      <c r="B1094" s="11" t="s">
        <v>25</v>
      </c>
      <c r="C1094" s="11" t="s">
        <v>2284</v>
      </c>
      <c r="D1094" s="11" t="s">
        <v>2278</v>
      </c>
      <c r="E1094" s="11" t="s">
        <v>6870</v>
      </c>
      <c r="F1094" s="40" t="s">
        <v>2285</v>
      </c>
      <c r="G1094" s="2" t="s">
        <v>30</v>
      </c>
      <c r="H1094" s="41">
        <v>0</v>
      </c>
      <c r="I1094" s="18">
        <v>470000000</v>
      </c>
      <c r="J1094" s="6" t="s">
        <v>32</v>
      </c>
      <c r="K1094" s="3" t="s">
        <v>45</v>
      </c>
      <c r="L1094" s="40" t="s">
        <v>2257</v>
      </c>
      <c r="M1094" s="2" t="s">
        <v>35</v>
      </c>
      <c r="N1094" s="11" t="s">
        <v>2258</v>
      </c>
      <c r="O1094" s="11" t="s">
        <v>2259</v>
      </c>
      <c r="P1094" s="2">
        <v>796</v>
      </c>
      <c r="Q1094" s="42" t="s">
        <v>39</v>
      </c>
      <c r="R1094" s="44">
        <v>4</v>
      </c>
      <c r="S1094" s="43">
        <v>5607.4766355140182</v>
      </c>
      <c r="T1094" s="23">
        <v>0</v>
      </c>
      <c r="U1094" s="23">
        <f t="shared" si="376"/>
        <v>0</v>
      </c>
      <c r="V1094" s="2"/>
      <c r="W1094" s="2">
        <v>2016</v>
      </c>
      <c r="X1094" s="41" t="s">
        <v>7025</v>
      </c>
    </row>
    <row r="1095" spans="1:24" ht="153" x14ac:dyDescent="0.25">
      <c r="A1095" s="6" t="s">
        <v>7162</v>
      </c>
      <c r="B1095" s="11" t="s">
        <v>25</v>
      </c>
      <c r="C1095" s="11" t="s">
        <v>2284</v>
      </c>
      <c r="D1095" s="11" t="s">
        <v>2278</v>
      </c>
      <c r="E1095" s="11" t="s">
        <v>6870</v>
      </c>
      <c r="F1095" s="40" t="s">
        <v>2285</v>
      </c>
      <c r="G1095" s="2" t="s">
        <v>30</v>
      </c>
      <c r="H1095" s="41">
        <v>0</v>
      </c>
      <c r="I1095" s="18">
        <v>470000000</v>
      </c>
      <c r="J1095" s="6" t="s">
        <v>32</v>
      </c>
      <c r="K1095" s="3" t="s">
        <v>95</v>
      </c>
      <c r="L1095" s="40" t="s">
        <v>2257</v>
      </c>
      <c r="M1095" s="2" t="s">
        <v>35</v>
      </c>
      <c r="N1095" s="11" t="s">
        <v>2258</v>
      </c>
      <c r="O1095" s="11" t="s">
        <v>2259</v>
      </c>
      <c r="P1095" s="2">
        <v>796</v>
      </c>
      <c r="Q1095" s="42" t="s">
        <v>39</v>
      </c>
      <c r="R1095" s="44">
        <v>4</v>
      </c>
      <c r="S1095" s="43">
        <v>5607.4766355140182</v>
      </c>
      <c r="T1095" s="23">
        <f t="shared" ref="T1095" si="400">R1095*S1095</f>
        <v>22429.906542056073</v>
      </c>
      <c r="U1095" s="23">
        <f t="shared" ref="U1095" si="401">T1095*1.12</f>
        <v>25121.495327102803</v>
      </c>
      <c r="V1095" s="2"/>
      <c r="W1095" s="2">
        <v>2016</v>
      </c>
      <c r="X1095" s="41"/>
    </row>
    <row r="1096" spans="1:24" ht="153" x14ac:dyDescent="0.25">
      <c r="A1096" s="6" t="s">
        <v>5521</v>
      </c>
      <c r="B1096" s="11" t="s">
        <v>25</v>
      </c>
      <c r="C1096" s="11" t="s">
        <v>2286</v>
      </c>
      <c r="D1096" s="11" t="s">
        <v>2254</v>
      </c>
      <c r="E1096" s="11" t="s">
        <v>2287</v>
      </c>
      <c r="F1096" s="40" t="s">
        <v>2288</v>
      </c>
      <c r="G1096" s="2" t="s">
        <v>30</v>
      </c>
      <c r="H1096" s="41">
        <v>0</v>
      </c>
      <c r="I1096" s="18">
        <v>470000000</v>
      </c>
      <c r="J1096" s="6" t="s">
        <v>32</v>
      </c>
      <c r="K1096" s="3" t="s">
        <v>45</v>
      </c>
      <c r="L1096" s="40" t="s">
        <v>2257</v>
      </c>
      <c r="M1096" s="2" t="s">
        <v>35</v>
      </c>
      <c r="N1096" s="11" t="s">
        <v>2258</v>
      </c>
      <c r="O1096" s="11" t="s">
        <v>2259</v>
      </c>
      <c r="P1096" s="2">
        <v>796</v>
      </c>
      <c r="Q1096" s="42" t="s">
        <v>39</v>
      </c>
      <c r="R1096" s="43">
        <v>6</v>
      </c>
      <c r="S1096" s="43">
        <v>686.94</v>
      </c>
      <c r="T1096" s="23">
        <v>0</v>
      </c>
      <c r="U1096" s="23">
        <f t="shared" si="376"/>
        <v>0</v>
      </c>
      <c r="V1096" s="2"/>
      <c r="W1096" s="2">
        <v>2016</v>
      </c>
      <c r="X1096" s="41" t="s">
        <v>7025</v>
      </c>
    </row>
    <row r="1097" spans="1:24" ht="153" x14ac:dyDescent="0.25">
      <c r="A1097" s="6" t="s">
        <v>7163</v>
      </c>
      <c r="B1097" s="11" t="s">
        <v>25</v>
      </c>
      <c r="C1097" s="11" t="s">
        <v>2286</v>
      </c>
      <c r="D1097" s="11" t="s">
        <v>2254</v>
      </c>
      <c r="E1097" s="11" t="s">
        <v>2287</v>
      </c>
      <c r="F1097" s="40" t="s">
        <v>2288</v>
      </c>
      <c r="G1097" s="2" t="s">
        <v>30</v>
      </c>
      <c r="H1097" s="41">
        <v>0</v>
      </c>
      <c r="I1097" s="18">
        <v>470000000</v>
      </c>
      <c r="J1097" s="6" t="s">
        <v>32</v>
      </c>
      <c r="K1097" s="3" t="s">
        <v>95</v>
      </c>
      <c r="L1097" s="40" t="s">
        <v>2257</v>
      </c>
      <c r="M1097" s="2" t="s">
        <v>35</v>
      </c>
      <c r="N1097" s="11" t="s">
        <v>2258</v>
      </c>
      <c r="O1097" s="11" t="s">
        <v>2259</v>
      </c>
      <c r="P1097" s="2">
        <v>796</v>
      </c>
      <c r="Q1097" s="42" t="s">
        <v>39</v>
      </c>
      <c r="R1097" s="43">
        <v>6</v>
      </c>
      <c r="S1097" s="43">
        <v>686.94</v>
      </c>
      <c r="T1097" s="23">
        <f t="shared" ref="T1097" si="402">R1097*S1097</f>
        <v>4121.6400000000003</v>
      </c>
      <c r="U1097" s="23">
        <f t="shared" ref="U1097" si="403">T1097*1.12</f>
        <v>4616.2368000000006</v>
      </c>
      <c r="V1097" s="2"/>
      <c r="W1097" s="2">
        <v>2016</v>
      </c>
      <c r="X1097" s="41"/>
    </row>
    <row r="1098" spans="1:24" ht="153" x14ac:dyDescent="0.25">
      <c r="A1098" s="6" t="s">
        <v>5522</v>
      </c>
      <c r="B1098" s="11" t="s">
        <v>25</v>
      </c>
      <c r="C1098" s="11" t="s">
        <v>2286</v>
      </c>
      <c r="D1098" s="11" t="s">
        <v>2254</v>
      </c>
      <c r="E1098" s="11" t="s">
        <v>2287</v>
      </c>
      <c r="F1098" s="40" t="s">
        <v>2289</v>
      </c>
      <c r="G1098" s="2" t="s">
        <v>30</v>
      </c>
      <c r="H1098" s="41">
        <v>0</v>
      </c>
      <c r="I1098" s="18">
        <v>470000000</v>
      </c>
      <c r="J1098" s="6" t="s">
        <v>32</v>
      </c>
      <c r="K1098" s="3" t="s">
        <v>45</v>
      </c>
      <c r="L1098" s="40" t="s">
        <v>2257</v>
      </c>
      <c r="M1098" s="2" t="s">
        <v>35</v>
      </c>
      <c r="N1098" s="11" t="s">
        <v>2258</v>
      </c>
      <c r="O1098" s="11" t="s">
        <v>2259</v>
      </c>
      <c r="P1098" s="2">
        <v>796</v>
      </c>
      <c r="Q1098" s="42" t="s">
        <v>39</v>
      </c>
      <c r="R1098" s="43">
        <v>6</v>
      </c>
      <c r="S1098" s="43">
        <v>1037.5683000000001</v>
      </c>
      <c r="T1098" s="23">
        <v>0</v>
      </c>
      <c r="U1098" s="23">
        <f t="shared" si="376"/>
        <v>0</v>
      </c>
      <c r="V1098" s="2"/>
      <c r="W1098" s="2">
        <v>2016</v>
      </c>
      <c r="X1098" s="41" t="s">
        <v>7025</v>
      </c>
    </row>
    <row r="1099" spans="1:24" ht="153" x14ac:dyDescent="0.25">
      <c r="A1099" s="6" t="s">
        <v>7164</v>
      </c>
      <c r="B1099" s="11" t="s">
        <v>25</v>
      </c>
      <c r="C1099" s="11" t="s">
        <v>2286</v>
      </c>
      <c r="D1099" s="11" t="s">
        <v>2254</v>
      </c>
      <c r="E1099" s="11" t="s">
        <v>2287</v>
      </c>
      <c r="F1099" s="40" t="s">
        <v>2289</v>
      </c>
      <c r="G1099" s="2" t="s">
        <v>30</v>
      </c>
      <c r="H1099" s="41">
        <v>0</v>
      </c>
      <c r="I1099" s="18">
        <v>470000000</v>
      </c>
      <c r="J1099" s="6" t="s">
        <v>32</v>
      </c>
      <c r="K1099" s="3" t="s">
        <v>95</v>
      </c>
      <c r="L1099" s="40" t="s">
        <v>2257</v>
      </c>
      <c r="M1099" s="2" t="s">
        <v>35</v>
      </c>
      <c r="N1099" s="11" t="s">
        <v>2258</v>
      </c>
      <c r="O1099" s="11" t="s">
        <v>2259</v>
      </c>
      <c r="P1099" s="2">
        <v>796</v>
      </c>
      <c r="Q1099" s="42" t="s">
        <v>39</v>
      </c>
      <c r="R1099" s="43">
        <v>6</v>
      </c>
      <c r="S1099" s="43">
        <v>1037.5683000000001</v>
      </c>
      <c r="T1099" s="23">
        <f t="shared" ref="T1099" si="404">R1099*S1099</f>
        <v>6225.4098000000013</v>
      </c>
      <c r="U1099" s="23">
        <f t="shared" ref="U1099" si="405">T1099*1.12</f>
        <v>6972.4589760000017</v>
      </c>
      <c r="V1099" s="2"/>
      <c r="W1099" s="2">
        <v>2016</v>
      </c>
      <c r="X1099" s="41"/>
    </row>
    <row r="1100" spans="1:24" ht="153" x14ac:dyDescent="0.25">
      <c r="A1100" s="6" t="s">
        <v>5523</v>
      </c>
      <c r="B1100" s="11" t="s">
        <v>25</v>
      </c>
      <c r="C1100" s="11" t="s">
        <v>2290</v>
      </c>
      <c r="D1100" s="11" t="s">
        <v>2254</v>
      </c>
      <c r="E1100" s="11" t="s">
        <v>2291</v>
      </c>
      <c r="F1100" s="40" t="s">
        <v>2292</v>
      </c>
      <c r="G1100" s="2" t="s">
        <v>30</v>
      </c>
      <c r="H1100" s="41">
        <v>0</v>
      </c>
      <c r="I1100" s="18">
        <v>470000000</v>
      </c>
      <c r="J1100" s="6" t="s">
        <v>32</v>
      </c>
      <c r="K1100" s="3" t="s">
        <v>45</v>
      </c>
      <c r="L1100" s="40" t="s">
        <v>2257</v>
      </c>
      <c r="M1100" s="2" t="s">
        <v>35</v>
      </c>
      <c r="N1100" s="11" t="s">
        <v>2258</v>
      </c>
      <c r="O1100" s="11" t="s">
        <v>2259</v>
      </c>
      <c r="P1100" s="2">
        <v>796</v>
      </c>
      <c r="Q1100" s="42" t="s">
        <v>39</v>
      </c>
      <c r="R1100" s="43">
        <v>4</v>
      </c>
      <c r="S1100" s="43">
        <v>934.57943925233644</v>
      </c>
      <c r="T1100" s="23">
        <v>0</v>
      </c>
      <c r="U1100" s="23">
        <f t="shared" si="376"/>
        <v>0</v>
      </c>
      <c r="V1100" s="2"/>
      <c r="W1100" s="2">
        <v>2016</v>
      </c>
      <c r="X1100" s="41" t="s">
        <v>7025</v>
      </c>
    </row>
    <row r="1101" spans="1:24" ht="153" x14ac:dyDescent="0.25">
      <c r="A1101" s="6" t="s">
        <v>7165</v>
      </c>
      <c r="B1101" s="11" t="s">
        <v>25</v>
      </c>
      <c r="C1101" s="11" t="s">
        <v>2290</v>
      </c>
      <c r="D1101" s="11" t="s">
        <v>2254</v>
      </c>
      <c r="E1101" s="11" t="s">
        <v>2291</v>
      </c>
      <c r="F1101" s="40" t="s">
        <v>2292</v>
      </c>
      <c r="G1101" s="2" t="s">
        <v>30</v>
      </c>
      <c r="H1101" s="41">
        <v>0</v>
      </c>
      <c r="I1101" s="18">
        <v>470000000</v>
      </c>
      <c r="J1101" s="6" t="s">
        <v>32</v>
      </c>
      <c r="K1101" s="3" t="s">
        <v>95</v>
      </c>
      <c r="L1101" s="40" t="s">
        <v>2257</v>
      </c>
      <c r="M1101" s="2" t="s">
        <v>35</v>
      </c>
      <c r="N1101" s="11" t="s">
        <v>2258</v>
      </c>
      <c r="O1101" s="11" t="s">
        <v>2259</v>
      </c>
      <c r="P1101" s="2">
        <v>796</v>
      </c>
      <c r="Q1101" s="42" t="s">
        <v>39</v>
      </c>
      <c r="R1101" s="43">
        <v>4</v>
      </c>
      <c r="S1101" s="43">
        <v>934.57943925233644</v>
      </c>
      <c r="T1101" s="23">
        <f t="shared" ref="T1101" si="406">R1101*S1101</f>
        <v>3738.3177570093458</v>
      </c>
      <c r="U1101" s="23">
        <f t="shared" ref="U1101" si="407">T1101*1.12</f>
        <v>4186.9158878504677</v>
      </c>
      <c r="V1101" s="2"/>
      <c r="W1101" s="2">
        <v>2016</v>
      </c>
      <c r="X1101" s="41"/>
    </row>
    <row r="1102" spans="1:24" ht="153" x14ac:dyDescent="0.25">
      <c r="A1102" s="6" t="s">
        <v>5524</v>
      </c>
      <c r="B1102" s="11" t="s">
        <v>25</v>
      </c>
      <c r="C1102" s="11" t="s">
        <v>2293</v>
      </c>
      <c r="D1102" s="11" t="s">
        <v>2294</v>
      </c>
      <c r="E1102" s="11" t="s">
        <v>2295</v>
      </c>
      <c r="F1102" s="40" t="s">
        <v>2296</v>
      </c>
      <c r="G1102" s="2" t="s">
        <v>30</v>
      </c>
      <c r="H1102" s="41">
        <v>0</v>
      </c>
      <c r="I1102" s="18">
        <v>470000000</v>
      </c>
      <c r="J1102" s="6" t="s">
        <v>32</v>
      </c>
      <c r="K1102" s="3" t="s">
        <v>45</v>
      </c>
      <c r="L1102" s="40" t="s">
        <v>2257</v>
      </c>
      <c r="M1102" s="2" t="s">
        <v>35</v>
      </c>
      <c r="N1102" s="11" t="s">
        <v>2258</v>
      </c>
      <c r="O1102" s="11" t="s">
        <v>2259</v>
      </c>
      <c r="P1102" s="2">
        <v>796</v>
      </c>
      <c r="Q1102" s="42" t="s">
        <v>39</v>
      </c>
      <c r="R1102" s="43">
        <v>10</v>
      </c>
      <c r="S1102" s="43">
        <v>1075.4356</v>
      </c>
      <c r="T1102" s="23">
        <v>0</v>
      </c>
      <c r="U1102" s="23">
        <f t="shared" si="376"/>
        <v>0</v>
      </c>
      <c r="V1102" s="2"/>
      <c r="W1102" s="2">
        <v>2016</v>
      </c>
      <c r="X1102" s="41" t="s">
        <v>7025</v>
      </c>
    </row>
    <row r="1103" spans="1:24" ht="153" x14ac:dyDescent="0.25">
      <c r="A1103" s="6" t="s">
        <v>7166</v>
      </c>
      <c r="B1103" s="11" t="s">
        <v>25</v>
      </c>
      <c r="C1103" s="11" t="s">
        <v>2293</v>
      </c>
      <c r="D1103" s="11" t="s">
        <v>2294</v>
      </c>
      <c r="E1103" s="11" t="s">
        <v>2295</v>
      </c>
      <c r="F1103" s="40" t="s">
        <v>2296</v>
      </c>
      <c r="G1103" s="2" t="s">
        <v>30</v>
      </c>
      <c r="H1103" s="41">
        <v>0</v>
      </c>
      <c r="I1103" s="18">
        <v>470000000</v>
      </c>
      <c r="J1103" s="6" t="s">
        <v>32</v>
      </c>
      <c r="K1103" s="3" t="s">
        <v>95</v>
      </c>
      <c r="L1103" s="40" t="s">
        <v>2257</v>
      </c>
      <c r="M1103" s="2" t="s">
        <v>35</v>
      </c>
      <c r="N1103" s="11" t="s">
        <v>2258</v>
      </c>
      <c r="O1103" s="11" t="s">
        <v>2259</v>
      </c>
      <c r="P1103" s="2">
        <v>796</v>
      </c>
      <c r="Q1103" s="42" t="s">
        <v>39</v>
      </c>
      <c r="R1103" s="43">
        <v>10</v>
      </c>
      <c r="S1103" s="43">
        <v>1075.4356</v>
      </c>
      <c r="T1103" s="23">
        <f t="shared" ref="T1103" si="408">R1103*S1103</f>
        <v>10754.356</v>
      </c>
      <c r="U1103" s="23">
        <f t="shared" ref="U1103" si="409">T1103*1.12</f>
        <v>12044.878720000001</v>
      </c>
      <c r="V1103" s="2"/>
      <c r="W1103" s="2">
        <v>2016</v>
      </c>
      <c r="X1103" s="41"/>
    </row>
    <row r="1104" spans="1:24" ht="153" x14ac:dyDescent="0.25">
      <c r="A1104" s="6" t="s">
        <v>5525</v>
      </c>
      <c r="B1104" s="11" t="s">
        <v>25</v>
      </c>
      <c r="C1104" s="11" t="s">
        <v>2293</v>
      </c>
      <c r="D1104" s="11" t="s">
        <v>2294</v>
      </c>
      <c r="E1104" s="11" t="s">
        <v>2295</v>
      </c>
      <c r="F1104" s="40" t="s">
        <v>2297</v>
      </c>
      <c r="G1104" s="2" t="s">
        <v>30</v>
      </c>
      <c r="H1104" s="41">
        <v>0</v>
      </c>
      <c r="I1104" s="18">
        <v>470000000</v>
      </c>
      <c r="J1104" s="6" t="s">
        <v>32</v>
      </c>
      <c r="K1104" s="3" t="s">
        <v>45</v>
      </c>
      <c r="L1104" s="40" t="s">
        <v>2257</v>
      </c>
      <c r="M1104" s="2" t="s">
        <v>35</v>
      </c>
      <c r="N1104" s="11" t="s">
        <v>2258</v>
      </c>
      <c r="O1104" s="11" t="s">
        <v>2259</v>
      </c>
      <c r="P1104" s="2">
        <v>796</v>
      </c>
      <c r="Q1104" s="42" t="s">
        <v>39</v>
      </c>
      <c r="R1104" s="44">
        <v>8</v>
      </c>
      <c r="S1104" s="43">
        <v>2951.5522000000001</v>
      </c>
      <c r="T1104" s="23">
        <v>0</v>
      </c>
      <c r="U1104" s="23">
        <f t="shared" si="376"/>
        <v>0</v>
      </c>
      <c r="V1104" s="2"/>
      <c r="W1104" s="2">
        <v>2016</v>
      </c>
      <c r="X1104" s="41" t="s">
        <v>7025</v>
      </c>
    </row>
    <row r="1105" spans="1:24" ht="153" x14ac:dyDescent="0.25">
      <c r="A1105" s="6" t="s">
        <v>7167</v>
      </c>
      <c r="B1105" s="11" t="s">
        <v>25</v>
      </c>
      <c r="C1105" s="11" t="s">
        <v>2293</v>
      </c>
      <c r="D1105" s="11" t="s">
        <v>2294</v>
      </c>
      <c r="E1105" s="11" t="s">
        <v>2295</v>
      </c>
      <c r="F1105" s="40" t="s">
        <v>2297</v>
      </c>
      <c r="G1105" s="2" t="s">
        <v>30</v>
      </c>
      <c r="H1105" s="41">
        <v>0</v>
      </c>
      <c r="I1105" s="18">
        <v>470000000</v>
      </c>
      <c r="J1105" s="6" t="s">
        <v>32</v>
      </c>
      <c r="K1105" s="3" t="s">
        <v>95</v>
      </c>
      <c r="L1105" s="40" t="s">
        <v>2257</v>
      </c>
      <c r="M1105" s="2" t="s">
        <v>35</v>
      </c>
      <c r="N1105" s="11" t="s">
        <v>2258</v>
      </c>
      <c r="O1105" s="11" t="s">
        <v>2259</v>
      </c>
      <c r="P1105" s="2">
        <v>796</v>
      </c>
      <c r="Q1105" s="42" t="s">
        <v>39</v>
      </c>
      <c r="R1105" s="44">
        <v>8</v>
      </c>
      <c r="S1105" s="43">
        <v>2951.5522000000001</v>
      </c>
      <c r="T1105" s="23">
        <f t="shared" ref="T1105" si="410">R1105*S1105</f>
        <v>23612.417600000001</v>
      </c>
      <c r="U1105" s="23">
        <f t="shared" ref="U1105" si="411">T1105*1.12</f>
        <v>26445.907712000004</v>
      </c>
      <c r="V1105" s="2"/>
      <c r="W1105" s="2">
        <v>2016</v>
      </c>
      <c r="X1105" s="41"/>
    </row>
    <row r="1106" spans="1:24" ht="153" x14ac:dyDescent="0.25">
      <c r="A1106" s="6" t="s">
        <v>5526</v>
      </c>
      <c r="B1106" s="11" t="s">
        <v>25</v>
      </c>
      <c r="C1106" s="11" t="s">
        <v>2293</v>
      </c>
      <c r="D1106" s="11" t="s">
        <v>2294</v>
      </c>
      <c r="E1106" s="11" t="s">
        <v>2295</v>
      </c>
      <c r="F1106" s="40" t="s">
        <v>2298</v>
      </c>
      <c r="G1106" s="2" t="s">
        <v>30</v>
      </c>
      <c r="H1106" s="41">
        <v>0</v>
      </c>
      <c r="I1106" s="18">
        <v>470000000</v>
      </c>
      <c r="J1106" s="6" t="s">
        <v>32</v>
      </c>
      <c r="K1106" s="3" t="s">
        <v>45</v>
      </c>
      <c r="L1106" s="40" t="s">
        <v>2257</v>
      </c>
      <c r="M1106" s="2" t="s">
        <v>35</v>
      </c>
      <c r="N1106" s="11" t="s">
        <v>2258</v>
      </c>
      <c r="O1106" s="11" t="s">
        <v>2259</v>
      </c>
      <c r="P1106" s="2">
        <v>796</v>
      </c>
      <c r="Q1106" s="42" t="s">
        <v>39</v>
      </c>
      <c r="R1106" s="44">
        <v>5</v>
      </c>
      <c r="S1106" s="43">
        <v>1004.6728971962616</v>
      </c>
      <c r="T1106" s="23">
        <v>0</v>
      </c>
      <c r="U1106" s="23">
        <f t="shared" si="376"/>
        <v>0</v>
      </c>
      <c r="V1106" s="2"/>
      <c r="W1106" s="2">
        <v>2016</v>
      </c>
      <c r="X1106" s="41" t="s">
        <v>7025</v>
      </c>
    </row>
    <row r="1107" spans="1:24" ht="153" x14ac:dyDescent="0.25">
      <c r="A1107" s="6" t="s">
        <v>7168</v>
      </c>
      <c r="B1107" s="11" t="s">
        <v>25</v>
      </c>
      <c r="C1107" s="11" t="s">
        <v>2293</v>
      </c>
      <c r="D1107" s="11" t="s">
        <v>2294</v>
      </c>
      <c r="E1107" s="11" t="s">
        <v>2295</v>
      </c>
      <c r="F1107" s="40" t="s">
        <v>2298</v>
      </c>
      <c r="G1107" s="2" t="s">
        <v>30</v>
      </c>
      <c r="H1107" s="41">
        <v>0</v>
      </c>
      <c r="I1107" s="18">
        <v>470000000</v>
      </c>
      <c r="J1107" s="6" t="s">
        <v>32</v>
      </c>
      <c r="K1107" s="3" t="s">
        <v>95</v>
      </c>
      <c r="L1107" s="40" t="s">
        <v>2257</v>
      </c>
      <c r="M1107" s="2" t="s">
        <v>35</v>
      </c>
      <c r="N1107" s="11" t="s">
        <v>2258</v>
      </c>
      <c r="O1107" s="11" t="s">
        <v>2259</v>
      </c>
      <c r="P1107" s="2">
        <v>796</v>
      </c>
      <c r="Q1107" s="42" t="s">
        <v>39</v>
      </c>
      <c r="R1107" s="44">
        <v>5</v>
      </c>
      <c r="S1107" s="43">
        <v>1004.6728971962616</v>
      </c>
      <c r="T1107" s="23">
        <f t="shared" ref="T1107" si="412">R1107*S1107</f>
        <v>5023.3644859813085</v>
      </c>
      <c r="U1107" s="23">
        <f t="shared" ref="U1107" si="413">T1107*1.12</f>
        <v>5626.1682242990664</v>
      </c>
      <c r="V1107" s="2"/>
      <c r="W1107" s="2">
        <v>2016</v>
      </c>
      <c r="X1107" s="41"/>
    </row>
    <row r="1108" spans="1:24" ht="153" x14ac:dyDescent="0.25">
      <c r="A1108" s="6" t="s">
        <v>5527</v>
      </c>
      <c r="B1108" s="11" t="s">
        <v>25</v>
      </c>
      <c r="C1108" s="11" t="s">
        <v>2293</v>
      </c>
      <c r="D1108" s="11" t="s">
        <v>2294</v>
      </c>
      <c r="E1108" s="11" t="s">
        <v>2295</v>
      </c>
      <c r="F1108" s="40" t="s">
        <v>2299</v>
      </c>
      <c r="G1108" s="2" t="s">
        <v>30</v>
      </c>
      <c r="H1108" s="41">
        <v>0</v>
      </c>
      <c r="I1108" s="18">
        <v>470000000</v>
      </c>
      <c r="J1108" s="6" t="s">
        <v>32</v>
      </c>
      <c r="K1108" s="3" t="s">
        <v>45</v>
      </c>
      <c r="L1108" s="40" t="s">
        <v>2257</v>
      </c>
      <c r="M1108" s="2" t="s">
        <v>35</v>
      </c>
      <c r="N1108" s="11" t="s">
        <v>2258</v>
      </c>
      <c r="O1108" s="11" t="s">
        <v>2259</v>
      </c>
      <c r="P1108" s="2">
        <v>796</v>
      </c>
      <c r="Q1108" s="42" t="s">
        <v>39</v>
      </c>
      <c r="R1108" s="44">
        <v>6</v>
      </c>
      <c r="S1108" s="43">
        <v>1144.9000000000001</v>
      </c>
      <c r="T1108" s="23">
        <v>0</v>
      </c>
      <c r="U1108" s="23">
        <f t="shared" si="376"/>
        <v>0</v>
      </c>
      <c r="V1108" s="2"/>
      <c r="W1108" s="2">
        <v>2016</v>
      </c>
      <c r="X1108" s="41" t="s">
        <v>7025</v>
      </c>
    </row>
    <row r="1109" spans="1:24" ht="153" x14ac:dyDescent="0.25">
      <c r="A1109" s="6" t="s">
        <v>7169</v>
      </c>
      <c r="B1109" s="11" t="s">
        <v>25</v>
      </c>
      <c r="C1109" s="11" t="s">
        <v>2293</v>
      </c>
      <c r="D1109" s="11" t="s">
        <v>2294</v>
      </c>
      <c r="E1109" s="11" t="s">
        <v>2295</v>
      </c>
      <c r="F1109" s="40" t="s">
        <v>2299</v>
      </c>
      <c r="G1109" s="2" t="s">
        <v>30</v>
      </c>
      <c r="H1109" s="41">
        <v>0</v>
      </c>
      <c r="I1109" s="18">
        <v>470000000</v>
      </c>
      <c r="J1109" s="6" t="s">
        <v>32</v>
      </c>
      <c r="K1109" s="3" t="s">
        <v>95</v>
      </c>
      <c r="L1109" s="40" t="s">
        <v>2257</v>
      </c>
      <c r="M1109" s="2" t="s">
        <v>35</v>
      </c>
      <c r="N1109" s="11" t="s">
        <v>2258</v>
      </c>
      <c r="O1109" s="11" t="s">
        <v>2259</v>
      </c>
      <c r="P1109" s="2">
        <v>796</v>
      </c>
      <c r="Q1109" s="42" t="s">
        <v>39</v>
      </c>
      <c r="R1109" s="44">
        <v>6</v>
      </c>
      <c r="S1109" s="43">
        <v>1144.9000000000001</v>
      </c>
      <c r="T1109" s="23">
        <f t="shared" ref="T1109" si="414">R1109*S1109</f>
        <v>6869.4000000000005</v>
      </c>
      <c r="U1109" s="23">
        <f t="shared" ref="U1109" si="415">T1109*1.12</f>
        <v>7693.728000000001</v>
      </c>
      <c r="V1109" s="2"/>
      <c r="W1109" s="2">
        <v>2016</v>
      </c>
      <c r="X1109" s="41"/>
    </row>
    <row r="1110" spans="1:24" ht="153" x14ac:dyDescent="0.25">
      <c r="A1110" s="6" t="s">
        <v>5528</v>
      </c>
      <c r="B1110" s="11" t="s">
        <v>25</v>
      </c>
      <c r="C1110" s="11" t="s">
        <v>2293</v>
      </c>
      <c r="D1110" s="11" t="s">
        <v>2294</v>
      </c>
      <c r="E1110" s="11" t="s">
        <v>2295</v>
      </c>
      <c r="F1110" s="40" t="s">
        <v>2300</v>
      </c>
      <c r="G1110" s="2" t="s">
        <v>30</v>
      </c>
      <c r="H1110" s="41">
        <v>0</v>
      </c>
      <c r="I1110" s="18">
        <v>470000000</v>
      </c>
      <c r="J1110" s="6" t="s">
        <v>32</v>
      </c>
      <c r="K1110" s="3" t="s">
        <v>45</v>
      </c>
      <c r="L1110" s="40" t="s">
        <v>2257</v>
      </c>
      <c r="M1110" s="2" t="s">
        <v>35</v>
      </c>
      <c r="N1110" s="11" t="s">
        <v>2258</v>
      </c>
      <c r="O1110" s="11" t="s">
        <v>2259</v>
      </c>
      <c r="P1110" s="2">
        <v>796</v>
      </c>
      <c r="Q1110" s="42" t="s">
        <v>39</v>
      </c>
      <c r="R1110" s="44">
        <v>8</v>
      </c>
      <c r="S1110" s="43">
        <v>1717.3500000000001</v>
      </c>
      <c r="T1110" s="23">
        <v>0</v>
      </c>
      <c r="U1110" s="23">
        <f t="shared" si="376"/>
        <v>0</v>
      </c>
      <c r="V1110" s="2"/>
      <c r="W1110" s="2">
        <v>2016</v>
      </c>
      <c r="X1110" s="41" t="s">
        <v>7025</v>
      </c>
    </row>
    <row r="1111" spans="1:24" ht="153" x14ac:dyDescent="0.25">
      <c r="A1111" s="6" t="s">
        <v>7170</v>
      </c>
      <c r="B1111" s="11" t="s">
        <v>25</v>
      </c>
      <c r="C1111" s="11" t="s">
        <v>2293</v>
      </c>
      <c r="D1111" s="11" t="s">
        <v>2294</v>
      </c>
      <c r="E1111" s="11" t="s">
        <v>2295</v>
      </c>
      <c r="F1111" s="40" t="s">
        <v>2300</v>
      </c>
      <c r="G1111" s="2" t="s">
        <v>30</v>
      </c>
      <c r="H1111" s="41">
        <v>0</v>
      </c>
      <c r="I1111" s="18">
        <v>470000000</v>
      </c>
      <c r="J1111" s="6" t="s">
        <v>32</v>
      </c>
      <c r="K1111" s="3" t="s">
        <v>95</v>
      </c>
      <c r="L1111" s="40" t="s">
        <v>2257</v>
      </c>
      <c r="M1111" s="2" t="s">
        <v>35</v>
      </c>
      <c r="N1111" s="11" t="s">
        <v>2258</v>
      </c>
      <c r="O1111" s="11" t="s">
        <v>2259</v>
      </c>
      <c r="P1111" s="2">
        <v>796</v>
      </c>
      <c r="Q1111" s="42" t="s">
        <v>39</v>
      </c>
      <c r="R1111" s="44">
        <v>8</v>
      </c>
      <c r="S1111" s="43">
        <v>1717.3500000000001</v>
      </c>
      <c r="T1111" s="23">
        <f t="shared" ref="T1111" si="416">R1111*S1111</f>
        <v>13738.800000000001</v>
      </c>
      <c r="U1111" s="23">
        <f t="shared" ref="U1111" si="417">T1111*1.12</f>
        <v>15387.456000000002</v>
      </c>
      <c r="V1111" s="2"/>
      <c r="W1111" s="2">
        <v>2016</v>
      </c>
      <c r="X1111" s="41"/>
    </row>
    <row r="1112" spans="1:24" ht="153" x14ac:dyDescent="0.25">
      <c r="A1112" s="6" t="s">
        <v>5529</v>
      </c>
      <c r="B1112" s="11" t="s">
        <v>25</v>
      </c>
      <c r="C1112" s="11" t="s">
        <v>2337</v>
      </c>
      <c r="D1112" s="11" t="s">
        <v>2294</v>
      </c>
      <c r="E1112" s="11" t="s">
        <v>2301</v>
      </c>
      <c r="F1112" s="40" t="s">
        <v>2302</v>
      </c>
      <c r="G1112" s="2" t="s">
        <v>30</v>
      </c>
      <c r="H1112" s="41">
        <v>0</v>
      </c>
      <c r="I1112" s="18">
        <v>470000000</v>
      </c>
      <c r="J1112" s="6" t="s">
        <v>32</v>
      </c>
      <c r="K1112" s="3" t="s">
        <v>45</v>
      </c>
      <c r="L1112" s="40" t="s">
        <v>2257</v>
      </c>
      <c r="M1112" s="2" t="s">
        <v>35</v>
      </c>
      <c r="N1112" s="11" t="s">
        <v>2258</v>
      </c>
      <c r="O1112" s="11" t="s">
        <v>2259</v>
      </c>
      <c r="P1112" s="2">
        <v>796</v>
      </c>
      <c r="Q1112" s="42" t="s">
        <v>39</v>
      </c>
      <c r="R1112" s="44">
        <v>8</v>
      </c>
      <c r="S1112" s="43">
        <v>3218.7419000000004</v>
      </c>
      <c r="T1112" s="23">
        <v>0</v>
      </c>
      <c r="U1112" s="23">
        <f t="shared" si="376"/>
        <v>0</v>
      </c>
      <c r="V1112" s="2"/>
      <c r="W1112" s="2">
        <v>2016</v>
      </c>
      <c r="X1112" s="41" t="s">
        <v>7025</v>
      </c>
    </row>
    <row r="1113" spans="1:24" ht="153" x14ac:dyDescent="0.25">
      <c r="A1113" s="6" t="s">
        <v>7171</v>
      </c>
      <c r="B1113" s="11" t="s">
        <v>25</v>
      </c>
      <c r="C1113" s="11" t="s">
        <v>2337</v>
      </c>
      <c r="D1113" s="11" t="s">
        <v>2294</v>
      </c>
      <c r="E1113" s="11" t="s">
        <v>2301</v>
      </c>
      <c r="F1113" s="40" t="s">
        <v>2302</v>
      </c>
      <c r="G1113" s="2" t="s">
        <v>30</v>
      </c>
      <c r="H1113" s="41">
        <v>0</v>
      </c>
      <c r="I1113" s="18">
        <v>470000000</v>
      </c>
      <c r="J1113" s="6" t="s">
        <v>32</v>
      </c>
      <c r="K1113" s="3" t="s">
        <v>95</v>
      </c>
      <c r="L1113" s="40" t="s">
        <v>2257</v>
      </c>
      <c r="M1113" s="2" t="s">
        <v>35</v>
      </c>
      <c r="N1113" s="11" t="s">
        <v>2258</v>
      </c>
      <c r="O1113" s="11" t="s">
        <v>2259</v>
      </c>
      <c r="P1113" s="2">
        <v>796</v>
      </c>
      <c r="Q1113" s="42" t="s">
        <v>39</v>
      </c>
      <c r="R1113" s="44">
        <v>8</v>
      </c>
      <c r="S1113" s="43">
        <v>3218.7419000000004</v>
      </c>
      <c r="T1113" s="23">
        <f t="shared" ref="T1113" si="418">R1113*S1113</f>
        <v>25749.935200000004</v>
      </c>
      <c r="U1113" s="23">
        <f t="shared" ref="U1113" si="419">T1113*1.12</f>
        <v>28839.927424000005</v>
      </c>
      <c r="V1113" s="2"/>
      <c r="W1113" s="2">
        <v>2016</v>
      </c>
      <c r="X1113" s="41"/>
    </row>
    <row r="1114" spans="1:24" ht="153" x14ac:dyDescent="0.25">
      <c r="A1114" s="6" t="s">
        <v>5530</v>
      </c>
      <c r="B1114" s="11" t="s">
        <v>25</v>
      </c>
      <c r="C1114" s="11" t="s">
        <v>2337</v>
      </c>
      <c r="D1114" s="40" t="s">
        <v>2294</v>
      </c>
      <c r="E1114" s="40" t="s">
        <v>2301</v>
      </c>
      <c r="F1114" s="40" t="s">
        <v>2303</v>
      </c>
      <c r="G1114" s="2" t="s">
        <v>30</v>
      </c>
      <c r="H1114" s="41">
        <v>0</v>
      </c>
      <c r="I1114" s="18">
        <v>470000000</v>
      </c>
      <c r="J1114" s="6" t="s">
        <v>32</v>
      </c>
      <c r="K1114" s="3" t="s">
        <v>45</v>
      </c>
      <c r="L1114" s="40" t="s">
        <v>2257</v>
      </c>
      <c r="M1114" s="2" t="s">
        <v>35</v>
      </c>
      <c r="N1114" s="11" t="s">
        <v>2258</v>
      </c>
      <c r="O1114" s="11" t="s">
        <v>2259</v>
      </c>
      <c r="P1114" s="2">
        <v>796</v>
      </c>
      <c r="Q1114" s="42" t="s">
        <v>39</v>
      </c>
      <c r="R1114" s="44">
        <v>8</v>
      </c>
      <c r="S1114" s="43">
        <v>2232.5550000000003</v>
      </c>
      <c r="T1114" s="23">
        <v>0</v>
      </c>
      <c r="U1114" s="23">
        <f t="shared" si="376"/>
        <v>0</v>
      </c>
      <c r="V1114" s="2"/>
      <c r="W1114" s="2">
        <v>2016</v>
      </c>
      <c r="X1114" s="41" t="s">
        <v>7025</v>
      </c>
    </row>
    <row r="1115" spans="1:24" ht="153" x14ac:dyDescent="0.25">
      <c r="A1115" s="6" t="s">
        <v>7172</v>
      </c>
      <c r="B1115" s="11" t="s">
        <v>25</v>
      </c>
      <c r="C1115" s="11" t="s">
        <v>2337</v>
      </c>
      <c r="D1115" s="40" t="s">
        <v>2294</v>
      </c>
      <c r="E1115" s="40" t="s">
        <v>2301</v>
      </c>
      <c r="F1115" s="40" t="s">
        <v>2303</v>
      </c>
      <c r="G1115" s="2" t="s">
        <v>30</v>
      </c>
      <c r="H1115" s="41">
        <v>0</v>
      </c>
      <c r="I1115" s="18">
        <v>470000000</v>
      </c>
      <c r="J1115" s="6" t="s">
        <v>32</v>
      </c>
      <c r="K1115" s="3" t="s">
        <v>95</v>
      </c>
      <c r="L1115" s="40" t="s">
        <v>2257</v>
      </c>
      <c r="M1115" s="2" t="s">
        <v>35</v>
      </c>
      <c r="N1115" s="11" t="s">
        <v>2258</v>
      </c>
      <c r="O1115" s="11" t="s">
        <v>2259</v>
      </c>
      <c r="P1115" s="2">
        <v>796</v>
      </c>
      <c r="Q1115" s="42" t="s">
        <v>39</v>
      </c>
      <c r="R1115" s="44">
        <v>8</v>
      </c>
      <c r="S1115" s="43">
        <v>2232.5550000000003</v>
      </c>
      <c r="T1115" s="23">
        <f t="shared" ref="T1115" si="420">R1115*S1115</f>
        <v>17860.440000000002</v>
      </c>
      <c r="U1115" s="23">
        <f t="shared" ref="U1115" si="421">T1115*1.12</f>
        <v>20003.692800000004</v>
      </c>
      <c r="V1115" s="2"/>
      <c r="W1115" s="2">
        <v>2016</v>
      </c>
      <c r="X1115" s="41"/>
    </row>
    <row r="1116" spans="1:24" ht="153" x14ac:dyDescent="0.25">
      <c r="A1116" s="6" t="s">
        <v>5531</v>
      </c>
      <c r="B1116" s="11" t="s">
        <v>25</v>
      </c>
      <c r="C1116" s="11" t="s">
        <v>2293</v>
      </c>
      <c r="D1116" s="11" t="s">
        <v>2294</v>
      </c>
      <c r="E1116" s="11" t="s">
        <v>2295</v>
      </c>
      <c r="F1116" s="40" t="s">
        <v>2304</v>
      </c>
      <c r="G1116" s="2" t="s">
        <v>30</v>
      </c>
      <c r="H1116" s="41">
        <v>0</v>
      </c>
      <c r="I1116" s="18">
        <v>470000000</v>
      </c>
      <c r="J1116" s="6" t="s">
        <v>32</v>
      </c>
      <c r="K1116" s="3" t="s">
        <v>45</v>
      </c>
      <c r="L1116" s="40" t="s">
        <v>2257</v>
      </c>
      <c r="M1116" s="2" t="s">
        <v>35</v>
      </c>
      <c r="N1116" s="11" t="s">
        <v>2258</v>
      </c>
      <c r="O1116" s="11" t="s">
        <v>2259</v>
      </c>
      <c r="P1116" s="2">
        <v>796</v>
      </c>
      <c r="Q1116" s="42" t="s">
        <v>39</v>
      </c>
      <c r="R1116" s="43">
        <v>8</v>
      </c>
      <c r="S1116" s="43">
        <v>2750.3280000000004</v>
      </c>
      <c r="T1116" s="23">
        <v>0</v>
      </c>
      <c r="U1116" s="23">
        <f t="shared" si="376"/>
        <v>0</v>
      </c>
      <c r="V1116" s="2"/>
      <c r="W1116" s="2">
        <v>2016</v>
      </c>
      <c r="X1116" s="41" t="s">
        <v>7025</v>
      </c>
    </row>
    <row r="1117" spans="1:24" ht="153" x14ac:dyDescent="0.25">
      <c r="A1117" s="6" t="s">
        <v>7173</v>
      </c>
      <c r="B1117" s="11" t="s">
        <v>25</v>
      </c>
      <c r="C1117" s="11" t="s">
        <v>2293</v>
      </c>
      <c r="D1117" s="11" t="s">
        <v>2294</v>
      </c>
      <c r="E1117" s="11" t="s">
        <v>2295</v>
      </c>
      <c r="F1117" s="40" t="s">
        <v>2304</v>
      </c>
      <c r="G1117" s="2" t="s">
        <v>30</v>
      </c>
      <c r="H1117" s="41">
        <v>0</v>
      </c>
      <c r="I1117" s="18">
        <v>470000000</v>
      </c>
      <c r="J1117" s="6" t="s">
        <v>32</v>
      </c>
      <c r="K1117" s="3" t="s">
        <v>95</v>
      </c>
      <c r="L1117" s="40" t="s">
        <v>2257</v>
      </c>
      <c r="M1117" s="2" t="s">
        <v>35</v>
      </c>
      <c r="N1117" s="11" t="s">
        <v>2258</v>
      </c>
      <c r="O1117" s="11" t="s">
        <v>2259</v>
      </c>
      <c r="P1117" s="2">
        <v>796</v>
      </c>
      <c r="Q1117" s="42" t="s">
        <v>39</v>
      </c>
      <c r="R1117" s="43">
        <v>8</v>
      </c>
      <c r="S1117" s="43">
        <v>2750.3280000000004</v>
      </c>
      <c r="T1117" s="23">
        <f t="shared" ref="T1117" si="422">R1117*S1117</f>
        <v>22002.624000000003</v>
      </c>
      <c r="U1117" s="23">
        <f t="shared" ref="U1117" si="423">T1117*1.12</f>
        <v>24642.938880000005</v>
      </c>
      <c r="V1117" s="2"/>
      <c r="W1117" s="2">
        <v>2016</v>
      </c>
      <c r="X1117" s="41"/>
    </row>
    <row r="1118" spans="1:24" ht="153" x14ac:dyDescent="0.25">
      <c r="A1118" s="6" t="s">
        <v>5532</v>
      </c>
      <c r="B1118" s="11" t="s">
        <v>25</v>
      </c>
      <c r="C1118" s="11" t="s">
        <v>2293</v>
      </c>
      <c r="D1118" s="40" t="s">
        <v>2294</v>
      </c>
      <c r="E1118" s="40" t="s">
        <v>2295</v>
      </c>
      <c r="F1118" s="40" t="s">
        <v>2305</v>
      </c>
      <c r="G1118" s="2" t="s">
        <v>30</v>
      </c>
      <c r="H1118" s="41">
        <v>0</v>
      </c>
      <c r="I1118" s="18">
        <v>470000000</v>
      </c>
      <c r="J1118" s="6" t="s">
        <v>32</v>
      </c>
      <c r="K1118" s="3" t="s">
        <v>45</v>
      </c>
      <c r="L1118" s="40" t="s">
        <v>2257</v>
      </c>
      <c r="M1118" s="2" t="s">
        <v>35</v>
      </c>
      <c r="N1118" s="11" t="s">
        <v>2258</v>
      </c>
      <c r="O1118" s="11" t="s">
        <v>2259</v>
      </c>
      <c r="P1118" s="2">
        <v>796</v>
      </c>
      <c r="Q1118" s="42" t="s">
        <v>39</v>
      </c>
      <c r="R1118" s="44">
        <v>8</v>
      </c>
      <c r="S1118" s="43">
        <v>1236.492</v>
      </c>
      <c r="T1118" s="23">
        <v>0</v>
      </c>
      <c r="U1118" s="23">
        <f t="shared" si="376"/>
        <v>0</v>
      </c>
      <c r="V1118" s="2"/>
      <c r="W1118" s="2">
        <v>2016</v>
      </c>
      <c r="X1118" s="41" t="s">
        <v>7025</v>
      </c>
    </row>
    <row r="1119" spans="1:24" ht="153" x14ac:dyDescent="0.25">
      <c r="A1119" s="6" t="s">
        <v>7174</v>
      </c>
      <c r="B1119" s="11" t="s">
        <v>25</v>
      </c>
      <c r="C1119" s="11" t="s">
        <v>2293</v>
      </c>
      <c r="D1119" s="40" t="s">
        <v>2294</v>
      </c>
      <c r="E1119" s="40" t="s">
        <v>2295</v>
      </c>
      <c r="F1119" s="40" t="s">
        <v>2305</v>
      </c>
      <c r="G1119" s="2" t="s">
        <v>30</v>
      </c>
      <c r="H1119" s="41">
        <v>0</v>
      </c>
      <c r="I1119" s="18">
        <v>470000000</v>
      </c>
      <c r="J1119" s="6" t="s">
        <v>32</v>
      </c>
      <c r="K1119" s="3" t="s">
        <v>95</v>
      </c>
      <c r="L1119" s="40" t="s">
        <v>2257</v>
      </c>
      <c r="M1119" s="2" t="s">
        <v>35</v>
      </c>
      <c r="N1119" s="11" t="s">
        <v>2258</v>
      </c>
      <c r="O1119" s="11" t="s">
        <v>2259</v>
      </c>
      <c r="P1119" s="2">
        <v>796</v>
      </c>
      <c r="Q1119" s="42" t="s">
        <v>39</v>
      </c>
      <c r="R1119" s="44">
        <v>8</v>
      </c>
      <c r="S1119" s="43">
        <v>1236.492</v>
      </c>
      <c r="T1119" s="23">
        <f t="shared" ref="T1119" si="424">R1119*S1119</f>
        <v>9891.9359999999997</v>
      </c>
      <c r="U1119" s="23">
        <f t="shared" ref="U1119" si="425">T1119*1.12</f>
        <v>11078.96832</v>
      </c>
      <c r="V1119" s="2"/>
      <c r="W1119" s="2">
        <v>2016</v>
      </c>
      <c r="X1119" s="41"/>
    </row>
    <row r="1120" spans="1:24" ht="153" x14ac:dyDescent="0.25">
      <c r="A1120" s="6" t="s">
        <v>5533</v>
      </c>
      <c r="B1120" s="11" t="s">
        <v>25</v>
      </c>
      <c r="C1120" s="11" t="s">
        <v>2293</v>
      </c>
      <c r="D1120" s="40" t="s">
        <v>2294</v>
      </c>
      <c r="E1120" s="40" t="s">
        <v>2295</v>
      </c>
      <c r="F1120" s="40" t="s">
        <v>2306</v>
      </c>
      <c r="G1120" s="2" t="s">
        <v>30</v>
      </c>
      <c r="H1120" s="41">
        <v>0</v>
      </c>
      <c r="I1120" s="18">
        <v>470000000</v>
      </c>
      <c r="J1120" s="6" t="s">
        <v>32</v>
      </c>
      <c r="K1120" s="3" t="s">
        <v>45</v>
      </c>
      <c r="L1120" s="40" t="s">
        <v>2257</v>
      </c>
      <c r="M1120" s="2" t="s">
        <v>35</v>
      </c>
      <c r="N1120" s="11" t="s">
        <v>2258</v>
      </c>
      <c r="O1120" s="11" t="s">
        <v>2259</v>
      </c>
      <c r="P1120" s="2">
        <v>796</v>
      </c>
      <c r="Q1120" s="42" t="s">
        <v>39</v>
      </c>
      <c r="R1120" s="44">
        <v>8</v>
      </c>
      <c r="S1120" s="43">
        <v>1325.3662000000002</v>
      </c>
      <c r="T1120" s="23">
        <v>0</v>
      </c>
      <c r="U1120" s="23">
        <f t="shared" si="376"/>
        <v>0</v>
      </c>
      <c r="V1120" s="2"/>
      <c r="W1120" s="2">
        <v>2016</v>
      </c>
      <c r="X1120" s="41" t="s">
        <v>7025</v>
      </c>
    </row>
    <row r="1121" spans="1:24" ht="153" x14ac:dyDescent="0.25">
      <c r="A1121" s="6" t="s">
        <v>7175</v>
      </c>
      <c r="B1121" s="11" t="s">
        <v>25</v>
      </c>
      <c r="C1121" s="11" t="s">
        <v>2293</v>
      </c>
      <c r="D1121" s="40" t="s">
        <v>2294</v>
      </c>
      <c r="E1121" s="40" t="s">
        <v>2295</v>
      </c>
      <c r="F1121" s="40" t="s">
        <v>2306</v>
      </c>
      <c r="G1121" s="2" t="s">
        <v>30</v>
      </c>
      <c r="H1121" s="41">
        <v>0</v>
      </c>
      <c r="I1121" s="18">
        <v>470000000</v>
      </c>
      <c r="J1121" s="6" t="s">
        <v>32</v>
      </c>
      <c r="K1121" s="3" t="s">
        <v>95</v>
      </c>
      <c r="L1121" s="40" t="s">
        <v>2257</v>
      </c>
      <c r="M1121" s="2" t="s">
        <v>35</v>
      </c>
      <c r="N1121" s="11" t="s">
        <v>2258</v>
      </c>
      <c r="O1121" s="11" t="s">
        <v>2259</v>
      </c>
      <c r="P1121" s="2">
        <v>796</v>
      </c>
      <c r="Q1121" s="42" t="s">
        <v>39</v>
      </c>
      <c r="R1121" s="44">
        <v>8</v>
      </c>
      <c r="S1121" s="43">
        <v>1325.3662000000002</v>
      </c>
      <c r="T1121" s="23">
        <f t="shared" ref="T1121" si="426">R1121*S1121</f>
        <v>10602.929600000001</v>
      </c>
      <c r="U1121" s="23">
        <f t="shared" ref="U1121" si="427">T1121*1.12</f>
        <v>11875.281152000003</v>
      </c>
      <c r="V1121" s="2"/>
      <c r="W1121" s="2">
        <v>2016</v>
      </c>
      <c r="X1121" s="41"/>
    </row>
    <row r="1122" spans="1:24" ht="153" x14ac:dyDescent="0.25">
      <c r="A1122" s="6" t="s">
        <v>5534</v>
      </c>
      <c r="B1122" s="11" t="s">
        <v>25</v>
      </c>
      <c r="C1122" s="11" t="s">
        <v>2293</v>
      </c>
      <c r="D1122" s="40" t="s">
        <v>2294</v>
      </c>
      <c r="E1122" s="40" t="s">
        <v>2295</v>
      </c>
      <c r="F1122" s="40" t="s">
        <v>2307</v>
      </c>
      <c r="G1122" s="2" t="s">
        <v>30</v>
      </c>
      <c r="H1122" s="41">
        <v>0</v>
      </c>
      <c r="I1122" s="18">
        <v>470000000</v>
      </c>
      <c r="J1122" s="6" t="s">
        <v>32</v>
      </c>
      <c r="K1122" s="3" t="s">
        <v>45</v>
      </c>
      <c r="L1122" s="40" t="s">
        <v>2257</v>
      </c>
      <c r="M1122" s="2" t="s">
        <v>35</v>
      </c>
      <c r="N1122" s="11" t="s">
        <v>2258</v>
      </c>
      <c r="O1122" s="11" t="s">
        <v>2259</v>
      </c>
      <c r="P1122" s="2">
        <v>796</v>
      </c>
      <c r="Q1122" s="42" t="s">
        <v>39</v>
      </c>
      <c r="R1122" s="44">
        <v>8</v>
      </c>
      <c r="S1122" s="43">
        <v>1817.6411000000001</v>
      </c>
      <c r="T1122" s="23">
        <v>0</v>
      </c>
      <c r="U1122" s="23">
        <f t="shared" si="376"/>
        <v>0</v>
      </c>
      <c r="V1122" s="2"/>
      <c r="W1122" s="2">
        <v>2016</v>
      </c>
      <c r="X1122" s="41" t="s">
        <v>7025</v>
      </c>
    </row>
    <row r="1123" spans="1:24" ht="153" x14ac:dyDescent="0.25">
      <c r="A1123" s="6" t="s">
        <v>7176</v>
      </c>
      <c r="B1123" s="11" t="s">
        <v>25</v>
      </c>
      <c r="C1123" s="11" t="s">
        <v>2293</v>
      </c>
      <c r="D1123" s="40" t="s">
        <v>2294</v>
      </c>
      <c r="E1123" s="40" t="s">
        <v>2295</v>
      </c>
      <c r="F1123" s="40" t="s">
        <v>2307</v>
      </c>
      <c r="G1123" s="2" t="s">
        <v>30</v>
      </c>
      <c r="H1123" s="41">
        <v>0</v>
      </c>
      <c r="I1123" s="18">
        <v>470000000</v>
      </c>
      <c r="J1123" s="6" t="s">
        <v>32</v>
      </c>
      <c r="K1123" s="3" t="s">
        <v>95</v>
      </c>
      <c r="L1123" s="40" t="s">
        <v>2257</v>
      </c>
      <c r="M1123" s="2" t="s">
        <v>35</v>
      </c>
      <c r="N1123" s="11" t="s">
        <v>2258</v>
      </c>
      <c r="O1123" s="11" t="s">
        <v>2259</v>
      </c>
      <c r="P1123" s="2">
        <v>796</v>
      </c>
      <c r="Q1123" s="42" t="s">
        <v>39</v>
      </c>
      <c r="R1123" s="44">
        <v>8</v>
      </c>
      <c r="S1123" s="43">
        <v>1817.6411000000001</v>
      </c>
      <c r="T1123" s="23">
        <f t="shared" ref="T1123" si="428">R1123*S1123</f>
        <v>14541.1288</v>
      </c>
      <c r="U1123" s="23">
        <f t="shared" ref="U1123" si="429">T1123*1.12</f>
        <v>16286.064256000001</v>
      </c>
      <c r="V1123" s="2"/>
      <c r="W1123" s="2">
        <v>2016</v>
      </c>
      <c r="X1123" s="41"/>
    </row>
    <row r="1124" spans="1:24" ht="153" x14ac:dyDescent="0.25">
      <c r="A1124" s="6" t="s">
        <v>5535</v>
      </c>
      <c r="B1124" s="11" t="s">
        <v>25</v>
      </c>
      <c r="C1124" s="11" t="s">
        <v>2293</v>
      </c>
      <c r="D1124" s="40" t="s">
        <v>2294</v>
      </c>
      <c r="E1124" s="40" t="s">
        <v>2295</v>
      </c>
      <c r="F1124" s="40" t="s">
        <v>2300</v>
      </c>
      <c r="G1124" s="2" t="s">
        <v>30</v>
      </c>
      <c r="H1124" s="41">
        <v>0</v>
      </c>
      <c r="I1124" s="18">
        <v>470000000</v>
      </c>
      <c r="J1124" s="6" t="s">
        <v>32</v>
      </c>
      <c r="K1124" s="3" t="s">
        <v>45</v>
      </c>
      <c r="L1124" s="40" t="s">
        <v>2257</v>
      </c>
      <c r="M1124" s="2" t="s">
        <v>35</v>
      </c>
      <c r="N1124" s="11" t="s">
        <v>2258</v>
      </c>
      <c r="O1124" s="11" t="s">
        <v>2259</v>
      </c>
      <c r="P1124" s="2">
        <v>796</v>
      </c>
      <c r="Q1124" s="42" t="s">
        <v>39</v>
      </c>
      <c r="R1124" s="44">
        <v>8</v>
      </c>
      <c r="S1124" s="43">
        <v>1717.3500000000001</v>
      </c>
      <c r="T1124" s="23">
        <v>0</v>
      </c>
      <c r="U1124" s="23">
        <f t="shared" si="376"/>
        <v>0</v>
      </c>
      <c r="V1124" s="2"/>
      <c r="W1124" s="2">
        <v>2016</v>
      </c>
      <c r="X1124" s="41" t="s">
        <v>7178</v>
      </c>
    </row>
    <row r="1125" spans="1:24" ht="153" x14ac:dyDescent="0.25">
      <c r="A1125" s="6" t="s">
        <v>7177</v>
      </c>
      <c r="B1125" s="11" t="s">
        <v>25</v>
      </c>
      <c r="C1125" s="11" t="s">
        <v>2293</v>
      </c>
      <c r="D1125" s="40" t="s">
        <v>2294</v>
      </c>
      <c r="E1125" s="40" t="s">
        <v>2295</v>
      </c>
      <c r="F1125" s="40" t="s">
        <v>2300</v>
      </c>
      <c r="G1125" s="2" t="s">
        <v>30</v>
      </c>
      <c r="H1125" s="41">
        <v>0</v>
      </c>
      <c r="I1125" s="18">
        <v>470000000</v>
      </c>
      <c r="J1125" s="6" t="s">
        <v>32</v>
      </c>
      <c r="K1125" s="3" t="s">
        <v>95</v>
      </c>
      <c r="L1125" s="40" t="s">
        <v>2257</v>
      </c>
      <c r="M1125" s="2" t="s">
        <v>35</v>
      </c>
      <c r="N1125" s="11" t="s">
        <v>2258</v>
      </c>
      <c r="O1125" s="11" t="s">
        <v>2259</v>
      </c>
      <c r="P1125" s="2">
        <v>796</v>
      </c>
      <c r="Q1125" s="42" t="s">
        <v>39</v>
      </c>
      <c r="R1125" s="44">
        <v>8</v>
      </c>
      <c r="S1125" s="43">
        <v>3022.5360000000005</v>
      </c>
      <c r="T1125" s="23">
        <f t="shared" ref="T1125" si="430">R1125*S1125</f>
        <v>24180.288000000004</v>
      </c>
      <c r="U1125" s="23">
        <f t="shared" ref="U1125" si="431">T1125*1.12</f>
        <v>27081.922560000006</v>
      </c>
      <c r="V1125" s="2"/>
      <c r="W1125" s="2">
        <v>2016</v>
      </c>
      <c r="X1125" s="41"/>
    </row>
    <row r="1126" spans="1:24" ht="153" x14ac:dyDescent="0.25">
      <c r="A1126" s="6" t="s">
        <v>5536</v>
      </c>
      <c r="B1126" s="11" t="s">
        <v>25</v>
      </c>
      <c r="C1126" s="11" t="s">
        <v>2293</v>
      </c>
      <c r="D1126" s="40" t="s">
        <v>2294</v>
      </c>
      <c r="E1126" s="40" t="s">
        <v>2295</v>
      </c>
      <c r="F1126" s="40" t="s">
        <v>2308</v>
      </c>
      <c r="G1126" s="2" t="s">
        <v>30</v>
      </c>
      <c r="H1126" s="41">
        <v>0</v>
      </c>
      <c r="I1126" s="18">
        <v>470000000</v>
      </c>
      <c r="J1126" s="6" t="s">
        <v>32</v>
      </c>
      <c r="K1126" s="3" t="s">
        <v>45</v>
      </c>
      <c r="L1126" s="40" t="s">
        <v>2257</v>
      </c>
      <c r="M1126" s="2" t="s">
        <v>35</v>
      </c>
      <c r="N1126" s="11" t="s">
        <v>2258</v>
      </c>
      <c r="O1126" s="11" t="s">
        <v>2259</v>
      </c>
      <c r="P1126" s="2">
        <v>796</v>
      </c>
      <c r="Q1126" s="42" t="s">
        <v>39</v>
      </c>
      <c r="R1126" s="44">
        <v>8</v>
      </c>
      <c r="S1126" s="43">
        <v>3159.924</v>
      </c>
      <c r="T1126" s="23">
        <v>0</v>
      </c>
      <c r="U1126" s="23">
        <f t="shared" si="376"/>
        <v>0</v>
      </c>
      <c r="V1126" s="2"/>
      <c r="W1126" s="2">
        <v>2016</v>
      </c>
      <c r="X1126" s="41" t="s">
        <v>7025</v>
      </c>
    </row>
    <row r="1127" spans="1:24" ht="153" x14ac:dyDescent="0.25">
      <c r="A1127" s="6" t="s">
        <v>7179</v>
      </c>
      <c r="B1127" s="11" t="s">
        <v>25</v>
      </c>
      <c r="C1127" s="11" t="s">
        <v>2293</v>
      </c>
      <c r="D1127" s="40" t="s">
        <v>2294</v>
      </c>
      <c r="E1127" s="40" t="s">
        <v>2295</v>
      </c>
      <c r="F1127" s="40" t="s">
        <v>2308</v>
      </c>
      <c r="G1127" s="2" t="s">
        <v>30</v>
      </c>
      <c r="H1127" s="41">
        <v>0</v>
      </c>
      <c r="I1127" s="18">
        <v>470000000</v>
      </c>
      <c r="J1127" s="6" t="s">
        <v>32</v>
      </c>
      <c r="K1127" s="3" t="s">
        <v>95</v>
      </c>
      <c r="L1127" s="40" t="s">
        <v>2257</v>
      </c>
      <c r="M1127" s="2" t="s">
        <v>35</v>
      </c>
      <c r="N1127" s="11" t="s">
        <v>2258</v>
      </c>
      <c r="O1127" s="11" t="s">
        <v>2259</v>
      </c>
      <c r="P1127" s="2">
        <v>796</v>
      </c>
      <c r="Q1127" s="42" t="s">
        <v>39</v>
      </c>
      <c r="R1127" s="44">
        <v>8</v>
      </c>
      <c r="S1127" s="43">
        <v>3159.924</v>
      </c>
      <c r="T1127" s="23">
        <f t="shared" ref="T1127" si="432">R1127*S1127</f>
        <v>25279.392</v>
      </c>
      <c r="U1127" s="23">
        <f t="shared" ref="U1127" si="433">T1127*1.12</f>
        <v>28312.919040000004</v>
      </c>
      <c r="V1127" s="2"/>
      <c r="W1127" s="2">
        <v>2016</v>
      </c>
      <c r="X1127" s="41"/>
    </row>
    <row r="1128" spans="1:24" ht="153" x14ac:dyDescent="0.25">
      <c r="A1128" s="6" t="s">
        <v>5537</v>
      </c>
      <c r="B1128" s="11" t="s">
        <v>25</v>
      </c>
      <c r="C1128" s="11" t="s">
        <v>2337</v>
      </c>
      <c r="D1128" s="11" t="s">
        <v>2294</v>
      </c>
      <c r="E1128" s="11" t="s">
        <v>2301</v>
      </c>
      <c r="F1128" s="40" t="s">
        <v>2309</v>
      </c>
      <c r="G1128" s="2" t="s">
        <v>30</v>
      </c>
      <c r="H1128" s="41">
        <v>0</v>
      </c>
      <c r="I1128" s="18">
        <v>470000000</v>
      </c>
      <c r="J1128" s="6" t="s">
        <v>32</v>
      </c>
      <c r="K1128" s="3" t="s">
        <v>45</v>
      </c>
      <c r="L1128" s="40" t="s">
        <v>2257</v>
      </c>
      <c r="M1128" s="2" t="s">
        <v>35</v>
      </c>
      <c r="N1128" s="11" t="s">
        <v>2258</v>
      </c>
      <c r="O1128" s="11" t="s">
        <v>2259</v>
      </c>
      <c r="P1128" s="2">
        <v>796</v>
      </c>
      <c r="Q1128" s="42" t="s">
        <v>39</v>
      </c>
      <c r="R1128" s="44">
        <v>8</v>
      </c>
      <c r="S1128" s="43">
        <v>3988.8316000000009</v>
      </c>
      <c r="T1128" s="23">
        <v>0</v>
      </c>
      <c r="U1128" s="23">
        <f t="shared" si="376"/>
        <v>0</v>
      </c>
      <c r="V1128" s="2"/>
      <c r="W1128" s="2">
        <v>2016</v>
      </c>
      <c r="X1128" s="41" t="s">
        <v>7025</v>
      </c>
    </row>
    <row r="1129" spans="1:24" ht="153" x14ac:dyDescent="0.25">
      <c r="A1129" s="6" t="s">
        <v>7180</v>
      </c>
      <c r="B1129" s="11" t="s">
        <v>25</v>
      </c>
      <c r="C1129" s="11" t="s">
        <v>2337</v>
      </c>
      <c r="D1129" s="11" t="s">
        <v>2294</v>
      </c>
      <c r="E1129" s="11" t="s">
        <v>2301</v>
      </c>
      <c r="F1129" s="40" t="s">
        <v>2309</v>
      </c>
      <c r="G1129" s="2" t="s">
        <v>30</v>
      </c>
      <c r="H1129" s="41">
        <v>0</v>
      </c>
      <c r="I1129" s="18">
        <v>470000000</v>
      </c>
      <c r="J1129" s="6" t="s">
        <v>32</v>
      </c>
      <c r="K1129" s="3" t="s">
        <v>95</v>
      </c>
      <c r="L1129" s="40" t="s">
        <v>2257</v>
      </c>
      <c r="M1129" s="2" t="s">
        <v>35</v>
      </c>
      <c r="N1129" s="11" t="s">
        <v>2258</v>
      </c>
      <c r="O1129" s="11" t="s">
        <v>2259</v>
      </c>
      <c r="P1129" s="2">
        <v>796</v>
      </c>
      <c r="Q1129" s="42" t="s">
        <v>39</v>
      </c>
      <c r="R1129" s="44">
        <v>8</v>
      </c>
      <c r="S1129" s="43">
        <v>3988.8316000000009</v>
      </c>
      <c r="T1129" s="23">
        <f t="shared" ref="T1129" si="434">R1129*S1129</f>
        <v>31910.652800000007</v>
      </c>
      <c r="U1129" s="23">
        <f t="shared" ref="U1129" si="435">T1129*1.12</f>
        <v>35739.931136000014</v>
      </c>
      <c r="V1129" s="2"/>
      <c r="W1129" s="2">
        <v>2016</v>
      </c>
      <c r="X1129" s="41"/>
    </row>
    <row r="1130" spans="1:24" ht="153" x14ac:dyDescent="0.25">
      <c r="A1130" s="6" t="s">
        <v>5538</v>
      </c>
      <c r="B1130" s="11" t="s">
        <v>25</v>
      </c>
      <c r="C1130" s="11" t="s">
        <v>2286</v>
      </c>
      <c r="D1130" s="11" t="s">
        <v>2254</v>
      </c>
      <c r="E1130" s="11" t="s">
        <v>2287</v>
      </c>
      <c r="F1130" s="40" t="s">
        <v>2310</v>
      </c>
      <c r="G1130" s="2" t="s">
        <v>30</v>
      </c>
      <c r="H1130" s="41">
        <v>0</v>
      </c>
      <c r="I1130" s="18">
        <v>470000000</v>
      </c>
      <c r="J1130" s="6" t="s">
        <v>32</v>
      </c>
      <c r="K1130" s="3" t="s">
        <v>45</v>
      </c>
      <c r="L1130" s="40" t="s">
        <v>2257</v>
      </c>
      <c r="M1130" s="2" t="s">
        <v>35</v>
      </c>
      <c r="N1130" s="11" t="s">
        <v>2258</v>
      </c>
      <c r="O1130" s="11" t="s">
        <v>2259</v>
      </c>
      <c r="P1130" s="2">
        <v>796</v>
      </c>
      <c r="Q1130" s="42" t="s">
        <v>39</v>
      </c>
      <c r="R1130" s="44">
        <v>5</v>
      </c>
      <c r="S1130" s="43">
        <v>607.47663551401865</v>
      </c>
      <c r="T1130" s="23">
        <v>0</v>
      </c>
      <c r="U1130" s="23">
        <f t="shared" si="376"/>
        <v>0</v>
      </c>
      <c r="V1130" s="2"/>
      <c r="W1130" s="2">
        <v>2016</v>
      </c>
      <c r="X1130" s="41" t="s">
        <v>7025</v>
      </c>
    </row>
    <row r="1131" spans="1:24" ht="153" x14ac:dyDescent="0.25">
      <c r="A1131" s="6" t="s">
        <v>7181</v>
      </c>
      <c r="B1131" s="11" t="s">
        <v>25</v>
      </c>
      <c r="C1131" s="11" t="s">
        <v>2286</v>
      </c>
      <c r="D1131" s="11" t="s">
        <v>2254</v>
      </c>
      <c r="E1131" s="11" t="s">
        <v>2287</v>
      </c>
      <c r="F1131" s="40" t="s">
        <v>2310</v>
      </c>
      <c r="G1131" s="2" t="s">
        <v>30</v>
      </c>
      <c r="H1131" s="41">
        <v>0</v>
      </c>
      <c r="I1131" s="18">
        <v>470000000</v>
      </c>
      <c r="J1131" s="6" t="s">
        <v>32</v>
      </c>
      <c r="K1131" s="3" t="s">
        <v>95</v>
      </c>
      <c r="L1131" s="40" t="s">
        <v>2257</v>
      </c>
      <c r="M1131" s="2" t="s">
        <v>35</v>
      </c>
      <c r="N1131" s="11" t="s">
        <v>2258</v>
      </c>
      <c r="O1131" s="11" t="s">
        <v>2259</v>
      </c>
      <c r="P1131" s="2">
        <v>796</v>
      </c>
      <c r="Q1131" s="42" t="s">
        <v>39</v>
      </c>
      <c r="R1131" s="44">
        <v>5</v>
      </c>
      <c r="S1131" s="43">
        <v>607.47663551401865</v>
      </c>
      <c r="T1131" s="23">
        <f t="shared" ref="T1131" si="436">R1131*S1131</f>
        <v>3037.3831775700933</v>
      </c>
      <c r="U1131" s="23">
        <f t="shared" ref="U1131" si="437">T1131*1.12</f>
        <v>3401.869158878505</v>
      </c>
      <c r="V1131" s="2"/>
      <c r="W1131" s="2">
        <v>2016</v>
      </c>
      <c r="X1131" s="41"/>
    </row>
    <row r="1132" spans="1:24" ht="153" x14ac:dyDescent="0.25">
      <c r="A1132" s="6" t="s">
        <v>5539</v>
      </c>
      <c r="B1132" s="11" t="s">
        <v>25</v>
      </c>
      <c r="C1132" s="11" t="s">
        <v>2311</v>
      </c>
      <c r="D1132" s="11" t="s">
        <v>2254</v>
      </c>
      <c r="E1132" s="11" t="s">
        <v>2312</v>
      </c>
      <c r="F1132" s="40" t="s">
        <v>2313</v>
      </c>
      <c r="G1132" s="2" t="s">
        <v>30</v>
      </c>
      <c r="H1132" s="41">
        <v>0</v>
      </c>
      <c r="I1132" s="18">
        <v>470000000</v>
      </c>
      <c r="J1132" s="6" t="s">
        <v>32</v>
      </c>
      <c r="K1132" s="3" t="s">
        <v>45</v>
      </c>
      <c r="L1132" s="40" t="s">
        <v>2257</v>
      </c>
      <c r="M1132" s="2" t="s">
        <v>35</v>
      </c>
      <c r="N1132" s="11" t="s">
        <v>2258</v>
      </c>
      <c r="O1132" s="11" t="s">
        <v>2259</v>
      </c>
      <c r="P1132" s="2">
        <v>796</v>
      </c>
      <c r="Q1132" s="42" t="s">
        <v>39</v>
      </c>
      <c r="R1132" s="43">
        <v>5</v>
      </c>
      <c r="S1132" s="43">
        <v>1121.4953271028037</v>
      </c>
      <c r="T1132" s="23">
        <v>0</v>
      </c>
      <c r="U1132" s="23">
        <f t="shared" si="376"/>
        <v>0</v>
      </c>
      <c r="V1132" s="2"/>
      <c r="W1132" s="2">
        <v>2016</v>
      </c>
      <c r="X1132" s="41" t="s">
        <v>7025</v>
      </c>
    </row>
    <row r="1133" spans="1:24" ht="153" x14ac:dyDescent="0.25">
      <c r="A1133" s="6" t="s">
        <v>7182</v>
      </c>
      <c r="B1133" s="11" t="s">
        <v>25</v>
      </c>
      <c r="C1133" s="11" t="s">
        <v>2311</v>
      </c>
      <c r="D1133" s="11" t="s">
        <v>2254</v>
      </c>
      <c r="E1133" s="11" t="s">
        <v>2312</v>
      </c>
      <c r="F1133" s="40" t="s">
        <v>2313</v>
      </c>
      <c r="G1133" s="2" t="s">
        <v>30</v>
      </c>
      <c r="H1133" s="41">
        <v>0</v>
      </c>
      <c r="I1133" s="18">
        <v>470000000</v>
      </c>
      <c r="J1133" s="6" t="s">
        <v>32</v>
      </c>
      <c r="K1133" s="3" t="s">
        <v>95</v>
      </c>
      <c r="L1133" s="40" t="s">
        <v>2257</v>
      </c>
      <c r="M1133" s="2" t="s">
        <v>35</v>
      </c>
      <c r="N1133" s="11" t="s">
        <v>2258</v>
      </c>
      <c r="O1133" s="11" t="s">
        <v>2259</v>
      </c>
      <c r="P1133" s="2">
        <v>796</v>
      </c>
      <c r="Q1133" s="42" t="s">
        <v>39</v>
      </c>
      <c r="R1133" s="43">
        <v>5</v>
      </c>
      <c r="S1133" s="43">
        <v>1121.4953271028037</v>
      </c>
      <c r="T1133" s="23">
        <f t="shared" ref="T1133" si="438">R1133*S1133</f>
        <v>5607.4766355140182</v>
      </c>
      <c r="U1133" s="23">
        <f t="shared" ref="U1133" si="439">T1133*1.12</f>
        <v>6280.3738317757006</v>
      </c>
      <c r="V1133" s="2"/>
      <c r="W1133" s="2">
        <v>2016</v>
      </c>
      <c r="X1133" s="41"/>
    </row>
    <row r="1134" spans="1:24" ht="153" x14ac:dyDescent="0.25">
      <c r="A1134" s="6" t="s">
        <v>5540</v>
      </c>
      <c r="B1134" s="11" t="s">
        <v>25</v>
      </c>
      <c r="C1134" s="11" t="s">
        <v>2286</v>
      </c>
      <c r="D1134" s="11" t="s">
        <v>2254</v>
      </c>
      <c r="E1134" s="11" t="s">
        <v>2287</v>
      </c>
      <c r="F1134" s="40" t="s">
        <v>2314</v>
      </c>
      <c r="G1134" s="2" t="s">
        <v>30</v>
      </c>
      <c r="H1134" s="41">
        <v>0</v>
      </c>
      <c r="I1134" s="18">
        <v>470000000</v>
      </c>
      <c r="J1134" s="6" t="s">
        <v>32</v>
      </c>
      <c r="K1134" s="3" t="s">
        <v>45</v>
      </c>
      <c r="L1134" s="40" t="s">
        <v>2257</v>
      </c>
      <c r="M1134" s="2" t="s">
        <v>35</v>
      </c>
      <c r="N1134" s="11" t="s">
        <v>2258</v>
      </c>
      <c r="O1134" s="11" t="s">
        <v>2259</v>
      </c>
      <c r="P1134" s="2">
        <v>796</v>
      </c>
      <c r="Q1134" s="42" t="s">
        <v>39</v>
      </c>
      <c r="R1134" s="43">
        <v>6</v>
      </c>
      <c r="S1134" s="43">
        <v>1869.1588785046729</v>
      </c>
      <c r="T1134" s="23">
        <v>0</v>
      </c>
      <c r="U1134" s="23">
        <f t="shared" si="376"/>
        <v>0</v>
      </c>
      <c r="V1134" s="2"/>
      <c r="W1134" s="2">
        <v>2016</v>
      </c>
      <c r="X1134" s="41" t="s">
        <v>7025</v>
      </c>
    </row>
    <row r="1135" spans="1:24" ht="153" x14ac:dyDescent="0.25">
      <c r="A1135" s="6" t="s">
        <v>7183</v>
      </c>
      <c r="B1135" s="11" t="s">
        <v>25</v>
      </c>
      <c r="C1135" s="11" t="s">
        <v>2286</v>
      </c>
      <c r="D1135" s="11" t="s">
        <v>2254</v>
      </c>
      <c r="E1135" s="11" t="s">
        <v>2287</v>
      </c>
      <c r="F1135" s="40" t="s">
        <v>2314</v>
      </c>
      <c r="G1135" s="2" t="s">
        <v>30</v>
      </c>
      <c r="H1135" s="41">
        <v>0</v>
      </c>
      <c r="I1135" s="18">
        <v>470000000</v>
      </c>
      <c r="J1135" s="6" t="s">
        <v>32</v>
      </c>
      <c r="K1135" s="3" t="s">
        <v>95</v>
      </c>
      <c r="L1135" s="40" t="s">
        <v>2257</v>
      </c>
      <c r="M1135" s="2" t="s">
        <v>35</v>
      </c>
      <c r="N1135" s="11" t="s">
        <v>2258</v>
      </c>
      <c r="O1135" s="11" t="s">
        <v>2259</v>
      </c>
      <c r="P1135" s="2">
        <v>796</v>
      </c>
      <c r="Q1135" s="42" t="s">
        <v>39</v>
      </c>
      <c r="R1135" s="43">
        <v>6</v>
      </c>
      <c r="S1135" s="43">
        <v>1869.1588785046729</v>
      </c>
      <c r="T1135" s="23">
        <f t="shared" ref="T1135" si="440">R1135*S1135</f>
        <v>11214.953271028036</v>
      </c>
      <c r="U1135" s="23">
        <f t="shared" ref="U1135" si="441">T1135*1.12</f>
        <v>12560.747663551401</v>
      </c>
      <c r="V1135" s="2"/>
      <c r="W1135" s="2">
        <v>2016</v>
      </c>
      <c r="X1135" s="41"/>
    </row>
    <row r="1136" spans="1:24" ht="153" x14ac:dyDescent="0.25">
      <c r="A1136" s="6" t="s">
        <v>5541</v>
      </c>
      <c r="B1136" s="11" t="s">
        <v>25</v>
      </c>
      <c r="C1136" s="11" t="s">
        <v>2286</v>
      </c>
      <c r="D1136" s="11" t="s">
        <v>2254</v>
      </c>
      <c r="E1136" s="11" t="s">
        <v>2287</v>
      </c>
      <c r="F1136" s="40" t="s">
        <v>2315</v>
      </c>
      <c r="G1136" s="2" t="s">
        <v>30</v>
      </c>
      <c r="H1136" s="41">
        <v>0</v>
      </c>
      <c r="I1136" s="18">
        <v>470000000</v>
      </c>
      <c r="J1136" s="6" t="s">
        <v>32</v>
      </c>
      <c r="K1136" s="3" t="s">
        <v>45</v>
      </c>
      <c r="L1136" s="40" t="s">
        <v>2257</v>
      </c>
      <c r="M1136" s="2" t="s">
        <v>35</v>
      </c>
      <c r="N1136" s="11" t="s">
        <v>2258</v>
      </c>
      <c r="O1136" s="11" t="s">
        <v>2259</v>
      </c>
      <c r="P1136" s="2">
        <v>796</v>
      </c>
      <c r="Q1136" s="42" t="s">
        <v>39</v>
      </c>
      <c r="R1136" s="43">
        <v>6</v>
      </c>
      <c r="S1136" s="43">
        <v>1775.700934579439</v>
      </c>
      <c r="T1136" s="23">
        <v>0</v>
      </c>
      <c r="U1136" s="23">
        <f t="shared" si="376"/>
        <v>0</v>
      </c>
      <c r="V1136" s="2"/>
      <c r="W1136" s="2">
        <v>2016</v>
      </c>
      <c r="X1136" s="41" t="s">
        <v>7025</v>
      </c>
    </row>
    <row r="1137" spans="1:24" ht="153" x14ac:dyDescent="0.25">
      <c r="A1137" s="6" t="s">
        <v>7184</v>
      </c>
      <c r="B1137" s="11" t="s">
        <v>25</v>
      </c>
      <c r="C1137" s="11" t="s">
        <v>2286</v>
      </c>
      <c r="D1137" s="11" t="s">
        <v>2254</v>
      </c>
      <c r="E1137" s="11" t="s">
        <v>2287</v>
      </c>
      <c r="F1137" s="40" t="s">
        <v>2315</v>
      </c>
      <c r="G1137" s="2" t="s">
        <v>30</v>
      </c>
      <c r="H1137" s="41">
        <v>0</v>
      </c>
      <c r="I1137" s="18">
        <v>470000000</v>
      </c>
      <c r="J1137" s="6" t="s">
        <v>32</v>
      </c>
      <c r="K1137" s="3" t="s">
        <v>95</v>
      </c>
      <c r="L1137" s="40" t="s">
        <v>2257</v>
      </c>
      <c r="M1137" s="2" t="s">
        <v>35</v>
      </c>
      <c r="N1137" s="11" t="s">
        <v>2258</v>
      </c>
      <c r="O1137" s="11" t="s">
        <v>2259</v>
      </c>
      <c r="P1137" s="2">
        <v>796</v>
      </c>
      <c r="Q1137" s="42" t="s">
        <v>39</v>
      </c>
      <c r="R1137" s="43">
        <v>6</v>
      </c>
      <c r="S1137" s="43">
        <v>1775.700934579439</v>
      </c>
      <c r="T1137" s="23">
        <f t="shared" ref="T1137" si="442">R1137*S1137</f>
        <v>10654.205607476633</v>
      </c>
      <c r="U1137" s="23">
        <f t="shared" ref="U1137" si="443">T1137*1.12</f>
        <v>11932.710280373831</v>
      </c>
      <c r="V1137" s="2"/>
      <c r="W1137" s="2">
        <v>2016</v>
      </c>
      <c r="X1137" s="41"/>
    </row>
    <row r="1138" spans="1:24" ht="153" x14ac:dyDescent="0.25">
      <c r="A1138" s="6" t="s">
        <v>5542</v>
      </c>
      <c r="B1138" s="11" t="s">
        <v>25</v>
      </c>
      <c r="C1138" s="11" t="s">
        <v>2316</v>
      </c>
      <c r="D1138" s="11" t="s">
        <v>2278</v>
      </c>
      <c r="E1138" s="11" t="s">
        <v>2317</v>
      </c>
      <c r="F1138" s="40" t="s">
        <v>2318</v>
      </c>
      <c r="G1138" s="2" t="s">
        <v>30</v>
      </c>
      <c r="H1138" s="41">
        <v>0</v>
      </c>
      <c r="I1138" s="18">
        <v>470000000</v>
      </c>
      <c r="J1138" s="6" t="s">
        <v>32</v>
      </c>
      <c r="K1138" s="3" t="s">
        <v>45</v>
      </c>
      <c r="L1138" s="40" t="s">
        <v>2257</v>
      </c>
      <c r="M1138" s="2" t="s">
        <v>35</v>
      </c>
      <c r="N1138" s="11" t="s">
        <v>2258</v>
      </c>
      <c r="O1138" s="11" t="s">
        <v>2259</v>
      </c>
      <c r="P1138" s="2">
        <v>796</v>
      </c>
      <c r="Q1138" s="42" t="s">
        <v>39</v>
      </c>
      <c r="R1138" s="43">
        <v>6</v>
      </c>
      <c r="S1138" s="43">
        <v>864.48598130841117</v>
      </c>
      <c r="T1138" s="23">
        <v>0</v>
      </c>
      <c r="U1138" s="23">
        <f t="shared" si="376"/>
        <v>0</v>
      </c>
      <c r="V1138" s="2"/>
      <c r="W1138" s="2">
        <v>2016</v>
      </c>
      <c r="X1138" s="41" t="s">
        <v>7025</v>
      </c>
    </row>
    <row r="1139" spans="1:24" ht="153" x14ac:dyDescent="0.25">
      <c r="A1139" s="6" t="s">
        <v>7185</v>
      </c>
      <c r="B1139" s="11" t="s">
        <v>25</v>
      </c>
      <c r="C1139" s="11" t="s">
        <v>2316</v>
      </c>
      <c r="D1139" s="11" t="s">
        <v>2278</v>
      </c>
      <c r="E1139" s="11" t="s">
        <v>2317</v>
      </c>
      <c r="F1139" s="40" t="s">
        <v>2318</v>
      </c>
      <c r="G1139" s="2" t="s">
        <v>30</v>
      </c>
      <c r="H1139" s="41">
        <v>0</v>
      </c>
      <c r="I1139" s="18">
        <v>470000000</v>
      </c>
      <c r="J1139" s="6" t="s">
        <v>32</v>
      </c>
      <c r="K1139" s="3" t="s">
        <v>95</v>
      </c>
      <c r="L1139" s="40" t="s">
        <v>2257</v>
      </c>
      <c r="M1139" s="2" t="s">
        <v>35</v>
      </c>
      <c r="N1139" s="11" t="s">
        <v>2258</v>
      </c>
      <c r="O1139" s="11" t="s">
        <v>2259</v>
      </c>
      <c r="P1139" s="2">
        <v>796</v>
      </c>
      <c r="Q1139" s="42" t="s">
        <v>39</v>
      </c>
      <c r="R1139" s="43">
        <v>6</v>
      </c>
      <c r="S1139" s="43">
        <v>864.48598130841117</v>
      </c>
      <c r="T1139" s="23">
        <f t="shared" ref="T1139" si="444">R1139*S1139</f>
        <v>5186.9158878504668</v>
      </c>
      <c r="U1139" s="23">
        <f t="shared" ref="U1139" si="445">T1139*1.12</f>
        <v>5809.3457943925232</v>
      </c>
      <c r="V1139" s="2"/>
      <c r="W1139" s="2">
        <v>2016</v>
      </c>
      <c r="X1139" s="41"/>
    </row>
    <row r="1140" spans="1:24" ht="153" x14ac:dyDescent="0.25">
      <c r="A1140" s="6" t="s">
        <v>5543</v>
      </c>
      <c r="B1140" s="11" t="s">
        <v>25</v>
      </c>
      <c r="C1140" s="11" t="s">
        <v>2286</v>
      </c>
      <c r="D1140" s="11" t="s">
        <v>2254</v>
      </c>
      <c r="E1140" s="11" t="s">
        <v>2287</v>
      </c>
      <c r="F1140" s="40" t="s">
        <v>2319</v>
      </c>
      <c r="G1140" s="2" t="s">
        <v>30</v>
      </c>
      <c r="H1140" s="41">
        <v>0</v>
      </c>
      <c r="I1140" s="18">
        <v>470000000</v>
      </c>
      <c r="J1140" s="6" t="s">
        <v>32</v>
      </c>
      <c r="K1140" s="3" t="s">
        <v>45</v>
      </c>
      <c r="L1140" s="40" t="s">
        <v>2257</v>
      </c>
      <c r="M1140" s="2" t="s">
        <v>35</v>
      </c>
      <c r="N1140" s="11" t="s">
        <v>2258</v>
      </c>
      <c r="O1140" s="11" t="s">
        <v>2259</v>
      </c>
      <c r="P1140" s="2">
        <v>796</v>
      </c>
      <c r="Q1140" s="42" t="s">
        <v>39</v>
      </c>
      <c r="R1140" s="43">
        <v>5</v>
      </c>
      <c r="S1140" s="43">
        <v>560.74766355140184</v>
      </c>
      <c r="T1140" s="23">
        <v>0</v>
      </c>
      <c r="U1140" s="23">
        <f t="shared" si="376"/>
        <v>0</v>
      </c>
      <c r="V1140" s="2"/>
      <c r="W1140" s="2">
        <v>2016</v>
      </c>
      <c r="X1140" s="41" t="s">
        <v>7025</v>
      </c>
    </row>
    <row r="1141" spans="1:24" ht="153" x14ac:dyDescent="0.25">
      <c r="A1141" s="6" t="s">
        <v>7186</v>
      </c>
      <c r="B1141" s="11" t="s">
        <v>25</v>
      </c>
      <c r="C1141" s="11" t="s">
        <v>2286</v>
      </c>
      <c r="D1141" s="11" t="s">
        <v>2254</v>
      </c>
      <c r="E1141" s="11" t="s">
        <v>2287</v>
      </c>
      <c r="F1141" s="40" t="s">
        <v>2319</v>
      </c>
      <c r="G1141" s="2" t="s">
        <v>30</v>
      </c>
      <c r="H1141" s="41">
        <v>0</v>
      </c>
      <c r="I1141" s="18">
        <v>470000000</v>
      </c>
      <c r="J1141" s="6" t="s">
        <v>32</v>
      </c>
      <c r="K1141" s="3" t="s">
        <v>95</v>
      </c>
      <c r="L1141" s="40" t="s">
        <v>2257</v>
      </c>
      <c r="M1141" s="2" t="s">
        <v>35</v>
      </c>
      <c r="N1141" s="11" t="s">
        <v>2258</v>
      </c>
      <c r="O1141" s="11" t="s">
        <v>2259</v>
      </c>
      <c r="P1141" s="2">
        <v>796</v>
      </c>
      <c r="Q1141" s="42" t="s">
        <v>39</v>
      </c>
      <c r="R1141" s="43">
        <v>5</v>
      </c>
      <c r="S1141" s="43">
        <v>560.74766355140184</v>
      </c>
      <c r="T1141" s="23">
        <f t="shared" ref="T1141" si="446">R1141*S1141</f>
        <v>2803.7383177570091</v>
      </c>
      <c r="U1141" s="23">
        <f t="shared" ref="U1141" si="447">T1141*1.12</f>
        <v>3140.1869158878503</v>
      </c>
      <c r="V1141" s="2"/>
      <c r="W1141" s="2">
        <v>2016</v>
      </c>
      <c r="X1141" s="41"/>
    </row>
    <row r="1142" spans="1:24" ht="153" x14ac:dyDescent="0.25">
      <c r="A1142" s="6" t="s">
        <v>5544</v>
      </c>
      <c r="B1142" s="11" t="s">
        <v>25</v>
      </c>
      <c r="C1142" s="11" t="s">
        <v>2320</v>
      </c>
      <c r="D1142" s="11" t="s">
        <v>2278</v>
      </c>
      <c r="E1142" s="11" t="s">
        <v>2321</v>
      </c>
      <c r="F1142" s="40" t="s">
        <v>2322</v>
      </c>
      <c r="G1142" s="2" t="s">
        <v>30</v>
      </c>
      <c r="H1142" s="41">
        <v>0</v>
      </c>
      <c r="I1142" s="18">
        <v>470000000</v>
      </c>
      <c r="J1142" s="6" t="s">
        <v>32</v>
      </c>
      <c r="K1142" s="3" t="s">
        <v>45</v>
      </c>
      <c r="L1142" s="40" t="s">
        <v>2257</v>
      </c>
      <c r="M1142" s="2" t="s">
        <v>35</v>
      </c>
      <c r="N1142" s="11" t="s">
        <v>2258</v>
      </c>
      <c r="O1142" s="11" t="s">
        <v>2259</v>
      </c>
      <c r="P1142" s="2">
        <v>796</v>
      </c>
      <c r="Q1142" s="42" t="s">
        <v>39</v>
      </c>
      <c r="R1142" s="43">
        <v>5</v>
      </c>
      <c r="S1142" s="43">
        <v>1074.7663551401868</v>
      </c>
      <c r="T1142" s="23">
        <v>0</v>
      </c>
      <c r="U1142" s="23">
        <f t="shared" si="376"/>
        <v>0</v>
      </c>
      <c r="V1142" s="2"/>
      <c r="W1142" s="2">
        <v>2016</v>
      </c>
      <c r="X1142" s="41" t="s">
        <v>7025</v>
      </c>
    </row>
    <row r="1143" spans="1:24" ht="153" x14ac:dyDescent="0.25">
      <c r="A1143" s="6" t="s">
        <v>7187</v>
      </c>
      <c r="B1143" s="11" t="s">
        <v>25</v>
      </c>
      <c r="C1143" s="11" t="s">
        <v>2320</v>
      </c>
      <c r="D1143" s="11" t="s">
        <v>2278</v>
      </c>
      <c r="E1143" s="11" t="s">
        <v>2321</v>
      </c>
      <c r="F1143" s="40" t="s">
        <v>2322</v>
      </c>
      <c r="G1143" s="2" t="s">
        <v>30</v>
      </c>
      <c r="H1143" s="41">
        <v>0</v>
      </c>
      <c r="I1143" s="18">
        <v>470000000</v>
      </c>
      <c r="J1143" s="6" t="s">
        <v>32</v>
      </c>
      <c r="K1143" s="3" t="s">
        <v>95</v>
      </c>
      <c r="L1143" s="40" t="s">
        <v>2257</v>
      </c>
      <c r="M1143" s="2" t="s">
        <v>35</v>
      </c>
      <c r="N1143" s="11" t="s">
        <v>2258</v>
      </c>
      <c r="O1143" s="11" t="s">
        <v>2259</v>
      </c>
      <c r="P1143" s="2">
        <v>796</v>
      </c>
      <c r="Q1143" s="42" t="s">
        <v>39</v>
      </c>
      <c r="R1143" s="43">
        <v>5</v>
      </c>
      <c r="S1143" s="43">
        <v>1074.7663551401868</v>
      </c>
      <c r="T1143" s="23">
        <f t="shared" ref="T1143" si="448">R1143*S1143</f>
        <v>5373.8317757009336</v>
      </c>
      <c r="U1143" s="23">
        <f t="shared" ref="U1143" si="449">T1143*1.12</f>
        <v>6018.6915887850464</v>
      </c>
      <c r="V1143" s="2"/>
      <c r="W1143" s="2">
        <v>2016</v>
      </c>
      <c r="X1143" s="41"/>
    </row>
    <row r="1144" spans="1:24" ht="153" x14ac:dyDescent="0.25">
      <c r="A1144" s="6" t="s">
        <v>5545</v>
      </c>
      <c r="B1144" s="11" t="s">
        <v>25</v>
      </c>
      <c r="C1144" s="11" t="s">
        <v>2293</v>
      </c>
      <c r="D1144" s="40" t="s">
        <v>2294</v>
      </c>
      <c r="E1144" s="40" t="s">
        <v>2295</v>
      </c>
      <c r="F1144" s="40" t="s">
        <v>2323</v>
      </c>
      <c r="G1144" s="2" t="s">
        <v>30</v>
      </c>
      <c r="H1144" s="41">
        <v>0</v>
      </c>
      <c r="I1144" s="18">
        <v>470000000</v>
      </c>
      <c r="J1144" s="6" t="s">
        <v>32</v>
      </c>
      <c r="K1144" s="3" t="s">
        <v>45</v>
      </c>
      <c r="L1144" s="40" t="s">
        <v>2257</v>
      </c>
      <c r="M1144" s="2" t="s">
        <v>35</v>
      </c>
      <c r="N1144" s="11" t="s">
        <v>2258</v>
      </c>
      <c r="O1144" s="11" t="s">
        <v>2259</v>
      </c>
      <c r="P1144" s="2">
        <v>796</v>
      </c>
      <c r="Q1144" s="42" t="s">
        <v>39</v>
      </c>
      <c r="R1144" s="43">
        <v>5</v>
      </c>
      <c r="S1144" s="43">
        <v>1168.2242990654204</v>
      </c>
      <c r="T1144" s="23">
        <v>0</v>
      </c>
      <c r="U1144" s="23">
        <f t="shared" si="376"/>
        <v>0</v>
      </c>
      <c r="V1144" s="2"/>
      <c r="W1144" s="2">
        <v>2016</v>
      </c>
      <c r="X1144" s="41" t="s">
        <v>7025</v>
      </c>
    </row>
    <row r="1145" spans="1:24" ht="153" x14ac:dyDescent="0.25">
      <c r="A1145" s="6" t="s">
        <v>7188</v>
      </c>
      <c r="B1145" s="11" t="s">
        <v>25</v>
      </c>
      <c r="C1145" s="11" t="s">
        <v>2293</v>
      </c>
      <c r="D1145" s="40" t="s">
        <v>2294</v>
      </c>
      <c r="E1145" s="40" t="s">
        <v>2295</v>
      </c>
      <c r="F1145" s="40" t="s">
        <v>2323</v>
      </c>
      <c r="G1145" s="2" t="s">
        <v>30</v>
      </c>
      <c r="H1145" s="41">
        <v>0</v>
      </c>
      <c r="I1145" s="18">
        <v>470000000</v>
      </c>
      <c r="J1145" s="6" t="s">
        <v>32</v>
      </c>
      <c r="K1145" s="3" t="s">
        <v>95</v>
      </c>
      <c r="L1145" s="40" t="s">
        <v>2257</v>
      </c>
      <c r="M1145" s="2" t="s">
        <v>35</v>
      </c>
      <c r="N1145" s="11" t="s">
        <v>2258</v>
      </c>
      <c r="O1145" s="11" t="s">
        <v>2259</v>
      </c>
      <c r="P1145" s="2">
        <v>796</v>
      </c>
      <c r="Q1145" s="42" t="s">
        <v>39</v>
      </c>
      <c r="R1145" s="43">
        <v>5</v>
      </c>
      <c r="S1145" s="43">
        <v>1168.2242990654204</v>
      </c>
      <c r="T1145" s="23">
        <f t="shared" ref="T1145" si="450">R1145*S1145</f>
        <v>5841.1214953271019</v>
      </c>
      <c r="U1145" s="23">
        <f t="shared" ref="U1145" si="451">T1145*1.12</f>
        <v>6542.0560747663549</v>
      </c>
      <c r="V1145" s="2"/>
      <c r="W1145" s="2">
        <v>2016</v>
      </c>
      <c r="X1145" s="41"/>
    </row>
    <row r="1146" spans="1:24" ht="153" x14ac:dyDescent="0.25">
      <c r="A1146" s="6" t="s">
        <v>5546</v>
      </c>
      <c r="B1146" s="11" t="s">
        <v>25</v>
      </c>
      <c r="C1146" s="11" t="s">
        <v>2293</v>
      </c>
      <c r="D1146" s="40" t="s">
        <v>2294</v>
      </c>
      <c r="E1146" s="40" t="s">
        <v>2295</v>
      </c>
      <c r="F1146" s="40" t="s">
        <v>2324</v>
      </c>
      <c r="G1146" s="2" t="s">
        <v>30</v>
      </c>
      <c r="H1146" s="41">
        <v>0</v>
      </c>
      <c r="I1146" s="18">
        <v>470000000</v>
      </c>
      <c r="J1146" s="6" t="s">
        <v>32</v>
      </c>
      <c r="K1146" s="3" t="s">
        <v>45</v>
      </c>
      <c r="L1146" s="40" t="s">
        <v>2257</v>
      </c>
      <c r="M1146" s="2" t="s">
        <v>35</v>
      </c>
      <c r="N1146" s="11" t="s">
        <v>2258</v>
      </c>
      <c r="O1146" s="11" t="s">
        <v>2259</v>
      </c>
      <c r="P1146" s="2">
        <v>796</v>
      </c>
      <c r="Q1146" s="42" t="s">
        <v>39</v>
      </c>
      <c r="R1146" s="43">
        <v>4</v>
      </c>
      <c r="S1146" s="43">
        <v>8428.1759999999995</v>
      </c>
      <c r="T1146" s="23">
        <v>0</v>
      </c>
      <c r="U1146" s="23">
        <f t="shared" si="376"/>
        <v>0</v>
      </c>
      <c r="V1146" s="2"/>
      <c r="W1146" s="2">
        <v>2016</v>
      </c>
      <c r="X1146" s="41" t="s">
        <v>7025</v>
      </c>
    </row>
    <row r="1147" spans="1:24" ht="153" x14ac:dyDescent="0.25">
      <c r="A1147" s="6" t="s">
        <v>7189</v>
      </c>
      <c r="B1147" s="11" t="s">
        <v>25</v>
      </c>
      <c r="C1147" s="11" t="s">
        <v>2293</v>
      </c>
      <c r="D1147" s="40" t="s">
        <v>2294</v>
      </c>
      <c r="E1147" s="40" t="s">
        <v>2295</v>
      </c>
      <c r="F1147" s="40" t="s">
        <v>2324</v>
      </c>
      <c r="G1147" s="2" t="s">
        <v>30</v>
      </c>
      <c r="H1147" s="41">
        <v>0</v>
      </c>
      <c r="I1147" s="18">
        <v>470000000</v>
      </c>
      <c r="J1147" s="6" t="s">
        <v>32</v>
      </c>
      <c r="K1147" s="3" t="s">
        <v>95</v>
      </c>
      <c r="L1147" s="40" t="s">
        <v>2257</v>
      </c>
      <c r="M1147" s="2" t="s">
        <v>35</v>
      </c>
      <c r="N1147" s="11" t="s">
        <v>2258</v>
      </c>
      <c r="O1147" s="11" t="s">
        <v>2259</v>
      </c>
      <c r="P1147" s="2">
        <v>796</v>
      </c>
      <c r="Q1147" s="42" t="s">
        <v>39</v>
      </c>
      <c r="R1147" s="43">
        <v>4</v>
      </c>
      <c r="S1147" s="43">
        <v>8428.1759999999995</v>
      </c>
      <c r="T1147" s="23">
        <f t="shared" ref="T1147" si="452">R1147*S1147</f>
        <v>33712.703999999998</v>
      </c>
      <c r="U1147" s="23">
        <f t="shared" ref="U1147" si="453">T1147*1.12</f>
        <v>37758.228479999998</v>
      </c>
      <c r="V1147" s="2"/>
      <c r="W1147" s="2">
        <v>2016</v>
      </c>
      <c r="X1147" s="41"/>
    </row>
    <row r="1148" spans="1:24" ht="153" x14ac:dyDescent="0.25">
      <c r="A1148" s="6" t="s">
        <v>5547</v>
      </c>
      <c r="B1148" s="11" t="s">
        <v>25</v>
      </c>
      <c r="C1148" s="11" t="s">
        <v>2325</v>
      </c>
      <c r="D1148" s="11" t="s">
        <v>2254</v>
      </c>
      <c r="E1148" s="11" t="s">
        <v>2326</v>
      </c>
      <c r="F1148" s="40" t="s">
        <v>2327</v>
      </c>
      <c r="G1148" s="2" t="s">
        <v>30</v>
      </c>
      <c r="H1148" s="41">
        <v>0</v>
      </c>
      <c r="I1148" s="18">
        <v>470000000</v>
      </c>
      <c r="J1148" s="6" t="s">
        <v>32</v>
      </c>
      <c r="K1148" s="3" t="s">
        <v>45</v>
      </c>
      <c r="L1148" s="40" t="s">
        <v>2257</v>
      </c>
      <c r="M1148" s="2" t="s">
        <v>35</v>
      </c>
      <c r="N1148" s="11" t="s">
        <v>2258</v>
      </c>
      <c r="O1148" s="11" t="s">
        <v>2259</v>
      </c>
      <c r="P1148" s="2">
        <v>796</v>
      </c>
      <c r="Q1148" s="42" t="s">
        <v>39</v>
      </c>
      <c r="R1148" s="44">
        <v>4</v>
      </c>
      <c r="S1148" s="43">
        <v>2881.2959999999998</v>
      </c>
      <c r="T1148" s="23">
        <v>0</v>
      </c>
      <c r="U1148" s="23">
        <f t="shared" si="376"/>
        <v>0</v>
      </c>
      <c r="V1148" s="2"/>
      <c r="W1148" s="2">
        <v>2016</v>
      </c>
      <c r="X1148" s="41" t="s">
        <v>7025</v>
      </c>
    </row>
    <row r="1149" spans="1:24" ht="153" x14ac:dyDescent="0.25">
      <c r="A1149" s="6" t="s">
        <v>7190</v>
      </c>
      <c r="B1149" s="11" t="s">
        <v>25</v>
      </c>
      <c r="C1149" s="11" t="s">
        <v>2325</v>
      </c>
      <c r="D1149" s="11" t="s">
        <v>2254</v>
      </c>
      <c r="E1149" s="11" t="s">
        <v>2326</v>
      </c>
      <c r="F1149" s="40" t="s">
        <v>2327</v>
      </c>
      <c r="G1149" s="2" t="s">
        <v>30</v>
      </c>
      <c r="H1149" s="41">
        <v>0</v>
      </c>
      <c r="I1149" s="18">
        <v>470000000</v>
      </c>
      <c r="J1149" s="6" t="s">
        <v>32</v>
      </c>
      <c r="K1149" s="3" t="s">
        <v>95</v>
      </c>
      <c r="L1149" s="40" t="s">
        <v>2257</v>
      </c>
      <c r="M1149" s="2" t="s">
        <v>35</v>
      </c>
      <c r="N1149" s="11" t="s">
        <v>2258</v>
      </c>
      <c r="O1149" s="11" t="s">
        <v>2259</v>
      </c>
      <c r="P1149" s="2">
        <v>796</v>
      </c>
      <c r="Q1149" s="42" t="s">
        <v>39</v>
      </c>
      <c r="R1149" s="44">
        <v>4</v>
      </c>
      <c r="S1149" s="43">
        <v>2881.2959999999998</v>
      </c>
      <c r="T1149" s="23">
        <f t="shared" ref="T1149" si="454">R1149*S1149</f>
        <v>11525.183999999999</v>
      </c>
      <c r="U1149" s="23">
        <f t="shared" ref="U1149" si="455">T1149*1.12</f>
        <v>12908.20608</v>
      </c>
      <c r="V1149" s="2"/>
      <c r="W1149" s="2">
        <v>2016</v>
      </c>
      <c r="X1149" s="41"/>
    </row>
    <row r="1150" spans="1:24" ht="153" x14ac:dyDescent="0.25">
      <c r="A1150" s="6" t="s">
        <v>5548</v>
      </c>
      <c r="B1150" s="11" t="s">
        <v>25</v>
      </c>
      <c r="C1150" s="11" t="s">
        <v>2253</v>
      </c>
      <c r="D1150" s="11" t="s">
        <v>2254</v>
      </c>
      <c r="E1150" s="11" t="s">
        <v>2255</v>
      </c>
      <c r="F1150" s="40" t="s">
        <v>2328</v>
      </c>
      <c r="G1150" s="2" t="s">
        <v>30</v>
      </c>
      <c r="H1150" s="41">
        <v>0</v>
      </c>
      <c r="I1150" s="18">
        <v>470000000</v>
      </c>
      <c r="J1150" s="6" t="s">
        <v>32</v>
      </c>
      <c r="K1150" s="3" t="s">
        <v>45</v>
      </c>
      <c r="L1150" s="40" t="s">
        <v>2257</v>
      </c>
      <c r="M1150" s="2" t="s">
        <v>35</v>
      </c>
      <c r="N1150" s="11" t="s">
        <v>2258</v>
      </c>
      <c r="O1150" s="11" t="s">
        <v>2259</v>
      </c>
      <c r="P1150" s="2">
        <v>796</v>
      </c>
      <c r="Q1150" s="42" t="s">
        <v>39</v>
      </c>
      <c r="R1150" s="44">
        <v>6</v>
      </c>
      <c r="S1150" s="43">
        <v>790.65420560747657</v>
      </c>
      <c r="T1150" s="23">
        <v>0</v>
      </c>
      <c r="U1150" s="23">
        <f t="shared" si="376"/>
        <v>0</v>
      </c>
      <c r="V1150" s="2"/>
      <c r="W1150" s="2">
        <v>2016</v>
      </c>
      <c r="X1150" s="41" t="s">
        <v>7025</v>
      </c>
    </row>
    <row r="1151" spans="1:24" ht="153" x14ac:dyDescent="0.25">
      <c r="A1151" s="6" t="s">
        <v>7191</v>
      </c>
      <c r="B1151" s="11" t="s">
        <v>25</v>
      </c>
      <c r="C1151" s="11" t="s">
        <v>2253</v>
      </c>
      <c r="D1151" s="11" t="s">
        <v>2254</v>
      </c>
      <c r="E1151" s="11" t="s">
        <v>2255</v>
      </c>
      <c r="F1151" s="40" t="s">
        <v>2328</v>
      </c>
      <c r="G1151" s="2" t="s">
        <v>30</v>
      </c>
      <c r="H1151" s="41">
        <v>0</v>
      </c>
      <c r="I1151" s="18">
        <v>470000000</v>
      </c>
      <c r="J1151" s="6" t="s">
        <v>32</v>
      </c>
      <c r="K1151" s="3" t="s">
        <v>95</v>
      </c>
      <c r="L1151" s="40" t="s">
        <v>2257</v>
      </c>
      <c r="M1151" s="2" t="s">
        <v>35</v>
      </c>
      <c r="N1151" s="11" t="s">
        <v>2258</v>
      </c>
      <c r="O1151" s="11" t="s">
        <v>2259</v>
      </c>
      <c r="P1151" s="2">
        <v>796</v>
      </c>
      <c r="Q1151" s="42" t="s">
        <v>39</v>
      </c>
      <c r="R1151" s="44">
        <v>6</v>
      </c>
      <c r="S1151" s="43">
        <v>790.65420560747657</v>
      </c>
      <c r="T1151" s="23">
        <f t="shared" ref="T1151" si="456">R1151*S1151</f>
        <v>4743.925233644859</v>
      </c>
      <c r="U1151" s="23">
        <f t="shared" ref="U1151" si="457">T1151*1.12</f>
        <v>5313.1962616822429</v>
      </c>
      <c r="V1151" s="2"/>
      <c r="W1151" s="2">
        <v>2016</v>
      </c>
      <c r="X1151" s="41"/>
    </row>
    <row r="1152" spans="1:24" ht="153" x14ac:dyDescent="0.25">
      <c r="A1152" s="6" t="s">
        <v>5549</v>
      </c>
      <c r="B1152" s="11" t="s">
        <v>25</v>
      </c>
      <c r="C1152" s="11" t="s">
        <v>2293</v>
      </c>
      <c r="D1152" s="11" t="s">
        <v>2294</v>
      </c>
      <c r="E1152" s="11" t="s">
        <v>2295</v>
      </c>
      <c r="F1152" s="40" t="s">
        <v>2329</v>
      </c>
      <c r="G1152" s="40" t="s">
        <v>30</v>
      </c>
      <c r="H1152" s="41">
        <v>0</v>
      </c>
      <c r="I1152" s="18">
        <v>470000000</v>
      </c>
      <c r="J1152" s="6" t="s">
        <v>32</v>
      </c>
      <c r="K1152" s="3" t="s">
        <v>45</v>
      </c>
      <c r="L1152" s="40" t="s">
        <v>2257</v>
      </c>
      <c r="M1152" s="2" t="s">
        <v>35</v>
      </c>
      <c r="N1152" s="11" t="s">
        <v>2258</v>
      </c>
      <c r="O1152" s="11" t="s">
        <v>2259</v>
      </c>
      <c r="P1152" s="2">
        <v>797</v>
      </c>
      <c r="Q1152" s="42" t="s">
        <v>39</v>
      </c>
      <c r="R1152" s="43">
        <v>6</v>
      </c>
      <c r="S1152" s="43">
        <v>471.48480000000001</v>
      </c>
      <c r="T1152" s="23">
        <v>0</v>
      </c>
      <c r="U1152" s="23">
        <f t="shared" si="376"/>
        <v>0</v>
      </c>
      <c r="V1152" s="2"/>
      <c r="W1152" s="2">
        <v>2016</v>
      </c>
      <c r="X1152" s="41" t="s">
        <v>7025</v>
      </c>
    </row>
    <row r="1153" spans="1:24" ht="153" x14ac:dyDescent="0.25">
      <c r="A1153" s="6" t="s">
        <v>7192</v>
      </c>
      <c r="B1153" s="11" t="s">
        <v>25</v>
      </c>
      <c r="C1153" s="11" t="s">
        <v>2293</v>
      </c>
      <c r="D1153" s="11" t="s">
        <v>2294</v>
      </c>
      <c r="E1153" s="11" t="s">
        <v>2295</v>
      </c>
      <c r="F1153" s="40" t="s">
        <v>2329</v>
      </c>
      <c r="G1153" s="40" t="s">
        <v>30</v>
      </c>
      <c r="H1153" s="41">
        <v>0</v>
      </c>
      <c r="I1153" s="18">
        <v>470000000</v>
      </c>
      <c r="J1153" s="6" t="s">
        <v>32</v>
      </c>
      <c r="K1153" s="3" t="s">
        <v>95</v>
      </c>
      <c r="L1153" s="40" t="s">
        <v>2257</v>
      </c>
      <c r="M1153" s="2" t="s">
        <v>35</v>
      </c>
      <c r="N1153" s="11" t="s">
        <v>2258</v>
      </c>
      <c r="O1153" s="11" t="s">
        <v>2259</v>
      </c>
      <c r="P1153" s="2">
        <v>797</v>
      </c>
      <c r="Q1153" s="42" t="s">
        <v>39</v>
      </c>
      <c r="R1153" s="43">
        <v>6</v>
      </c>
      <c r="S1153" s="43">
        <v>471.48480000000001</v>
      </c>
      <c r="T1153" s="23">
        <f>R1153*S1153</f>
        <v>2828.9088000000002</v>
      </c>
      <c r="U1153" s="23">
        <f t="shared" ref="U1153" si="458">T1153*1.12</f>
        <v>3168.3778560000005</v>
      </c>
      <c r="V1153" s="2"/>
      <c r="W1153" s="2">
        <v>2016</v>
      </c>
      <c r="X1153" s="41"/>
    </row>
    <row r="1154" spans="1:24" ht="153" x14ac:dyDescent="0.25">
      <c r="A1154" s="6" t="s">
        <v>5550</v>
      </c>
      <c r="B1154" s="11" t="s">
        <v>25</v>
      </c>
      <c r="C1154" s="11" t="s">
        <v>2330</v>
      </c>
      <c r="D1154" s="11" t="s">
        <v>2254</v>
      </c>
      <c r="E1154" s="11" t="s">
        <v>2331</v>
      </c>
      <c r="F1154" s="40" t="s">
        <v>2332</v>
      </c>
      <c r="G1154" s="2" t="s">
        <v>30</v>
      </c>
      <c r="H1154" s="41">
        <v>0</v>
      </c>
      <c r="I1154" s="18">
        <v>470000000</v>
      </c>
      <c r="J1154" s="6" t="s">
        <v>32</v>
      </c>
      <c r="K1154" s="3" t="s">
        <v>45</v>
      </c>
      <c r="L1154" s="40" t="s">
        <v>2257</v>
      </c>
      <c r="M1154" s="2" t="s">
        <v>35</v>
      </c>
      <c r="N1154" s="11" t="s">
        <v>2258</v>
      </c>
      <c r="O1154" s="11" t="s">
        <v>2259</v>
      </c>
      <c r="P1154" s="2">
        <v>796</v>
      </c>
      <c r="Q1154" s="42" t="s">
        <v>39</v>
      </c>
      <c r="R1154" s="44">
        <v>8</v>
      </c>
      <c r="S1154" s="23">
        <v>3950.44</v>
      </c>
      <c r="T1154" s="23">
        <v>0</v>
      </c>
      <c r="U1154" s="23">
        <f t="shared" si="376"/>
        <v>0</v>
      </c>
      <c r="V1154" s="2"/>
      <c r="W1154" s="2">
        <v>2016</v>
      </c>
      <c r="X1154" s="41" t="s">
        <v>7025</v>
      </c>
    </row>
    <row r="1155" spans="1:24" ht="153" x14ac:dyDescent="0.25">
      <c r="A1155" s="6" t="s">
        <v>7193</v>
      </c>
      <c r="B1155" s="11" t="s">
        <v>25</v>
      </c>
      <c r="C1155" s="11" t="s">
        <v>2330</v>
      </c>
      <c r="D1155" s="11" t="s">
        <v>2254</v>
      </c>
      <c r="E1155" s="11" t="s">
        <v>2331</v>
      </c>
      <c r="F1155" s="40" t="s">
        <v>2332</v>
      </c>
      <c r="G1155" s="2" t="s">
        <v>30</v>
      </c>
      <c r="H1155" s="41">
        <v>0</v>
      </c>
      <c r="I1155" s="18">
        <v>470000000</v>
      </c>
      <c r="J1155" s="6" t="s">
        <v>32</v>
      </c>
      <c r="K1155" s="3" t="s">
        <v>95</v>
      </c>
      <c r="L1155" s="40" t="s">
        <v>2257</v>
      </c>
      <c r="M1155" s="2" t="s">
        <v>35</v>
      </c>
      <c r="N1155" s="11" t="s">
        <v>2258</v>
      </c>
      <c r="O1155" s="11" t="s">
        <v>2259</v>
      </c>
      <c r="P1155" s="2">
        <v>796</v>
      </c>
      <c r="Q1155" s="42" t="s">
        <v>39</v>
      </c>
      <c r="R1155" s="44">
        <v>8</v>
      </c>
      <c r="S1155" s="23">
        <v>3950.44</v>
      </c>
      <c r="T1155" s="23">
        <f t="shared" ref="T1155" si="459">R1155*S1155</f>
        <v>31603.52</v>
      </c>
      <c r="U1155" s="23">
        <f t="shared" ref="U1155" si="460">T1155*1.12</f>
        <v>35395.942400000007</v>
      </c>
      <c r="V1155" s="2"/>
      <c r="W1155" s="2">
        <v>2016</v>
      </c>
      <c r="X1155" s="41"/>
    </row>
    <row r="1156" spans="1:24" ht="153" x14ac:dyDescent="0.25">
      <c r="A1156" s="6" t="s">
        <v>5551</v>
      </c>
      <c r="B1156" s="11" t="s">
        <v>25</v>
      </c>
      <c r="C1156" s="11" t="s">
        <v>2330</v>
      </c>
      <c r="D1156" s="11" t="s">
        <v>2254</v>
      </c>
      <c r="E1156" s="11" t="s">
        <v>2331</v>
      </c>
      <c r="F1156" s="40" t="s">
        <v>2333</v>
      </c>
      <c r="G1156" s="2" t="s">
        <v>30</v>
      </c>
      <c r="H1156" s="41">
        <v>0</v>
      </c>
      <c r="I1156" s="18">
        <v>470000000</v>
      </c>
      <c r="J1156" s="6" t="s">
        <v>32</v>
      </c>
      <c r="K1156" s="3" t="s">
        <v>45</v>
      </c>
      <c r="L1156" s="40" t="s">
        <v>2257</v>
      </c>
      <c r="M1156" s="2" t="s">
        <v>35</v>
      </c>
      <c r="N1156" s="11" t="s">
        <v>2258</v>
      </c>
      <c r="O1156" s="11" t="s">
        <v>2259</v>
      </c>
      <c r="P1156" s="2">
        <v>796</v>
      </c>
      <c r="Q1156" s="42" t="s">
        <v>39</v>
      </c>
      <c r="R1156" s="43">
        <v>4</v>
      </c>
      <c r="S1156" s="43">
        <v>3595.2000000000003</v>
      </c>
      <c r="T1156" s="23">
        <v>0</v>
      </c>
      <c r="U1156" s="23">
        <f t="shared" si="376"/>
        <v>0</v>
      </c>
      <c r="V1156" s="2"/>
      <c r="W1156" s="2">
        <v>2016</v>
      </c>
      <c r="X1156" s="41" t="s">
        <v>7025</v>
      </c>
    </row>
    <row r="1157" spans="1:24" ht="153" x14ac:dyDescent="0.25">
      <c r="A1157" s="6" t="s">
        <v>7194</v>
      </c>
      <c r="B1157" s="11" t="s">
        <v>25</v>
      </c>
      <c r="C1157" s="11" t="s">
        <v>2330</v>
      </c>
      <c r="D1157" s="11" t="s">
        <v>2254</v>
      </c>
      <c r="E1157" s="11" t="s">
        <v>2331</v>
      </c>
      <c r="F1157" s="40" t="s">
        <v>2333</v>
      </c>
      <c r="G1157" s="2" t="s">
        <v>30</v>
      </c>
      <c r="H1157" s="41">
        <v>0</v>
      </c>
      <c r="I1157" s="18">
        <v>470000000</v>
      </c>
      <c r="J1157" s="6" t="s">
        <v>32</v>
      </c>
      <c r="K1157" s="3" t="s">
        <v>95</v>
      </c>
      <c r="L1157" s="40" t="s">
        <v>2257</v>
      </c>
      <c r="M1157" s="2" t="s">
        <v>35</v>
      </c>
      <c r="N1157" s="11" t="s">
        <v>2258</v>
      </c>
      <c r="O1157" s="11" t="s">
        <v>2259</v>
      </c>
      <c r="P1157" s="2">
        <v>796</v>
      </c>
      <c r="Q1157" s="42" t="s">
        <v>39</v>
      </c>
      <c r="R1157" s="43">
        <v>4</v>
      </c>
      <c r="S1157" s="43">
        <v>3595.2000000000003</v>
      </c>
      <c r="T1157" s="23">
        <f t="shared" ref="T1157" si="461">R1157*S1157</f>
        <v>14380.800000000001</v>
      </c>
      <c r="U1157" s="23">
        <f t="shared" ref="U1157" si="462">T1157*1.12</f>
        <v>16106.496000000003</v>
      </c>
      <c r="V1157" s="2"/>
      <c r="W1157" s="2">
        <v>2016</v>
      </c>
      <c r="X1157" s="41"/>
    </row>
    <row r="1158" spans="1:24" ht="153" x14ac:dyDescent="0.25">
      <c r="A1158" s="6" t="s">
        <v>5552</v>
      </c>
      <c r="B1158" s="11" t="s">
        <v>25</v>
      </c>
      <c r="C1158" s="11" t="s">
        <v>6850</v>
      </c>
      <c r="D1158" s="11" t="s">
        <v>2278</v>
      </c>
      <c r="E1158" s="11" t="s">
        <v>2334</v>
      </c>
      <c r="F1158" s="40" t="s">
        <v>2335</v>
      </c>
      <c r="G1158" s="2" t="s">
        <v>30</v>
      </c>
      <c r="H1158" s="41">
        <v>0</v>
      </c>
      <c r="I1158" s="18">
        <v>470000000</v>
      </c>
      <c r="J1158" s="6" t="s">
        <v>32</v>
      </c>
      <c r="K1158" s="3" t="s">
        <v>45</v>
      </c>
      <c r="L1158" s="40" t="s">
        <v>2257</v>
      </c>
      <c r="M1158" s="2" t="s">
        <v>35</v>
      </c>
      <c r="N1158" s="11" t="s">
        <v>2258</v>
      </c>
      <c r="O1158" s="11" t="s">
        <v>2259</v>
      </c>
      <c r="P1158" s="2">
        <v>796</v>
      </c>
      <c r="Q1158" s="42" t="s">
        <v>39</v>
      </c>
      <c r="R1158" s="43">
        <v>6</v>
      </c>
      <c r="S1158" s="43">
        <v>539.28000000000009</v>
      </c>
      <c r="T1158" s="23">
        <v>0</v>
      </c>
      <c r="U1158" s="23">
        <f t="shared" ref="U1158:U1185" si="463">T1158*1.12</f>
        <v>0</v>
      </c>
      <c r="V1158" s="2"/>
      <c r="W1158" s="2">
        <v>2016</v>
      </c>
      <c r="X1158" s="41" t="s">
        <v>7025</v>
      </c>
    </row>
    <row r="1159" spans="1:24" ht="153" x14ac:dyDescent="0.25">
      <c r="A1159" s="6" t="s">
        <v>7195</v>
      </c>
      <c r="B1159" s="11" t="s">
        <v>25</v>
      </c>
      <c r="C1159" s="11" t="s">
        <v>6850</v>
      </c>
      <c r="D1159" s="11" t="s">
        <v>2278</v>
      </c>
      <c r="E1159" s="11" t="s">
        <v>2334</v>
      </c>
      <c r="F1159" s="40" t="s">
        <v>2335</v>
      </c>
      <c r="G1159" s="2" t="s">
        <v>30</v>
      </c>
      <c r="H1159" s="41">
        <v>0</v>
      </c>
      <c r="I1159" s="18">
        <v>470000000</v>
      </c>
      <c r="J1159" s="6" t="s">
        <v>32</v>
      </c>
      <c r="K1159" s="3" t="s">
        <v>95</v>
      </c>
      <c r="L1159" s="40" t="s">
        <v>2257</v>
      </c>
      <c r="M1159" s="2" t="s">
        <v>35</v>
      </c>
      <c r="N1159" s="11" t="s">
        <v>2258</v>
      </c>
      <c r="O1159" s="11" t="s">
        <v>2259</v>
      </c>
      <c r="P1159" s="2">
        <v>796</v>
      </c>
      <c r="Q1159" s="42" t="s">
        <v>39</v>
      </c>
      <c r="R1159" s="43">
        <v>6</v>
      </c>
      <c r="S1159" s="43">
        <v>539.28000000000009</v>
      </c>
      <c r="T1159" s="23">
        <f t="shared" ref="T1159" si="464">R1159*S1159</f>
        <v>3235.6800000000003</v>
      </c>
      <c r="U1159" s="23">
        <f t="shared" ref="U1159" si="465">T1159*1.12</f>
        <v>3623.9616000000005</v>
      </c>
      <c r="V1159" s="2"/>
      <c r="W1159" s="2">
        <v>2016</v>
      </c>
      <c r="X1159" s="41"/>
    </row>
    <row r="1160" spans="1:24" ht="153" x14ac:dyDescent="0.25">
      <c r="A1160" s="6" t="s">
        <v>5553</v>
      </c>
      <c r="B1160" s="11" t="s">
        <v>25</v>
      </c>
      <c r="C1160" s="11" t="s">
        <v>6850</v>
      </c>
      <c r="D1160" s="11" t="s">
        <v>2278</v>
      </c>
      <c r="E1160" s="11" t="s">
        <v>2334</v>
      </c>
      <c r="F1160" s="40" t="s">
        <v>2336</v>
      </c>
      <c r="G1160" s="2" t="s">
        <v>30</v>
      </c>
      <c r="H1160" s="41">
        <v>0</v>
      </c>
      <c r="I1160" s="18">
        <v>470000000</v>
      </c>
      <c r="J1160" s="6" t="s">
        <v>32</v>
      </c>
      <c r="K1160" s="3" t="s">
        <v>45</v>
      </c>
      <c r="L1160" s="40" t="s">
        <v>2257</v>
      </c>
      <c r="M1160" s="2" t="s">
        <v>35</v>
      </c>
      <c r="N1160" s="11" t="s">
        <v>2258</v>
      </c>
      <c r="O1160" s="11" t="s">
        <v>2259</v>
      </c>
      <c r="P1160" s="2">
        <v>796</v>
      </c>
      <c r="Q1160" s="42" t="s">
        <v>39</v>
      </c>
      <c r="R1160" s="44">
        <v>4</v>
      </c>
      <c r="S1160" s="43">
        <v>1495.3271028037382</v>
      </c>
      <c r="T1160" s="23">
        <v>0</v>
      </c>
      <c r="U1160" s="23">
        <f t="shared" si="463"/>
        <v>0</v>
      </c>
      <c r="V1160" s="2"/>
      <c r="W1160" s="2">
        <v>2016</v>
      </c>
      <c r="X1160" s="41" t="s">
        <v>7025</v>
      </c>
    </row>
    <row r="1161" spans="1:24" ht="153" x14ac:dyDescent="0.25">
      <c r="A1161" s="6" t="s">
        <v>7196</v>
      </c>
      <c r="B1161" s="11" t="s">
        <v>25</v>
      </c>
      <c r="C1161" s="11" t="s">
        <v>6850</v>
      </c>
      <c r="D1161" s="11" t="s">
        <v>2278</v>
      </c>
      <c r="E1161" s="11" t="s">
        <v>2334</v>
      </c>
      <c r="F1161" s="40" t="s">
        <v>2336</v>
      </c>
      <c r="G1161" s="2" t="s">
        <v>30</v>
      </c>
      <c r="H1161" s="41">
        <v>0</v>
      </c>
      <c r="I1161" s="18">
        <v>470000000</v>
      </c>
      <c r="J1161" s="6" t="s">
        <v>32</v>
      </c>
      <c r="K1161" s="3" t="s">
        <v>95</v>
      </c>
      <c r="L1161" s="40" t="s">
        <v>2257</v>
      </c>
      <c r="M1161" s="2" t="s">
        <v>35</v>
      </c>
      <c r="N1161" s="11" t="s">
        <v>2258</v>
      </c>
      <c r="O1161" s="11" t="s">
        <v>2259</v>
      </c>
      <c r="P1161" s="2">
        <v>796</v>
      </c>
      <c r="Q1161" s="42" t="s">
        <v>39</v>
      </c>
      <c r="R1161" s="44">
        <v>4</v>
      </c>
      <c r="S1161" s="43">
        <v>1495.3271028037382</v>
      </c>
      <c r="T1161" s="23">
        <f t="shared" ref="T1161" si="466">R1161*S1161</f>
        <v>5981.3084112149527</v>
      </c>
      <c r="U1161" s="23">
        <f t="shared" ref="U1161" si="467">T1161*1.12</f>
        <v>6699.065420560748</v>
      </c>
      <c r="V1161" s="2"/>
      <c r="W1161" s="2">
        <v>2016</v>
      </c>
      <c r="X1161" s="41"/>
    </row>
    <row r="1162" spans="1:24" ht="153" x14ac:dyDescent="0.25">
      <c r="A1162" s="6" t="s">
        <v>5554</v>
      </c>
      <c r="B1162" s="11" t="s">
        <v>25</v>
      </c>
      <c r="C1162" s="11" t="s">
        <v>2337</v>
      </c>
      <c r="D1162" s="11" t="s">
        <v>2294</v>
      </c>
      <c r="E1162" s="11" t="s">
        <v>2301</v>
      </c>
      <c r="F1162" s="40" t="s">
        <v>2338</v>
      </c>
      <c r="G1162" s="2" t="s">
        <v>30</v>
      </c>
      <c r="H1162" s="41">
        <v>0</v>
      </c>
      <c r="I1162" s="18">
        <v>470000000</v>
      </c>
      <c r="J1162" s="6" t="s">
        <v>32</v>
      </c>
      <c r="K1162" s="3" t="s">
        <v>45</v>
      </c>
      <c r="L1162" s="40" t="s">
        <v>2257</v>
      </c>
      <c r="M1162" s="2" t="s">
        <v>35</v>
      </c>
      <c r="N1162" s="11" t="s">
        <v>2258</v>
      </c>
      <c r="O1162" s="11" t="s">
        <v>2259</v>
      </c>
      <c r="P1162" s="2">
        <v>796</v>
      </c>
      <c r="Q1162" s="42" t="s">
        <v>39</v>
      </c>
      <c r="R1162" s="43">
        <v>2</v>
      </c>
      <c r="S1162" s="43">
        <v>9723.6785</v>
      </c>
      <c r="T1162" s="23">
        <v>0</v>
      </c>
      <c r="U1162" s="23">
        <f t="shared" si="463"/>
        <v>0</v>
      </c>
      <c r="V1162" s="2"/>
      <c r="W1162" s="2">
        <v>2016</v>
      </c>
      <c r="X1162" s="41" t="s">
        <v>7025</v>
      </c>
    </row>
    <row r="1163" spans="1:24" ht="153" x14ac:dyDescent="0.25">
      <c r="A1163" s="6" t="s">
        <v>7197</v>
      </c>
      <c r="B1163" s="11" t="s">
        <v>25</v>
      </c>
      <c r="C1163" s="11" t="s">
        <v>2337</v>
      </c>
      <c r="D1163" s="11" t="s">
        <v>2294</v>
      </c>
      <c r="E1163" s="11" t="s">
        <v>2301</v>
      </c>
      <c r="F1163" s="40" t="s">
        <v>2338</v>
      </c>
      <c r="G1163" s="2" t="s">
        <v>30</v>
      </c>
      <c r="H1163" s="41">
        <v>0</v>
      </c>
      <c r="I1163" s="18">
        <v>470000000</v>
      </c>
      <c r="J1163" s="6" t="s">
        <v>32</v>
      </c>
      <c r="K1163" s="3" t="s">
        <v>95</v>
      </c>
      <c r="L1163" s="40" t="s">
        <v>2257</v>
      </c>
      <c r="M1163" s="2" t="s">
        <v>35</v>
      </c>
      <c r="N1163" s="11" t="s">
        <v>2258</v>
      </c>
      <c r="O1163" s="11" t="s">
        <v>2259</v>
      </c>
      <c r="P1163" s="2">
        <v>796</v>
      </c>
      <c r="Q1163" s="42" t="s">
        <v>39</v>
      </c>
      <c r="R1163" s="43">
        <v>2</v>
      </c>
      <c r="S1163" s="43">
        <v>9723.6785</v>
      </c>
      <c r="T1163" s="23">
        <f t="shared" ref="T1163" si="468">R1163*S1163</f>
        <v>19447.357</v>
      </c>
      <c r="U1163" s="23">
        <f t="shared" ref="U1163" si="469">T1163*1.12</f>
        <v>21781.039840000001</v>
      </c>
      <c r="V1163" s="2"/>
      <c r="W1163" s="2">
        <v>2016</v>
      </c>
      <c r="X1163" s="41"/>
    </row>
    <row r="1164" spans="1:24" ht="153" x14ac:dyDescent="0.25">
      <c r="A1164" s="6" t="s">
        <v>5555</v>
      </c>
      <c r="B1164" s="11" t="s">
        <v>25</v>
      </c>
      <c r="C1164" s="11" t="s">
        <v>2339</v>
      </c>
      <c r="D1164" s="11" t="s">
        <v>2294</v>
      </c>
      <c r="E1164" s="11" t="s">
        <v>2340</v>
      </c>
      <c r="F1164" s="40" t="s">
        <v>2341</v>
      </c>
      <c r="G1164" s="2" t="s">
        <v>30</v>
      </c>
      <c r="H1164" s="41">
        <v>0</v>
      </c>
      <c r="I1164" s="18">
        <v>470000000</v>
      </c>
      <c r="J1164" s="6" t="s">
        <v>32</v>
      </c>
      <c r="K1164" s="3" t="s">
        <v>45</v>
      </c>
      <c r="L1164" s="40" t="s">
        <v>2257</v>
      </c>
      <c r="M1164" s="2" t="s">
        <v>35</v>
      </c>
      <c r="N1164" s="11" t="s">
        <v>2258</v>
      </c>
      <c r="O1164" s="11" t="s">
        <v>2259</v>
      </c>
      <c r="P1164" s="2">
        <v>796</v>
      </c>
      <c r="Q1164" s="42" t="s">
        <v>39</v>
      </c>
      <c r="R1164" s="43">
        <v>4</v>
      </c>
      <c r="S1164" s="43">
        <v>664.04200000000003</v>
      </c>
      <c r="T1164" s="23">
        <v>0</v>
      </c>
      <c r="U1164" s="23">
        <f t="shared" si="463"/>
        <v>0</v>
      </c>
      <c r="V1164" s="2"/>
      <c r="W1164" s="2">
        <v>2016</v>
      </c>
      <c r="X1164" s="41" t="s">
        <v>7025</v>
      </c>
    </row>
    <row r="1165" spans="1:24" ht="153" x14ac:dyDescent="0.25">
      <c r="A1165" s="6" t="s">
        <v>7198</v>
      </c>
      <c r="B1165" s="11" t="s">
        <v>25</v>
      </c>
      <c r="C1165" s="11" t="s">
        <v>2339</v>
      </c>
      <c r="D1165" s="11" t="s">
        <v>2294</v>
      </c>
      <c r="E1165" s="11" t="s">
        <v>2340</v>
      </c>
      <c r="F1165" s="40" t="s">
        <v>2341</v>
      </c>
      <c r="G1165" s="2" t="s">
        <v>30</v>
      </c>
      <c r="H1165" s="41">
        <v>0</v>
      </c>
      <c r="I1165" s="18">
        <v>470000000</v>
      </c>
      <c r="J1165" s="6" t="s">
        <v>32</v>
      </c>
      <c r="K1165" s="3" t="s">
        <v>95</v>
      </c>
      <c r="L1165" s="40" t="s">
        <v>2257</v>
      </c>
      <c r="M1165" s="2" t="s">
        <v>35</v>
      </c>
      <c r="N1165" s="11" t="s">
        <v>2258</v>
      </c>
      <c r="O1165" s="11" t="s">
        <v>2259</v>
      </c>
      <c r="P1165" s="2">
        <v>796</v>
      </c>
      <c r="Q1165" s="42" t="s">
        <v>39</v>
      </c>
      <c r="R1165" s="43">
        <v>4</v>
      </c>
      <c r="S1165" s="43">
        <v>664.04200000000003</v>
      </c>
      <c r="T1165" s="23">
        <f t="shared" ref="T1165" si="470">R1165*S1165</f>
        <v>2656.1680000000001</v>
      </c>
      <c r="U1165" s="23">
        <f t="shared" ref="U1165" si="471">T1165*1.12</f>
        <v>2974.9081600000004</v>
      </c>
      <c r="V1165" s="2"/>
      <c r="W1165" s="2">
        <v>2016</v>
      </c>
      <c r="X1165" s="41"/>
    </row>
    <row r="1166" spans="1:24" ht="153" x14ac:dyDescent="0.25">
      <c r="A1166" s="6" t="s">
        <v>5556</v>
      </c>
      <c r="B1166" s="11" t="s">
        <v>25</v>
      </c>
      <c r="C1166" s="11" t="s">
        <v>2339</v>
      </c>
      <c r="D1166" s="11" t="s">
        <v>2294</v>
      </c>
      <c r="E1166" s="11" t="s">
        <v>2340</v>
      </c>
      <c r="F1166" s="40" t="s">
        <v>2342</v>
      </c>
      <c r="G1166" s="2" t="s">
        <v>30</v>
      </c>
      <c r="H1166" s="41">
        <v>0</v>
      </c>
      <c r="I1166" s="18">
        <v>470000000</v>
      </c>
      <c r="J1166" s="6" t="s">
        <v>32</v>
      </c>
      <c r="K1166" s="3" t="s">
        <v>45</v>
      </c>
      <c r="L1166" s="40" t="s">
        <v>2257</v>
      </c>
      <c r="M1166" s="2" t="s">
        <v>35</v>
      </c>
      <c r="N1166" s="11" t="s">
        <v>2258</v>
      </c>
      <c r="O1166" s="11" t="s">
        <v>2259</v>
      </c>
      <c r="P1166" s="2">
        <v>796</v>
      </c>
      <c r="Q1166" s="42" t="s">
        <v>39</v>
      </c>
      <c r="R1166" s="43">
        <v>4</v>
      </c>
      <c r="S1166" s="43">
        <v>801.43000000000006</v>
      </c>
      <c r="T1166" s="23">
        <v>0</v>
      </c>
      <c r="U1166" s="23">
        <f t="shared" si="463"/>
        <v>0</v>
      </c>
      <c r="V1166" s="2"/>
      <c r="W1166" s="2">
        <v>2016</v>
      </c>
      <c r="X1166" s="41" t="s">
        <v>7025</v>
      </c>
    </row>
    <row r="1167" spans="1:24" ht="153" x14ac:dyDescent="0.25">
      <c r="A1167" s="6" t="s">
        <v>7199</v>
      </c>
      <c r="B1167" s="11" t="s">
        <v>25</v>
      </c>
      <c r="C1167" s="11" t="s">
        <v>2339</v>
      </c>
      <c r="D1167" s="11" t="s">
        <v>2294</v>
      </c>
      <c r="E1167" s="11" t="s">
        <v>2340</v>
      </c>
      <c r="F1167" s="40" t="s">
        <v>2342</v>
      </c>
      <c r="G1167" s="2" t="s">
        <v>30</v>
      </c>
      <c r="H1167" s="41">
        <v>0</v>
      </c>
      <c r="I1167" s="18">
        <v>470000000</v>
      </c>
      <c r="J1167" s="6" t="s">
        <v>32</v>
      </c>
      <c r="K1167" s="3" t="s">
        <v>95</v>
      </c>
      <c r="L1167" s="40" t="s">
        <v>2257</v>
      </c>
      <c r="M1167" s="2" t="s">
        <v>35</v>
      </c>
      <c r="N1167" s="11" t="s">
        <v>2258</v>
      </c>
      <c r="O1167" s="11" t="s">
        <v>2259</v>
      </c>
      <c r="P1167" s="2">
        <v>796</v>
      </c>
      <c r="Q1167" s="42" t="s">
        <v>39</v>
      </c>
      <c r="R1167" s="43">
        <v>4</v>
      </c>
      <c r="S1167" s="43">
        <v>801.43000000000006</v>
      </c>
      <c r="T1167" s="23">
        <f t="shared" ref="T1167" si="472">R1167*S1167</f>
        <v>3205.7200000000003</v>
      </c>
      <c r="U1167" s="23">
        <f t="shared" ref="U1167" si="473">T1167*1.12</f>
        <v>3590.4064000000008</v>
      </c>
      <c r="V1167" s="2"/>
      <c r="W1167" s="2">
        <v>2016</v>
      </c>
      <c r="X1167" s="41"/>
    </row>
    <row r="1168" spans="1:24" ht="153" x14ac:dyDescent="0.25">
      <c r="A1168" s="6" t="s">
        <v>5557</v>
      </c>
      <c r="B1168" s="11" t="s">
        <v>25</v>
      </c>
      <c r="C1168" s="11" t="s">
        <v>6849</v>
      </c>
      <c r="D1168" s="11" t="s">
        <v>2254</v>
      </c>
      <c r="E1168" s="11" t="s">
        <v>2269</v>
      </c>
      <c r="F1168" s="40" t="s">
        <v>2343</v>
      </c>
      <c r="G1168" s="2" t="s">
        <v>30</v>
      </c>
      <c r="H1168" s="41">
        <v>0</v>
      </c>
      <c r="I1168" s="18">
        <v>470000000</v>
      </c>
      <c r="J1168" s="6" t="s">
        <v>32</v>
      </c>
      <c r="K1168" s="3" t="s">
        <v>45</v>
      </c>
      <c r="L1168" s="40" t="s">
        <v>2257</v>
      </c>
      <c r="M1168" s="2" t="s">
        <v>35</v>
      </c>
      <c r="N1168" s="11" t="s">
        <v>2258</v>
      </c>
      <c r="O1168" s="11" t="s">
        <v>2259</v>
      </c>
      <c r="P1168" s="2">
        <v>796</v>
      </c>
      <c r="Q1168" s="42" t="s">
        <v>39</v>
      </c>
      <c r="R1168" s="44">
        <v>8</v>
      </c>
      <c r="S1168" s="43">
        <v>295.37350000000004</v>
      </c>
      <c r="T1168" s="23">
        <v>0</v>
      </c>
      <c r="U1168" s="23">
        <f t="shared" si="463"/>
        <v>0</v>
      </c>
      <c r="V1168" s="2"/>
      <c r="W1168" s="2">
        <v>2016</v>
      </c>
      <c r="X1168" s="41" t="s">
        <v>7025</v>
      </c>
    </row>
    <row r="1169" spans="1:24" ht="153" x14ac:dyDescent="0.25">
      <c r="A1169" s="6" t="s">
        <v>7200</v>
      </c>
      <c r="B1169" s="11" t="s">
        <v>25</v>
      </c>
      <c r="C1169" s="11" t="s">
        <v>6849</v>
      </c>
      <c r="D1169" s="11" t="s">
        <v>2254</v>
      </c>
      <c r="E1169" s="11" t="s">
        <v>2269</v>
      </c>
      <c r="F1169" s="40" t="s">
        <v>2343</v>
      </c>
      <c r="G1169" s="2" t="s">
        <v>30</v>
      </c>
      <c r="H1169" s="41">
        <v>0</v>
      </c>
      <c r="I1169" s="18">
        <v>470000000</v>
      </c>
      <c r="J1169" s="6" t="s">
        <v>32</v>
      </c>
      <c r="K1169" s="3" t="s">
        <v>95</v>
      </c>
      <c r="L1169" s="40" t="s">
        <v>2257</v>
      </c>
      <c r="M1169" s="2" t="s">
        <v>35</v>
      </c>
      <c r="N1169" s="11" t="s">
        <v>2258</v>
      </c>
      <c r="O1169" s="11" t="s">
        <v>2259</v>
      </c>
      <c r="P1169" s="2">
        <v>796</v>
      </c>
      <c r="Q1169" s="42" t="s">
        <v>39</v>
      </c>
      <c r="R1169" s="44">
        <v>8</v>
      </c>
      <c r="S1169" s="43">
        <v>295.37350000000004</v>
      </c>
      <c r="T1169" s="23">
        <f t="shared" ref="T1169" si="474">R1169*S1169</f>
        <v>2362.9880000000003</v>
      </c>
      <c r="U1169" s="23">
        <f t="shared" ref="U1169" si="475">T1169*1.12</f>
        <v>2646.5465600000007</v>
      </c>
      <c r="V1169" s="2"/>
      <c r="W1169" s="2">
        <v>2016</v>
      </c>
      <c r="X1169" s="41"/>
    </row>
    <row r="1170" spans="1:24" ht="153" x14ac:dyDescent="0.25">
      <c r="A1170" s="6" t="s">
        <v>5558</v>
      </c>
      <c r="B1170" s="11" t="s">
        <v>25</v>
      </c>
      <c r="C1170" s="11" t="s">
        <v>6849</v>
      </c>
      <c r="D1170" s="11" t="s">
        <v>2254</v>
      </c>
      <c r="E1170" s="11" t="s">
        <v>2269</v>
      </c>
      <c r="F1170" s="40" t="s">
        <v>2344</v>
      </c>
      <c r="G1170" s="2" t="s">
        <v>30</v>
      </c>
      <c r="H1170" s="41">
        <v>0</v>
      </c>
      <c r="I1170" s="18">
        <v>470000000</v>
      </c>
      <c r="J1170" s="6" t="s">
        <v>32</v>
      </c>
      <c r="K1170" s="3" t="s">
        <v>45</v>
      </c>
      <c r="L1170" s="40" t="s">
        <v>2257</v>
      </c>
      <c r="M1170" s="2" t="s">
        <v>35</v>
      </c>
      <c r="N1170" s="11" t="s">
        <v>2258</v>
      </c>
      <c r="O1170" s="11" t="s">
        <v>2259</v>
      </c>
      <c r="P1170" s="2">
        <v>796</v>
      </c>
      <c r="Q1170" s="42" t="s">
        <v>39</v>
      </c>
      <c r="R1170" s="44">
        <v>30</v>
      </c>
      <c r="S1170" s="43">
        <v>1385.65</v>
      </c>
      <c r="T1170" s="23">
        <v>0</v>
      </c>
      <c r="U1170" s="23">
        <f t="shared" si="463"/>
        <v>0</v>
      </c>
      <c r="V1170" s="2"/>
      <c r="W1170" s="2">
        <v>2016</v>
      </c>
      <c r="X1170" s="41" t="s">
        <v>7178</v>
      </c>
    </row>
    <row r="1171" spans="1:24" ht="153" x14ac:dyDescent="0.25">
      <c r="A1171" s="6" t="s">
        <v>7201</v>
      </c>
      <c r="B1171" s="11" t="s">
        <v>25</v>
      </c>
      <c r="C1171" s="11" t="s">
        <v>6849</v>
      </c>
      <c r="D1171" s="11" t="s">
        <v>2254</v>
      </c>
      <c r="E1171" s="11" t="s">
        <v>2269</v>
      </c>
      <c r="F1171" s="40" t="s">
        <v>2344</v>
      </c>
      <c r="G1171" s="2" t="s">
        <v>30</v>
      </c>
      <c r="H1171" s="41">
        <v>0</v>
      </c>
      <c r="I1171" s="18">
        <v>470000000</v>
      </c>
      <c r="J1171" s="6" t="s">
        <v>32</v>
      </c>
      <c r="K1171" s="3" t="s">
        <v>95</v>
      </c>
      <c r="L1171" s="40" t="s">
        <v>2257</v>
      </c>
      <c r="M1171" s="2" t="s">
        <v>35</v>
      </c>
      <c r="N1171" s="11" t="s">
        <v>2258</v>
      </c>
      <c r="O1171" s="11" t="s">
        <v>2259</v>
      </c>
      <c r="P1171" s="2">
        <v>796</v>
      </c>
      <c r="Q1171" s="42" t="s">
        <v>39</v>
      </c>
      <c r="R1171" s="44">
        <v>30</v>
      </c>
      <c r="S1171" s="43">
        <v>1602.8600000000001</v>
      </c>
      <c r="T1171" s="23">
        <f t="shared" ref="T1171" si="476">R1171*S1171</f>
        <v>48085.8</v>
      </c>
      <c r="U1171" s="23">
        <f t="shared" ref="U1171" si="477">T1171*1.12</f>
        <v>53856.096000000005</v>
      </c>
      <c r="V1171" s="2"/>
      <c r="W1171" s="2">
        <v>2016</v>
      </c>
      <c r="X1171" s="41"/>
    </row>
    <row r="1172" spans="1:24" ht="153" x14ac:dyDescent="0.25">
      <c r="A1172" s="6" t="s">
        <v>5559</v>
      </c>
      <c r="B1172" s="11" t="s">
        <v>25</v>
      </c>
      <c r="C1172" s="11" t="s">
        <v>2345</v>
      </c>
      <c r="D1172" s="11" t="s">
        <v>2346</v>
      </c>
      <c r="E1172" s="11" t="s">
        <v>2347</v>
      </c>
      <c r="F1172" s="45" t="s">
        <v>2348</v>
      </c>
      <c r="G1172" s="2" t="s">
        <v>30</v>
      </c>
      <c r="H1172" s="41">
        <v>0</v>
      </c>
      <c r="I1172" s="18">
        <v>470000000</v>
      </c>
      <c r="J1172" s="6" t="s">
        <v>32</v>
      </c>
      <c r="K1172" s="3" t="s">
        <v>240</v>
      </c>
      <c r="L1172" s="40" t="s">
        <v>2257</v>
      </c>
      <c r="M1172" s="2" t="s">
        <v>35</v>
      </c>
      <c r="N1172" s="11" t="s">
        <v>2258</v>
      </c>
      <c r="O1172" s="11" t="s">
        <v>2259</v>
      </c>
      <c r="P1172" s="2">
        <v>796</v>
      </c>
      <c r="Q1172" s="42" t="s">
        <v>39</v>
      </c>
      <c r="R1172" s="43">
        <v>1</v>
      </c>
      <c r="S1172" s="43">
        <v>1969110</v>
      </c>
      <c r="T1172" s="23">
        <v>0</v>
      </c>
      <c r="U1172" s="23">
        <f t="shared" si="463"/>
        <v>0</v>
      </c>
      <c r="V1172" s="2"/>
      <c r="W1172" s="2">
        <v>2016</v>
      </c>
      <c r="X1172" s="41" t="s">
        <v>6905</v>
      </c>
    </row>
    <row r="1173" spans="1:24" ht="153" x14ac:dyDescent="0.25">
      <c r="A1173" s="6" t="s">
        <v>5560</v>
      </c>
      <c r="B1173" s="11" t="s">
        <v>25</v>
      </c>
      <c r="C1173" s="11" t="s">
        <v>2349</v>
      </c>
      <c r="D1173" s="11" t="s">
        <v>2350</v>
      </c>
      <c r="E1173" s="11" t="s">
        <v>2351</v>
      </c>
      <c r="F1173" s="46" t="s">
        <v>2352</v>
      </c>
      <c r="G1173" s="2" t="s">
        <v>30</v>
      </c>
      <c r="H1173" s="41">
        <v>0</v>
      </c>
      <c r="I1173" s="18">
        <v>470000000</v>
      </c>
      <c r="J1173" s="6" t="s">
        <v>32</v>
      </c>
      <c r="K1173" s="3" t="s">
        <v>240</v>
      </c>
      <c r="L1173" s="40" t="s">
        <v>2257</v>
      </c>
      <c r="M1173" s="2" t="s">
        <v>35</v>
      </c>
      <c r="N1173" s="11" t="s">
        <v>2258</v>
      </c>
      <c r="O1173" s="11" t="s">
        <v>2259</v>
      </c>
      <c r="P1173" s="2">
        <v>796</v>
      </c>
      <c r="Q1173" s="42" t="s">
        <v>39</v>
      </c>
      <c r="R1173" s="43">
        <v>1</v>
      </c>
      <c r="S1173" s="23">
        <v>370000</v>
      </c>
      <c r="T1173" s="23">
        <v>0</v>
      </c>
      <c r="U1173" s="23">
        <f t="shared" si="463"/>
        <v>0</v>
      </c>
      <c r="V1173" s="2"/>
      <c r="W1173" s="2">
        <v>2016</v>
      </c>
      <c r="X1173" s="41" t="s">
        <v>7025</v>
      </c>
    </row>
    <row r="1174" spans="1:24" ht="153" x14ac:dyDescent="0.25">
      <c r="A1174" s="6" t="s">
        <v>7202</v>
      </c>
      <c r="B1174" s="11" t="s">
        <v>25</v>
      </c>
      <c r="C1174" s="11" t="s">
        <v>2349</v>
      </c>
      <c r="D1174" s="11" t="s">
        <v>2350</v>
      </c>
      <c r="E1174" s="11" t="s">
        <v>2351</v>
      </c>
      <c r="F1174" s="46" t="s">
        <v>2352</v>
      </c>
      <c r="G1174" s="2" t="s">
        <v>30</v>
      </c>
      <c r="H1174" s="41">
        <v>0</v>
      </c>
      <c r="I1174" s="18">
        <v>470000000</v>
      </c>
      <c r="J1174" s="6" t="s">
        <v>32</v>
      </c>
      <c r="K1174" s="3" t="s">
        <v>95</v>
      </c>
      <c r="L1174" s="40" t="s">
        <v>2257</v>
      </c>
      <c r="M1174" s="2" t="s">
        <v>35</v>
      </c>
      <c r="N1174" s="11" t="s">
        <v>2258</v>
      </c>
      <c r="O1174" s="11" t="s">
        <v>2259</v>
      </c>
      <c r="P1174" s="2">
        <v>796</v>
      </c>
      <c r="Q1174" s="42" t="s">
        <v>39</v>
      </c>
      <c r="R1174" s="43">
        <v>1</v>
      </c>
      <c r="S1174" s="23">
        <v>370000</v>
      </c>
      <c r="T1174" s="23">
        <f t="shared" ref="T1174" si="478">R1174*S1174</f>
        <v>370000</v>
      </c>
      <c r="U1174" s="23">
        <f t="shared" ref="U1174" si="479">T1174*1.12</f>
        <v>414400.00000000006</v>
      </c>
      <c r="V1174" s="2"/>
      <c r="W1174" s="2">
        <v>2016</v>
      </c>
      <c r="X1174" s="41"/>
    </row>
    <row r="1175" spans="1:24" ht="153" x14ac:dyDescent="0.25">
      <c r="A1175" s="6" t="s">
        <v>5561</v>
      </c>
      <c r="B1175" s="11" t="s">
        <v>25</v>
      </c>
      <c r="C1175" s="11" t="s">
        <v>2353</v>
      </c>
      <c r="D1175" s="11" t="s">
        <v>2354</v>
      </c>
      <c r="E1175" s="11" t="s">
        <v>2355</v>
      </c>
      <c r="F1175" s="46" t="s">
        <v>2356</v>
      </c>
      <c r="G1175" s="2" t="s">
        <v>30</v>
      </c>
      <c r="H1175" s="41">
        <v>0</v>
      </c>
      <c r="I1175" s="18">
        <v>470000000</v>
      </c>
      <c r="J1175" s="6" t="s">
        <v>32</v>
      </c>
      <c r="K1175" s="3" t="s">
        <v>240</v>
      </c>
      <c r="L1175" s="40" t="s">
        <v>2257</v>
      </c>
      <c r="M1175" s="2" t="s">
        <v>35</v>
      </c>
      <c r="N1175" s="11" t="s">
        <v>2258</v>
      </c>
      <c r="O1175" s="11" t="s">
        <v>2259</v>
      </c>
      <c r="P1175" s="2">
        <v>796</v>
      </c>
      <c r="Q1175" s="42" t="s">
        <v>39</v>
      </c>
      <c r="R1175" s="43">
        <v>2</v>
      </c>
      <c r="S1175" s="23">
        <v>304484.40000000002</v>
      </c>
      <c r="T1175" s="23">
        <v>0</v>
      </c>
      <c r="U1175" s="23">
        <f t="shared" si="463"/>
        <v>0</v>
      </c>
      <c r="V1175" s="2"/>
      <c r="W1175" s="2">
        <v>2016</v>
      </c>
      <c r="X1175" s="41" t="s">
        <v>7025</v>
      </c>
    </row>
    <row r="1176" spans="1:24" ht="153" x14ac:dyDescent="0.25">
      <c r="A1176" s="6" t="s">
        <v>7203</v>
      </c>
      <c r="B1176" s="11" t="s">
        <v>25</v>
      </c>
      <c r="C1176" s="11" t="s">
        <v>2353</v>
      </c>
      <c r="D1176" s="11" t="s">
        <v>2354</v>
      </c>
      <c r="E1176" s="11" t="s">
        <v>2355</v>
      </c>
      <c r="F1176" s="46" t="s">
        <v>2356</v>
      </c>
      <c r="G1176" s="2" t="s">
        <v>30</v>
      </c>
      <c r="H1176" s="41">
        <v>0</v>
      </c>
      <c r="I1176" s="18">
        <v>470000000</v>
      </c>
      <c r="J1176" s="6" t="s">
        <v>32</v>
      </c>
      <c r="K1176" s="3" t="s">
        <v>95</v>
      </c>
      <c r="L1176" s="40" t="s">
        <v>2257</v>
      </c>
      <c r="M1176" s="2" t="s">
        <v>35</v>
      </c>
      <c r="N1176" s="11" t="s">
        <v>2258</v>
      </c>
      <c r="O1176" s="11" t="s">
        <v>2259</v>
      </c>
      <c r="P1176" s="2">
        <v>796</v>
      </c>
      <c r="Q1176" s="42" t="s">
        <v>39</v>
      </c>
      <c r="R1176" s="43">
        <v>2</v>
      </c>
      <c r="S1176" s="23">
        <v>304484.40000000002</v>
      </c>
      <c r="T1176" s="23">
        <f t="shared" ref="T1176" si="480">R1176*S1176</f>
        <v>608968.80000000005</v>
      </c>
      <c r="U1176" s="23">
        <f t="shared" ref="U1176" si="481">T1176*1.12</f>
        <v>682045.0560000001</v>
      </c>
      <c r="V1176" s="2"/>
      <c r="W1176" s="2">
        <v>2016</v>
      </c>
      <c r="X1176" s="41"/>
    </row>
    <row r="1177" spans="1:24" ht="153" x14ac:dyDescent="0.25">
      <c r="A1177" s="6" t="s">
        <v>5562</v>
      </c>
      <c r="B1177" s="11" t="s">
        <v>25</v>
      </c>
      <c r="C1177" s="11" t="s">
        <v>2357</v>
      </c>
      <c r="D1177" s="11" t="s">
        <v>2358</v>
      </c>
      <c r="E1177" s="11" t="s">
        <v>2359</v>
      </c>
      <c r="F1177" s="46" t="s">
        <v>2360</v>
      </c>
      <c r="G1177" s="2" t="s">
        <v>30</v>
      </c>
      <c r="H1177" s="41">
        <v>0</v>
      </c>
      <c r="I1177" s="18">
        <v>470000000</v>
      </c>
      <c r="J1177" s="6" t="s">
        <v>32</v>
      </c>
      <c r="K1177" s="3" t="s">
        <v>240</v>
      </c>
      <c r="L1177" s="40" t="s">
        <v>2257</v>
      </c>
      <c r="M1177" s="2" t="s">
        <v>35</v>
      </c>
      <c r="N1177" s="11" t="s">
        <v>2258</v>
      </c>
      <c r="O1177" s="11" t="s">
        <v>2259</v>
      </c>
      <c r="P1177" s="2">
        <v>839</v>
      </c>
      <c r="Q1177" s="3" t="s">
        <v>2030</v>
      </c>
      <c r="R1177" s="43">
        <v>5</v>
      </c>
      <c r="S1177" s="43">
        <v>5687.86</v>
      </c>
      <c r="T1177" s="23">
        <v>0</v>
      </c>
      <c r="U1177" s="23">
        <f t="shared" si="463"/>
        <v>0</v>
      </c>
      <c r="V1177" s="2"/>
      <c r="W1177" s="2">
        <v>2016</v>
      </c>
      <c r="X1177" s="41" t="s">
        <v>7025</v>
      </c>
    </row>
    <row r="1178" spans="1:24" ht="153" x14ac:dyDescent="0.25">
      <c r="A1178" s="6" t="s">
        <v>7204</v>
      </c>
      <c r="B1178" s="11" t="s">
        <v>25</v>
      </c>
      <c r="C1178" s="11" t="s">
        <v>2357</v>
      </c>
      <c r="D1178" s="11" t="s">
        <v>2358</v>
      </c>
      <c r="E1178" s="11" t="s">
        <v>2359</v>
      </c>
      <c r="F1178" s="46" t="s">
        <v>2360</v>
      </c>
      <c r="G1178" s="2" t="s">
        <v>30</v>
      </c>
      <c r="H1178" s="41">
        <v>0</v>
      </c>
      <c r="I1178" s="18">
        <v>470000000</v>
      </c>
      <c r="J1178" s="6" t="s">
        <v>32</v>
      </c>
      <c r="K1178" s="3" t="s">
        <v>95</v>
      </c>
      <c r="L1178" s="40" t="s">
        <v>2257</v>
      </c>
      <c r="M1178" s="2" t="s">
        <v>35</v>
      </c>
      <c r="N1178" s="11" t="s">
        <v>2258</v>
      </c>
      <c r="O1178" s="11" t="s">
        <v>2259</v>
      </c>
      <c r="P1178" s="2">
        <v>839</v>
      </c>
      <c r="Q1178" s="3" t="s">
        <v>2030</v>
      </c>
      <c r="R1178" s="43">
        <v>5</v>
      </c>
      <c r="S1178" s="43">
        <v>5687.86</v>
      </c>
      <c r="T1178" s="23">
        <f t="shared" ref="T1178" si="482">R1178*S1178</f>
        <v>28439.3</v>
      </c>
      <c r="U1178" s="23">
        <f t="shared" ref="U1178" si="483">T1178*1.12</f>
        <v>31852.016000000003</v>
      </c>
      <c r="V1178" s="2"/>
      <c r="W1178" s="2">
        <v>2016</v>
      </c>
      <c r="X1178" s="41"/>
    </row>
    <row r="1179" spans="1:24" ht="153" x14ac:dyDescent="0.25">
      <c r="A1179" s="6" t="s">
        <v>5563</v>
      </c>
      <c r="B1179" s="11" t="s">
        <v>25</v>
      </c>
      <c r="C1179" s="11" t="s">
        <v>2357</v>
      </c>
      <c r="D1179" s="11" t="s">
        <v>2358</v>
      </c>
      <c r="E1179" s="11" t="s">
        <v>2359</v>
      </c>
      <c r="F1179" s="46" t="s">
        <v>2361</v>
      </c>
      <c r="G1179" s="2" t="s">
        <v>30</v>
      </c>
      <c r="H1179" s="41">
        <v>0</v>
      </c>
      <c r="I1179" s="18">
        <v>470000000</v>
      </c>
      <c r="J1179" s="6" t="s">
        <v>32</v>
      </c>
      <c r="K1179" s="3" t="s">
        <v>240</v>
      </c>
      <c r="L1179" s="40" t="s">
        <v>2257</v>
      </c>
      <c r="M1179" s="2" t="s">
        <v>35</v>
      </c>
      <c r="N1179" s="11" t="s">
        <v>2258</v>
      </c>
      <c r="O1179" s="11" t="s">
        <v>2259</v>
      </c>
      <c r="P1179" s="2">
        <v>839</v>
      </c>
      <c r="Q1179" s="3" t="s">
        <v>2030</v>
      </c>
      <c r="R1179" s="43">
        <v>6</v>
      </c>
      <c r="S1179" s="43">
        <v>5687.86</v>
      </c>
      <c r="T1179" s="23">
        <v>0</v>
      </c>
      <c r="U1179" s="23">
        <f t="shared" si="463"/>
        <v>0</v>
      </c>
      <c r="V1179" s="2"/>
      <c r="W1179" s="2">
        <v>2016</v>
      </c>
      <c r="X1179" s="41" t="s">
        <v>7025</v>
      </c>
    </row>
    <row r="1180" spans="1:24" ht="153" x14ac:dyDescent="0.25">
      <c r="A1180" s="6" t="s">
        <v>7205</v>
      </c>
      <c r="B1180" s="11" t="s">
        <v>25</v>
      </c>
      <c r="C1180" s="11" t="s">
        <v>2357</v>
      </c>
      <c r="D1180" s="11" t="s">
        <v>2358</v>
      </c>
      <c r="E1180" s="11" t="s">
        <v>2359</v>
      </c>
      <c r="F1180" s="46" t="s">
        <v>2361</v>
      </c>
      <c r="G1180" s="2" t="s">
        <v>30</v>
      </c>
      <c r="H1180" s="41">
        <v>0</v>
      </c>
      <c r="I1180" s="18">
        <v>470000000</v>
      </c>
      <c r="J1180" s="6" t="s">
        <v>32</v>
      </c>
      <c r="K1180" s="3" t="s">
        <v>95</v>
      </c>
      <c r="L1180" s="40" t="s">
        <v>2257</v>
      </c>
      <c r="M1180" s="2" t="s">
        <v>35</v>
      </c>
      <c r="N1180" s="11" t="s">
        <v>2258</v>
      </c>
      <c r="O1180" s="11" t="s">
        <v>2259</v>
      </c>
      <c r="P1180" s="2">
        <v>839</v>
      </c>
      <c r="Q1180" s="3" t="s">
        <v>2030</v>
      </c>
      <c r="R1180" s="43">
        <v>6</v>
      </c>
      <c r="S1180" s="43">
        <v>5687.86</v>
      </c>
      <c r="T1180" s="23">
        <f t="shared" ref="T1180" si="484">R1180*S1180</f>
        <v>34127.159999999996</v>
      </c>
      <c r="U1180" s="23">
        <f t="shared" ref="U1180" si="485">T1180*1.12</f>
        <v>38222.419199999997</v>
      </c>
      <c r="V1180" s="2"/>
      <c r="W1180" s="2">
        <v>2016</v>
      </c>
      <c r="X1180" s="41"/>
    </row>
    <row r="1181" spans="1:24" ht="153" x14ac:dyDescent="0.25">
      <c r="A1181" s="6" t="s">
        <v>5564</v>
      </c>
      <c r="B1181" s="11" t="s">
        <v>25</v>
      </c>
      <c r="C1181" s="11" t="s">
        <v>2362</v>
      </c>
      <c r="D1181" s="11" t="s">
        <v>2358</v>
      </c>
      <c r="E1181" s="11" t="s">
        <v>2363</v>
      </c>
      <c r="F1181" s="46" t="s">
        <v>2364</v>
      </c>
      <c r="G1181" s="2" t="s">
        <v>30</v>
      </c>
      <c r="H1181" s="41">
        <v>0</v>
      </c>
      <c r="I1181" s="18">
        <v>470000000</v>
      </c>
      <c r="J1181" s="6" t="s">
        <v>32</v>
      </c>
      <c r="K1181" s="3" t="s">
        <v>240</v>
      </c>
      <c r="L1181" s="40" t="s">
        <v>2257</v>
      </c>
      <c r="M1181" s="2" t="s">
        <v>35</v>
      </c>
      <c r="N1181" s="11" t="s">
        <v>2258</v>
      </c>
      <c r="O1181" s="11" t="s">
        <v>2259</v>
      </c>
      <c r="P1181" s="2">
        <v>796</v>
      </c>
      <c r="Q1181" s="47" t="s">
        <v>39</v>
      </c>
      <c r="R1181" s="43">
        <v>5</v>
      </c>
      <c r="S1181" s="43">
        <v>7666.25</v>
      </c>
      <c r="T1181" s="23">
        <v>0</v>
      </c>
      <c r="U1181" s="23">
        <f t="shared" si="463"/>
        <v>0</v>
      </c>
      <c r="V1181" s="2"/>
      <c r="W1181" s="2">
        <v>2016</v>
      </c>
      <c r="X1181" s="41" t="s">
        <v>7025</v>
      </c>
    </row>
    <row r="1182" spans="1:24" ht="153" x14ac:dyDescent="0.25">
      <c r="A1182" s="6" t="s">
        <v>7206</v>
      </c>
      <c r="B1182" s="11" t="s">
        <v>25</v>
      </c>
      <c r="C1182" s="11" t="s">
        <v>2362</v>
      </c>
      <c r="D1182" s="11" t="s">
        <v>2358</v>
      </c>
      <c r="E1182" s="11" t="s">
        <v>2363</v>
      </c>
      <c r="F1182" s="46" t="s">
        <v>2364</v>
      </c>
      <c r="G1182" s="2" t="s">
        <v>30</v>
      </c>
      <c r="H1182" s="41">
        <v>0</v>
      </c>
      <c r="I1182" s="18">
        <v>470000000</v>
      </c>
      <c r="J1182" s="6" t="s">
        <v>32</v>
      </c>
      <c r="K1182" s="3" t="s">
        <v>95</v>
      </c>
      <c r="L1182" s="40" t="s">
        <v>2257</v>
      </c>
      <c r="M1182" s="2" t="s">
        <v>35</v>
      </c>
      <c r="N1182" s="11" t="s">
        <v>2258</v>
      </c>
      <c r="O1182" s="11" t="s">
        <v>2259</v>
      </c>
      <c r="P1182" s="2">
        <v>796</v>
      </c>
      <c r="Q1182" s="47" t="s">
        <v>39</v>
      </c>
      <c r="R1182" s="43">
        <v>5</v>
      </c>
      <c r="S1182" s="43">
        <v>7666.25</v>
      </c>
      <c r="T1182" s="23">
        <f t="shared" ref="T1182" si="486">R1182*S1182</f>
        <v>38331.25</v>
      </c>
      <c r="U1182" s="23">
        <f t="shared" ref="U1182" si="487">T1182*1.12</f>
        <v>42931.000000000007</v>
      </c>
      <c r="V1182" s="2"/>
      <c r="W1182" s="2">
        <v>2016</v>
      </c>
      <c r="X1182" s="41"/>
    </row>
    <row r="1183" spans="1:24" ht="153" x14ac:dyDescent="0.25">
      <c r="A1183" s="6" t="s">
        <v>5565</v>
      </c>
      <c r="B1183" s="11" t="s">
        <v>25</v>
      </c>
      <c r="C1183" s="11" t="s">
        <v>2362</v>
      </c>
      <c r="D1183" s="11" t="s">
        <v>2358</v>
      </c>
      <c r="E1183" s="11" t="s">
        <v>2363</v>
      </c>
      <c r="F1183" s="46" t="s">
        <v>2365</v>
      </c>
      <c r="G1183" s="2" t="s">
        <v>30</v>
      </c>
      <c r="H1183" s="41">
        <v>0</v>
      </c>
      <c r="I1183" s="18">
        <v>470000000</v>
      </c>
      <c r="J1183" s="6" t="s">
        <v>32</v>
      </c>
      <c r="K1183" s="3" t="s">
        <v>240</v>
      </c>
      <c r="L1183" s="40" t="s">
        <v>2257</v>
      </c>
      <c r="M1183" s="2" t="s">
        <v>35</v>
      </c>
      <c r="N1183" s="11" t="s">
        <v>2258</v>
      </c>
      <c r="O1183" s="11" t="s">
        <v>2259</v>
      </c>
      <c r="P1183" s="2">
        <v>796</v>
      </c>
      <c r="Q1183" s="47" t="s">
        <v>39</v>
      </c>
      <c r="R1183" s="43">
        <v>6</v>
      </c>
      <c r="S1183" s="43">
        <v>7053.4400000000005</v>
      </c>
      <c r="T1183" s="23">
        <v>0</v>
      </c>
      <c r="U1183" s="23">
        <f t="shared" si="463"/>
        <v>0</v>
      </c>
      <c r="V1183" s="2"/>
      <c r="W1183" s="2">
        <v>2016</v>
      </c>
      <c r="X1183" s="41" t="s">
        <v>7178</v>
      </c>
    </row>
    <row r="1184" spans="1:24" ht="153" x14ac:dyDescent="0.25">
      <c r="A1184" s="6" t="s">
        <v>7207</v>
      </c>
      <c r="B1184" s="11" t="s">
        <v>25</v>
      </c>
      <c r="C1184" s="11" t="s">
        <v>2362</v>
      </c>
      <c r="D1184" s="11" t="s">
        <v>2358</v>
      </c>
      <c r="E1184" s="11" t="s">
        <v>2363</v>
      </c>
      <c r="F1184" s="46" t="s">
        <v>2365</v>
      </c>
      <c r="G1184" s="2" t="s">
        <v>30</v>
      </c>
      <c r="H1184" s="41">
        <v>0</v>
      </c>
      <c r="I1184" s="18">
        <v>470000000</v>
      </c>
      <c r="J1184" s="6" t="s">
        <v>32</v>
      </c>
      <c r="K1184" s="3" t="s">
        <v>95</v>
      </c>
      <c r="L1184" s="40" t="s">
        <v>2257</v>
      </c>
      <c r="M1184" s="2" t="s">
        <v>35</v>
      </c>
      <c r="N1184" s="11" t="s">
        <v>2258</v>
      </c>
      <c r="O1184" s="11" t="s">
        <v>2259</v>
      </c>
      <c r="P1184" s="2">
        <v>796</v>
      </c>
      <c r="Q1184" s="47" t="s">
        <v>39</v>
      </c>
      <c r="R1184" s="43">
        <v>6</v>
      </c>
      <c r="S1184" s="43">
        <v>7666.25</v>
      </c>
      <c r="T1184" s="23">
        <f t="shared" ref="T1184" si="488">R1184*S1184</f>
        <v>45997.5</v>
      </c>
      <c r="U1184" s="23">
        <f t="shared" ref="U1184" si="489">T1184*1.12</f>
        <v>51517.200000000004</v>
      </c>
      <c r="V1184" s="2"/>
      <c r="W1184" s="2">
        <v>2016</v>
      </c>
      <c r="X1184" s="41"/>
    </row>
    <row r="1185" spans="1:24" ht="153" x14ac:dyDescent="0.25">
      <c r="A1185" s="6" t="s">
        <v>5566</v>
      </c>
      <c r="B1185" s="11" t="s">
        <v>25</v>
      </c>
      <c r="C1185" s="11" t="s">
        <v>2366</v>
      </c>
      <c r="D1185" s="11" t="s">
        <v>2367</v>
      </c>
      <c r="E1185" s="11" t="s">
        <v>2368</v>
      </c>
      <c r="F1185" s="46" t="s">
        <v>2369</v>
      </c>
      <c r="G1185" s="2" t="s">
        <v>30</v>
      </c>
      <c r="H1185" s="41">
        <v>0</v>
      </c>
      <c r="I1185" s="18">
        <v>470000000</v>
      </c>
      <c r="J1185" s="6" t="s">
        <v>32</v>
      </c>
      <c r="K1185" s="3" t="s">
        <v>240</v>
      </c>
      <c r="L1185" s="40" t="s">
        <v>2257</v>
      </c>
      <c r="M1185" s="2" t="s">
        <v>35</v>
      </c>
      <c r="N1185" s="11" t="s">
        <v>2258</v>
      </c>
      <c r="O1185" s="11" t="s">
        <v>2259</v>
      </c>
      <c r="P1185" s="2">
        <v>796</v>
      </c>
      <c r="Q1185" s="6" t="s">
        <v>39</v>
      </c>
      <c r="R1185" s="43">
        <v>24</v>
      </c>
      <c r="S1185" s="23">
        <v>20588.940000000002</v>
      </c>
      <c r="T1185" s="23">
        <v>0</v>
      </c>
      <c r="U1185" s="23">
        <f t="shared" si="463"/>
        <v>0</v>
      </c>
      <c r="V1185" s="2"/>
      <c r="W1185" s="2">
        <v>2016</v>
      </c>
      <c r="X1185" s="41" t="s">
        <v>7025</v>
      </c>
    </row>
    <row r="1186" spans="1:24" ht="153" x14ac:dyDescent="0.25">
      <c r="A1186" s="6" t="s">
        <v>7208</v>
      </c>
      <c r="B1186" s="11" t="s">
        <v>25</v>
      </c>
      <c r="C1186" s="11" t="s">
        <v>2366</v>
      </c>
      <c r="D1186" s="11" t="s">
        <v>2367</v>
      </c>
      <c r="E1186" s="11" t="s">
        <v>2368</v>
      </c>
      <c r="F1186" s="46" t="s">
        <v>2369</v>
      </c>
      <c r="G1186" s="2" t="s">
        <v>30</v>
      </c>
      <c r="H1186" s="41">
        <v>0</v>
      </c>
      <c r="I1186" s="18">
        <v>470000000</v>
      </c>
      <c r="J1186" s="6" t="s">
        <v>32</v>
      </c>
      <c r="K1186" s="3" t="s">
        <v>95</v>
      </c>
      <c r="L1186" s="40" t="s">
        <v>2257</v>
      </c>
      <c r="M1186" s="2" t="s">
        <v>35</v>
      </c>
      <c r="N1186" s="11" t="s">
        <v>2258</v>
      </c>
      <c r="O1186" s="11" t="s">
        <v>2259</v>
      </c>
      <c r="P1186" s="2">
        <v>796</v>
      </c>
      <c r="Q1186" s="6" t="s">
        <v>39</v>
      </c>
      <c r="R1186" s="43">
        <v>24</v>
      </c>
      <c r="S1186" s="23">
        <v>20588.940000000002</v>
      </c>
      <c r="T1186" s="23">
        <f t="shared" ref="T1186" si="490">R1186*S1186</f>
        <v>494134.56000000006</v>
      </c>
      <c r="U1186" s="23">
        <f t="shared" ref="U1186" si="491">T1186*1.12</f>
        <v>553430.70720000006</v>
      </c>
      <c r="V1186" s="2"/>
      <c r="W1186" s="2">
        <v>2016</v>
      </c>
      <c r="X1186" s="41"/>
    </row>
    <row r="1187" spans="1:24" ht="153" x14ac:dyDescent="0.25">
      <c r="A1187" s="6" t="s">
        <v>5567</v>
      </c>
      <c r="B1187" s="11" t="s">
        <v>25</v>
      </c>
      <c r="C1187" s="11" t="s">
        <v>2366</v>
      </c>
      <c r="D1187" s="11" t="s">
        <v>2367</v>
      </c>
      <c r="E1187" s="11" t="s">
        <v>2368</v>
      </c>
      <c r="F1187" s="46" t="s">
        <v>2370</v>
      </c>
      <c r="G1187" s="2" t="s">
        <v>30</v>
      </c>
      <c r="H1187" s="41">
        <v>0</v>
      </c>
      <c r="I1187" s="18">
        <v>470000000</v>
      </c>
      <c r="J1187" s="6" t="s">
        <v>32</v>
      </c>
      <c r="K1187" s="3" t="s">
        <v>240</v>
      </c>
      <c r="L1187" s="40" t="s">
        <v>2257</v>
      </c>
      <c r="M1187" s="2" t="s">
        <v>35</v>
      </c>
      <c r="N1187" s="11" t="s">
        <v>2258</v>
      </c>
      <c r="O1187" s="11" t="s">
        <v>2259</v>
      </c>
      <c r="P1187" s="2">
        <v>796</v>
      </c>
      <c r="Q1187" s="6" t="s">
        <v>39</v>
      </c>
      <c r="R1187" s="43">
        <v>16</v>
      </c>
      <c r="S1187" s="23">
        <v>20588.940000000002</v>
      </c>
      <c r="T1187" s="23">
        <v>0</v>
      </c>
      <c r="U1187" s="23">
        <f>T1187*1.12</f>
        <v>0</v>
      </c>
      <c r="V1187" s="2"/>
      <c r="W1187" s="2">
        <v>2016</v>
      </c>
      <c r="X1187" s="41" t="s">
        <v>7025</v>
      </c>
    </row>
    <row r="1188" spans="1:24" ht="153" x14ac:dyDescent="0.25">
      <c r="A1188" s="6" t="s">
        <v>7209</v>
      </c>
      <c r="B1188" s="11" t="s">
        <v>25</v>
      </c>
      <c r="C1188" s="11" t="s">
        <v>2366</v>
      </c>
      <c r="D1188" s="11" t="s">
        <v>2367</v>
      </c>
      <c r="E1188" s="11" t="s">
        <v>2368</v>
      </c>
      <c r="F1188" s="46" t="s">
        <v>2370</v>
      </c>
      <c r="G1188" s="2" t="s">
        <v>30</v>
      </c>
      <c r="H1188" s="41">
        <v>0</v>
      </c>
      <c r="I1188" s="18">
        <v>470000000</v>
      </c>
      <c r="J1188" s="6" t="s">
        <v>32</v>
      </c>
      <c r="K1188" s="3" t="s">
        <v>95</v>
      </c>
      <c r="L1188" s="40" t="s">
        <v>2257</v>
      </c>
      <c r="M1188" s="2" t="s">
        <v>35</v>
      </c>
      <c r="N1188" s="11" t="s">
        <v>2258</v>
      </c>
      <c r="O1188" s="11" t="s">
        <v>2259</v>
      </c>
      <c r="P1188" s="2">
        <v>796</v>
      </c>
      <c r="Q1188" s="6" t="s">
        <v>39</v>
      </c>
      <c r="R1188" s="43">
        <v>16</v>
      </c>
      <c r="S1188" s="23">
        <v>20588.940000000002</v>
      </c>
      <c r="T1188" s="23">
        <f t="shared" ref="T1188" si="492">R1188*S1188</f>
        <v>329423.04000000004</v>
      </c>
      <c r="U1188" s="23">
        <f>T1188*1.12</f>
        <v>368953.8048000001</v>
      </c>
      <c r="V1188" s="2"/>
      <c r="W1188" s="2">
        <v>2016</v>
      </c>
      <c r="X1188" s="41"/>
    </row>
    <row r="1189" spans="1:24" ht="153" x14ac:dyDescent="0.25">
      <c r="A1189" s="6" t="s">
        <v>5568</v>
      </c>
      <c r="B1189" s="11" t="s">
        <v>25</v>
      </c>
      <c r="C1189" s="11" t="s">
        <v>2371</v>
      </c>
      <c r="D1189" s="11" t="s">
        <v>2372</v>
      </c>
      <c r="E1189" s="11" t="s">
        <v>2373</v>
      </c>
      <c r="F1189" s="46" t="s">
        <v>2374</v>
      </c>
      <c r="G1189" s="2" t="s">
        <v>30</v>
      </c>
      <c r="H1189" s="41">
        <v>0</v>
      </c>
      <c r="I1189" s="18">
        <v>470000000</v>
      </c>
      <c r="J1189" s="6" t="s">
        <v>32</v>
      </c>
      <c r="K1189" s="3" t="s">
        <v>240</v>
      </c>
      <c r="L1189" s="40" t="s">
        <v>2257</v>
      </c>
      <c r="M1189" s="2" t="s">
        <v>35</v>
      </c>
      <c r="N1189" s="11" t="s">
        <v>2258</v>
      </c>
      <c r="O1189" s="11" t="s">
        <v>2259</v>
      </c>
      <c r="P1189" s="2">
        <v>796</v>
      </c>
      <c r="Q1189" s="42" t="s">
        <v>39</v>
      </c>
      <c r="R1189" s="43">
        <v>16</v>
      </c>
      <c r="S1189" s="43">
        <v>20113.599999999999</v>
      </c>
      <c r="T1189" s="23">
        <v>0</v>
      </c>
      <c r="U1189" s="23">
        <f>T1189*1.12</f>
        <v>0</v>
      </c>
      <c r="V1189" s="2"/>
      <c r="W1189" s="2">
        <v>2016</v>
      </c>
      <c r="X1189" s="41" t="s">
        <v>7025</v>
      </c>
    </row>
    <row r="1190" spans="1:24" ht="153" x14ac:dyDescent="0.25">
      <c r="A1190" s="6" t="s">
        <v>7210</v>
      </c>
      <c r="B1190" s="11" t="s">
        <v>25</v>
      </c>
      <c r="C1190" s="11" t="s">
        <v>2371</v>
      </c>
      <c r="D1190" s="11" t="s">
        <v>2372</v>
      </c>
      <c r="E1190" s="11" t="s">
        <v>2373</v>
      </c>
      <c r="F1190" s="46" t="s">
        <v>2374</v>
      </c>
      <c r="G1190" s="2" t="s">
        <v>30</v>
      </c>
      <c r="H1190" s="41">
        <v>0</v>
      </c>
      <c r="I1190" s="18">
        <v>470000000</v>
      </c>
      <c r="J1190" s="6" t="s">
        <v>32</v>
      </c>
      <c r="K1190" s="3" t="s">
        <v>95</v>
      </c>
      <c r="L1190" s="40" t="s">
        <v>2257</v>
      </c>
      <c r="M1190" s="2" t="s">
        <v>35</v>
      </c>
      <c r="N1190" s="11" t="s">
        <v>2258</v>
      </c>
      <c r="O1190" s="11" t="s">
        <v>2259</v>
      </c>
      <c r="P1190" s="2">
        <v>796</v>
      </c>
      <c r="Q1190" s="42" t="s">
        <v>39</v>
      </c>
      <c r="R1190" s="43">
        <v>16</v>
      </c>
      <c r="S1190" s="43">
        <v>20113.599999999999</v>
      </c>
      <c r="T1190" s="23">
        <f t="shared" ref="T1190" si="493">R1190*S1190</f>
        <v>321817.59999999998</v>
      </c>
      <c r="U1190" s="23">
        <f>T1190*1.12</f>
        <v>360435.712</v>
      </c>
      <c r="V1190" s="2"/>
      <c r="W1190" s="2">
        <v>2016</v>
      </c>
      <c r="X1190" s="41"/>
    </row>
    <row r="1191" spans="1:24" ht="153" x14ac:dyDescent="0.25">
      <c r="A1191" s="6" t="s">
        <v>5569</v>
      </c>
      <c r="B1191" s="11" t="s">
        <v>25</v>
      </c>
      <c r="C1191" s="11" t="s">
        <v>2375</v>
      </c>
      <c r="D1191" s="11" t="s">
        <v>2376</v>
      </c>
      <c r="E1191" s="11" t="s">
        <v>2377</v>
      </c>
      <c r="F1191" s="46" t="s">
        <v>2378</v>
      </c>
      <c r="G1191" s="2" t="s">
        <v>30</v>
      </c>
      <c r="H1191" s="41">
        <v>0</v>
      </c>
      <c r="I1191" s="18">
        <v>470000000</v>
      </c>
      <c r="J1191" s="6" t="s">
        <v>32</v>
      </c>
      <c r="K1191" s="3" t="s">
        <v>240</v>
      </c>
      <c r="L1191" s="40" t="s">
        <v>2257</v>
      </c>
      <c r="M1191" s="2" t="s">
        <v>35</v>
      </c>
      <c r="N1191" s="11" t="s">
        <v>2258</v>
      </c>
      <c r="O1191" s="11" t="s">
        <v>2259</v>
      </c>
      <c r="P1191" s="2">
        <v>839</v>
      </c>
      <c r="Q1191" s="3" t="s">
        <v>2030</v>
      </c>
      <c r="R1191" s="43">
        <v>16</v>
      </c>
      <c r="S1191" s="43">
        <v>3412.87</v>
      </c>
      <c r="T1191" s="23">
        <v>0</v>
      </c>
      <c r="U1191" s="23">
        <f t="shared" ref="U1191:U1316" si="494">T1191*1.12</f>
        <v>0</v>
      </c>
      <c r="V1191" s="2"/>
      <c r="W1191" s="2">
        <v>2016</v>
      </c>
      <c r="X1191" s="41" t="s">
        <v>6914</v>
      </c>
    </row>
    <row r="1192" spans="1:24" ht="153" x14ac:dyDescent="0.25">
      <c r="A1192" s="6" t="s">
        <v>7211</v>
      </c>
      <c r="B1192" s="11" t="s">
        <v>25</v>
      </c>
      <c r="C1192" s="11" t="s">
        <v>2375</v>
      </c>
      <c r="D1192" s="11" t="s">
        <v>2376</v>
      </c>
      <c r="E1192" s="11" t="s">
        <v>2377</v>
      </c>
      <c r="F1192" s="46" t="s">
        <v>2378</v>
      </c>
      <c r="G1192" s="2" t="s">
        <v>30</v>
      </c>
      <c r="H1192" s="41">
        <v>0</v>
      </c>
      <c r="I1192" s="18">
        <v>470000000</v>
      </c>
      <c r="J1192" s="6" t="s">
        <v>32</v>
      </c>
      <c r="K1192" s="3" t="s">
        <v>95</v>
      </c>
      <c r="L1192" s="40" t="s">
        <v>2257</v>
      </c>
      <c r="M1192" s="2" t="s">
        <v>35</v>
      </c>
      <c r="N1192" s="11" t="s">
        <v>2258</v>
      </c>
      <c r="O1192" s="11" t="s">
        <v>2259</v>
      </c>
      <c r="P1192" s="2">
        <v>839</v>
      </c>
      <c r="Q1192" s="3" t="s">
        <v>2030</v>
      </c>
      <c r="R1192" s="43">
        <v>24</v>
      </c>
      <c r="S1192" s="43">
        <v>3412.87</v>
      </c>
      <c r="T1192" s="23">
        <f t="shared" ref="T1192" si="495">R1192*S1192</f>
        <v>81908.88</v>
      </c>
      <c r="U1192" s="23">
        <f t="shared" ref="U1192" si="496">T1192*1.12</f>
        <v>91737.945600000021</v>
      </c>
      <c r="V1192" s="2"/>
      <c r="W1192" s="2">
        <v>2016</v>
      </c>
      <c r="X1192" s="41"/>
    </row>
    <row r="1193" spans="1:24" ht="153" x14ac:dyDescent="0.25">
      <c r="A1193" s="6" t="s">
        <v>5570</v>
      </c>
      <c r="B1193" s="11" t="s">
        <v>25</v>
      </c>
      <c r="C1193" s="11" t="s">
        <v>2379</v>
      </c>
      <c r="D1193" s="11" t="s">
        <v>2380</v>
      </c>
      <c r="E1193" s="11" t="s">
        <v>2381</v>
      </c>
      <c r="F1193" s="46" t="s">
        <v>2382</v>
      </c>
      <c r="G1193" s="2" t="s">
        <v>30</v>
      </c>
      <c r="H1193" s="41">
        <v>0</v>
      </c>
      <c r="I1193" s="18">
        <v>470000000</v>
      </c>
      <c r="J1193" s="6" t="s">
        <v>32</v>
      </c>
      <c r="K1193" s="3" t="s">
        <v>240</v>
      </c>
      <c r="L1193" s="40" t="s">
        <v>2257</v>
      </c>
      <c r="M1193" s="2" t="s">
        <v>35</v>
      </c>
      <c r="N1193" s="11" t="s">
        <v>2258</v>
      </c>
      <c r="O1193" s="11" t="s">
        <v>2259</v>
      </c>
      <c r="P1193" s="2">
        <v>796</v>
      </c>
      <c r="Q1193" s="42" t="s">
        <v>39</v>
      </c>
      <c r="R1193" s="43">
        <v>8</v>
      </c>
      <c r="S1193" s="43">
        <v>26873.09</v>
      </c>
      <c r="T1193" s="23">
        <v>0</v>
      </c>
      <c r="U1193" s="23">
        <f t="shared" si="494"/>
        <v>0</v>
      </c>
      <c r="V1193" s="2"/>
      <c r="W1193" s="2">
        <v>2016</v>
      </c>
      <c r="X1193" s="41" t="s">
        <v>7025</v>
      </c>
    </row>
    <row r="1194" spans="1:24" ht="153" x14ac:dyDescent="0.25">
      <c r="A1194" s="6" t="s">
        <v>7212</v>
      </c>
      <c r="B1194" s="11" t="s">
        <v>25</v>
      </c>
      <c r="C1194" s="11" t="s">
        <v>2379</v>
      </c>
      <c r="D1194" s="11" t="s">
        <v>2380</v>
      </c>
      <c r="E1194" s="11" t="s">
        <v>2381</v>
      </c>
      <c r="F1194" s="46" t="s">
        <v>2382</v>
      </c>
      <c r="G1194" s="2" t="s">
        <v>30</v>
      </c>
      <c r="H1194" s="41">
        <v>0</v>
      </c>
      <c r="I1194" s="18">
        <v>470000000</v>
      </c>
      <c r="J1194" s="6" t="s">
        <v>32</v>
      </c>
      <c r="K1194" s="3" t="s">
        <v>95</v>
      </c>
      <c r="L1194" s="40" t="s">
        <v>2257</v>
      </c>
      <c r="M1194" s="2" t="s">
        <v>35</v>
      </c>
      <c r="N1194" s="11" t="s">
        <v>2258</v>
      </c>
      <c r="O1194" s="11" t="s">
        <v>2259</v>
      </c>
      <c r="P1194" s="2">
        <v>796</v>
      </c>
      <c r="Q1194" s="42" t="s">
        <v>39</v>
      </c>
      <c r="R1194" s="43">
        <v>8</v>
      </c>
      <c r="S1194" s="43">
        <v>26873.09</v>
      </c>
      <c r="T1194" s="23">
        <f t="shared" ref="T1194" si="497">R1194*S1194</f>
        <v>214984.72</v>
      </c>
      <c r="U1194" s="23">
        <f t="shared" ref="U1194" si="498">T1194*1.12</f>
        <v>240782.88640000002</v>
      </c>
      <c r="V1194" s="2"/>
      <c r="W1194" s="2">
        <v>2016</v>
      </c>
      <c r="X1194" s="41"/>
    </row>
    <row r="1195" spans="1:24" ht="153" x14ac:dyDescent="0.25">
      <c r="A1195" s="6" t="s">
        <v>5571</v>
      </c>
      <c r="B1195" s="11" t="s">
        <v>25</v>
      </c>
      <c r="C1195" s="11" t="s">
        <v>2383</v>
      </c>
      <c r="D1195" s="11" t="s">
        <v>2384</v>
      </c>
      <c r="E1195" s="11" t="s">
        <v>2385</v>
      </c>
      <c r="F1195" s="45" t="s">
        <v>2386</v>
      </c>
      <c r="G1195" s="2" t="s">
        <v>30</v>
      </c>
      <c r="H1195" s="41">
        <v>0</v>
      </c>
      <c r="I1195" s="18">
        <v>470000000</v>
      </c>
      <c r="J1195" s="6" t="s">
        <v>32</v>
      </c>
      <c r="K1195" s="3" t="s">
        <v>240</v>
      </c>
      <c r="L1195" s="40" t="s">
        <v>2257</v>
      </c>
      <c r="M1195" s="2" t="s">
        <v>35</v>
      </c>
      <c r="N1195" s="11" t="s">
        <v>2258</v>
      </c>
      <c r="O1195" s="11" t="s">
        <v>2259</v>
      </c>
      <c r="P1195" s="2">
        <v>796</v>
      </c>
      <c r="Q1195" s="42" t="s">
        <v>39</v>
      </c>
      <c r="R1195" s="43">
        <v>64</v>
      </c>
      <c r="S1195" s="43">
        <v>231.11999999999998</v>
      </c>
      <c r="T1195" s="23">
        <v>0</v>
      </c>
      <c r="U1195" s="23">
        <f t="shared" si="494"/>
        <v>0</v>
      </c>
      <c r="V1195" s="2"/>
      <c r="W1195" s="2">
        <v>2016</v>
      </c>
      <c r="X1195" s="41" t="s">
        <v>7025</v>
      </c>
    </row>
    <row r="1196" spans="1:24" ht="153" x14ac:dyDescent="0.25">
      <c r="A1196" s="6" t="s">
        <v>7213</v>
      </c>
      <c r="B1196" s="11" t="s">
        <v>25</v>
      </c>
      <c r="C1196" s="11" t="s">
        <v>2383</v>
      </c>
      <c r="D1196" s="11" t="s">
        <v>2384</v>
      </c>
      <c r="E1196" s="11" t="s">
        <v>2385</v>
      </c>
      <c r="F1196" s="45" t="s">
        <v>2386</v>
      </c>
      <c r="G1196" s="2" t="s">
        <v>30</v>
      </c>
      <c r="H1196" s="41">
        <v>0</v>
      </c>
      <c r="I1196" s="18">
        <v>470000000</v>
      </c>
      <c r="J1196" s="6" t="s">
        <v>32</v>
      </c>
      <c r="K1196" s="3" t="s">
        <v>95</v>
      </c>
      <c r="L1196" s="40" t="s">
        <v>2257</v>
      </c>
      <c r="M1196" s="2" t="s">
        <v>35</v>
      </c>
      <c r="N1196" s="11" t="s">
        <v>2258</v>
      </c>
      <c r="O1196" s="11" t="s">
        <v>2259</v>
      </c>
      <c r="P1196" s="2">
        <v>796</v>
      </c>
      <c r="Q1196" s="42" t="s">
        <v>39</v>
      </c>
      <c r="R1196" s="43">
        <v>64</v>
      </c>
      <c r="S1196" s="43">
        <v>231.11999999999998</v>
      </c>
      <c r="T1196" s="23">
        <f t="shared" ref="T1196" si="499">R1196*S1196</f>
        <v>14791.679999999998</v>
      </c>
      <c r="U1196" s="23">
        <f t="shared" ref="U1196" si="500">T1196*1.12</f>
        <v>16566.6816</v>
      </c>
      <c r="V1196" s="2"/>
      <c r="W1196" s="2">
        <v>2016</v>
      </c>
      <c r="X1196" s="41"/>
    </row>
    <row r="1197" spans="1:24" ht="153" x14ac:dyDescent="0.25">
      <c r="A1197" s="6" t="s">
        <v>5572</v>
      </c>
      <c r="B1197" s="11" t="s">
        <v>25</v>
      </c>
      <c r="C1197" s="11" t="s">
        <v>6851</v>
      </c>
      <c r="D1197" s="11" t="s">
        <v>2384</v>
      </c>
      <c r="E1197" s="11" t="s">
        <v>2387</v>
      </c>
      <c r="F1197" s="45" t="s">
        <v>2388</v>
      </c>
      <c r="G1197" s="2" t="s">
        <v>30</v>
      </c>
      <c r="H1197" s="41">
        <v>0</v>
      </c>
      <c r="I1197" s="18">
        <v>470000000</v>
      </c>
      <c r="J1197" s="6" t="s">
        <v>32</v>
      </c>
      <c r="K1197" s="3" t="s">
        <v>240</v>
      </c>
      <c r="L1197" s="40" t="s">
        <v>2257</v>
      </c>
      <c r="M1197" s="2" t="s">
        <v>35</v>
      </c>
      <c r="N1197" s="11" t="s">
        <v>2258</v>
      </c>
      <c r="O1197" s="11" t="s">
        <v>2259</v>
      </c>
      <c r="P1197" s="2">
        <v>796</v>
      </c>
      <c r="Q1197" s="42" t="s">
        <v>39</v>
      </c>
      <c r="R1197" s="43">
        <v>8</v>
      </c>
      <c r="S1197" s="43">
        <v>215.71</v>
      </c>
      <c r="T1197" s="23">
        <v>0</v>
      </c>
      <c r="U1197" s="23">
        <f t="shared" si="494"/>
        <v>0</v>
      </c>
      <c r="V1197" s="2"/>
      <c r="W1197" s="2">
        <v>2016</v>
      </c>
      <c r="X1197" s="41" t="s">
        <v>7025</v>
      </c>
    </row>
    <row r="1198" spans="1:24" ht="153" x14ac:dyDescent="0.25">
      <c r="A1198" s="6" t="s">
        <v>7214</v>
      </c>
      <c r="B1198" s="11" t="s">
        <v>25</v>
      </c>
      <c r="C1198" s="11" t="s">
        <v>6851</v>
      </c>
      <c r="D1198" s="11" t="s">
        <v>2384</v>
      </c>
      <c r="E1198" s="11" t="s">
        <v>2387</v>
      </c>
      <c r="F1198" s="45" t="s">
        <v>2388</v>
      </c>
      <c r="G1198" s="2" t="s">
        <v>30</v>
      </c>
      <c r="H1198" s="41">
        <v>0</v>
      </c>
      <c r="I1198" s="18">
        <v>470000000</v>
      </c>
      <c r="J1198" s="6" t="s">
        <v>32</v>
      </c>
      <c r="K1198" s="3" t="s">
        <v>95</v>
      </c>
      <c r="L1198" s="40" t="s">
        <v>2257</v>
      </c>
      <c r="M1198" s="2" t="s">
        <v>35</v>
      </c>
      <c r="N1198" s="11" t="s">
        <v>2258</v>
      </c>
      <c r="O1198" s="11" t="s">
        <v>2259</v>
      </c>
      <c r="P1198" s="2">
        <v>796</v>
      </c>
      <c r="Q1198" s="42" t="s">
        <v>39</v>
      </c>
      <c r="R1198" s="43">
        <v>8</v>
      </c>
      <c r="S1198" s="43">
        <v>215.71</v>
      </c>
      <c r="T1198" s="23">
        <f t="shared" ref="T1198" si="501">R1198*S1198</f>
        <v>1725.68</v>
      </c>
      <c r="U1198" s="23">
        <f t="shared" ref="U1198" si="502">T1198*1.12</f>
        <v>1932.7616000000003</v>
      </c>
      <c r="V1198" s="2"/>
      <c r="W1198" s="2">
        <v>2016</v>
      </c>
      <c r="X1198" s="41"/>
    </row>
    <row r="1199" spans="1:24" ht="153" x14ac:dyDescent="0.25">
      <c r="A1199" s="6" t="s">
        <v>5573</v>
      </c>
      <c r="B1199" s="11" t="s">
        <v>25</v>
      </c>
      <c r="C1199" s="11" t="s">
        <v>2389</v>
      </c>
      <c r="D1199" s="11" t="s">
        <v>1905</v>
      </c>
      <c r="E1199" s="11" t="s">
        <v>2390</v>
      </c>
      <c r="F1199" s="45" t="s">
        <v>2391</v>
      </c>
      <c r="G1199" s="2" t="s">
        <v>30</v>
      </c>
      <c r="H1199" s="41">
        <v>0</v>
      </c>
      <c r="I1199" s="18">
        <v>470000000</v>
      </c>
      <c r="J1199" s="6" t="s">
        <v>32</v>
      </c>
      <c r="K1199" s="3" t="s">
        <v>240</v>
      </c>
      <c r="L1199" s="40" t="s">
        <v>2257</v>
      </c>
      <c r="M1199" s="2" t="s">
        <v>35</v>
      </c>
      <c r="N1199" s="11" t="s">
        <v>2258</v>
      </c>
      <c r="O1199" s="11" t="s">
        <v>2259</v>
      </c>
      <c r="P1199" s="2">
        <v>796</v>
      </c>
      <c r="Q1199" s="42" t="s">
        <v>39</v>
      </c>
      <c r="R1199" s="43">
        <v>10</v>
      </c>
      <c r="S1199" s="43">
        <v>494.60000000000008</v>
      </c>
      <c r="T1199" s="23">
        <v>0</v>
      </c>
      <c r="U1199" s="23">
        <f t="shared" si="494"/>
        <v>0</v>
      </c>
      <c r="V1199" s="2"/>
      <c r="W1199" s="2">
        <v>2016</v>
      </c>
      <c r="X1199" s="41" t="s">
        <v>7025</v>
      </c>
    </row>
    <row r="1200" spans="1:24" ht="153" x14ac:dyDescent="0.25">
      <c r="A1200" s="6" t="s">
        <v>7215</v>
      </c>
      <c r="B1200" s="11" t="s">
        <v>25</v>
      </c>
      <c r="C1200" s="11" t="s">
        <v>2389</v>
      </c>
      <c r="D1200" s="11" t="s">
        <v>1905</v>
      </c>
      <c r="E1200" s="11" t="s">
        <v>2390</v>
      </c>
      <c r="F1200" s="45" t="s">
        <v>2391</v>
      </c>
      <c r="G1200" s="2" t="s">
        <v>30</v>
      </c>
      <c r="H1200" s="41">
        <v>0</v>
      </c>
      <c r="I1200" s="18">
        <v>470000000</v>
      </c>
      <c r="J1200" s="6" t="s">
        <v>32</v>
      </c>
      <c r="K1200" s="3" t="s">
        <v>95</v>
      </c>
      <c r="L1200" s="40" t="s">
        <v>2257</v>
      </c>
      <c r="M1200" s="2" t="s">
        <v>35</v>
      </c>
      <c r="N1200" s="11" t="s">
        <v>2258</v>
      </c>
      <c r="O1200" s="11" t="s">
        <v>2259</v>
      </c>
      <c r="P1200" s="2">
        <v>796</v>
      </c>
      <c r="Q1200" s="42" t="s">
        <v>39</v>
      </c>
      <c r="R1200" s="43">
        <v>10</v>
      </c>
      <c r="S1200" s="43">
        <v>494.60000000000008</v>
      </c>
      <c r="T1200" s="23">
        <f t="shared" ref="T1200" si="503">R1200*S1200</f>
        <v>4946.0000000000009</v>
      </c>
      <c r="U1200" s="23">
        <f t="shared" ref="U1200" si="504">T1200*1.12</f>
        <v>5539.5200000000013</v>
      </c>
      <c r="V1200" s="2"/>
      <c r="W1200" s="2">
        <v>2016</v>
      </c>
      <c r="X1200" s="41"/>
    </row>
    <row r="1201" spans="1:24" ht="153" x14ac:dyDescent="0.25">
      <c r="A1201" s="6" t="s">
        <v>5574</v>
      </c>
      <c r="B1201" s="11" t="s">
        <v>25</v>
      </c>
      <c r="C1201" s="11" t="s">
        <v>2392</v>
      </c>
      <c r="D1201" s="11" t="s">
        <v>2393</v>
      </c>
      <c r="E1201" s="11" t="s">
        <v>2394</v>
      </c>
      <c r="F1201" s="11" t="s">
        <v>2395</v>
      </c>
      <c r="G1201" s="2" t="s">
        <v>30</v>
      </c>
      <c r="H1201" s="41">
        <v>0</v>
      </c>
      <c r="I1201" s="18">
        <v>470000000</v>
      </c>
      <c r="J1201" s="6" t="s">
        <v>32</v>
      </c>
      <c r="K1201" s="3" t="s">
        <v>240</v>
      </c>
      <c r="L1201" s="40" t="s">
        <v>2257</v>
      </c>
      <c r="M1201" s="2" t="s">
        <v>35</v>
      </c>
      <c r="N1201" s="11" t="s">
        <v>2258</v>
      </c>
      <c r="O1201" s="11" t="s">
        <v>2259</v>
      </c>
      <c r="P1201" s="2">
        <v>839</v>
      </c>
      <c r="Q1201" s="3" t="s">
        <v>2030</v>
      </c>
      <c r="R1201" s="43">
        <v>5</v>
      </c>
      <c r="S1201" s="43">
        <v>5541.5300000000007</v>
      </c>
      <c r="T1201" s="23">
        <v>0</v>
      </c>
      <c r="U1201" s="23">
        <f t="shared" si="494"/>
        <v>0</v>
      </c>
      <c r="V1201" s="2"/>
      <c r="W1201" s="2">
        <v>2016</v>
      </c>
      <c r="X1201" s="41" t="s">
        <v>7178</v>
      </c>
    </row>
    <row r="1202" spans="1:24" ht="153" x14ac:dyDescent="0.25">
      <c r="A1202" s="6" t="s">
        <v>7216</v>
      </c>
      <c r="B1202" s="11" t="s">
        <v>25</v>
      </c>
      <c r="C1202" s="11" t="s">
        <v>2392</v>
      </c>
      <c r="D1202" s="11" t="s">
        <v>2393</v>
      </c>
      <c r="E1202" s="11" t="s">
        <v>2394</v>
      </c>
      <c r="F1202" s="11" t="s">
        <v>2395</v>
      </c>
      <c r="G1202" s="2" t="s">
        <v>30</v>
      </c>
      <c r="H1202" s="41">
        <v>0</v>
      </c>
      <c r="I1202" s="18">
        <v>470000000</v>
      </c>
      <c r="J1202" s="6" t="s">
        <v>32</v>
      </c>
      <c r="K1202" s="3" t="s">
        <v>95</v>
      </c>
      <c r="L1202" s="40" t="s">
        <v>2257</v>
      </c>
      <c r="M1202" s="2" t="s">
        <v>35</v>
      </c>
      <c r="N1202" s="11" t="s">
        <v>2258</v>
      </c>
      <c r="O1202" s="11" t="s">
        <v>2259</v>
      </c>
      <c r="P1202" s="2">
        <v>839</v>
      </c>
      <c r="Q1202" s="3" t="s">
        <v>2030</v>
      </c>
      <c r="R1202" s="43">
        <v>5</v>
      </c>
      <c r="S1202" s="43">
        <v>8821.08</v>
      </c>
      <c r="T1202" s="23">
        <f t="shared" ref="T1202" si="505">R1202*S1202</f>
        <v>44105.4</v>
      </c>
      <c r="U1202" s="23">
        <f t="shared" ref="U1202" si="506">T1202*1.12</f>
        <v>49398.04800000001</v>
      </c>
      <c r="V1202" s="2"/>
      <c r="W1202" s="2">
        <v>2016</v>
      </c>
      <c r="X1202" s="41"/>
    </row>
    <row r="1203" spans="1:24" ht="153" x14ac:dyDescent="0.25">
      <c r="A1203" s="6" t="s">
        <v>5575</v>
      </c>
      <c r="B1203" s="11" t="s">
        <v>25</v>
      </c>
      <c r="C1203" s="11" t="s">
        <v>2392</v>
      </c>
      <c r="D1203" s="11" t="s">
        <v>2393</v>
      </c>
      <c r="E1203" s="11" t="s">
        <v>2394</v>
      </c>
      <c r="F1203" s="11" t="s">
        <v>2396</v>
      </c>
      <c r="G1203" s="2" t="s">
        <v>30</v>
      </c>
      <c r="H1203" s="41">
        <v>0</v>
      </c>
      <c r="I1203" s="18">
        <v>470000000</v>
      </c>
      <c r="J1203" s="6" t="s">
        <v>32</v>
      </c>
      <c r="K1203" s="3" t="s">
        <v>240</v>
      </c>
      <c r="L1203" s="40" t="s">
        <v>2257</v>
      </c>
      <c r="M1203" s="2" t="s">
        <v>35</v>
      </c>
      <c r="N1203" s="11" t="s">
        <v>2258</v>
      </c>
      <c r="O1203" s="11" t="s">
        <v>2259</v>
      </c>
      <c r="P1203" s="2">
        <v>839</v>
      </c>
      <c r="Q1203" s="3" t="s">
        <v>2030</v>
      </c>
      <c r="R1203" s="43">
        <v>3</v>
      </c>
      <c r="S1203" s="43">
        <v>9067.18</v>
      </c>
      <c r="T1203" s="23">
        <v>0</v>
      </c>
      <c r="U1203" s="23">
        <f t="shared" si="494"/>
        <v>0</v>
      </c>
      <c r="V1203" s="2"/>
      <c r="W1203" s="2">
        <v>2016</v>
      </c>
      <c r="X1203" s="41" t="s">
        <v>7178</v>
      </c>
    </row>
    <row r="1204" spans="1:24" ht="153" x14ac:dyDescent="0.25">
      <c r="A1204" s="6" t="s">
        <v>7217</v>
      </c>
      <c r="B1204" s="11" t="s">
        <v>25</v>
      </c>
      <c r="C1204" s="11" t="s">
        <v>2392</v>
      </c>
      <c r="D1204" s="11" t="s">
        <v>2393</v>
      </c>
      <c r="E1204" s="11" t="s">
        <v>2394</v>
      </c>
      <c r="F1204" s="11" t="s">
        <v>2396</v>
      </c>
      <c r="G1204" s="2" t="s">
        <v>30</v>
      </c>
      <c r="H1204" s="41">
        <v>0</v>
      </c>
      <c r="I1204" s="18">
        <v>470000000</v>
      </c>
      <c r="J1204" s="6" t="s">
        <v>32</v>
      </c>
      <c r="K1204" s="3" t="s">
        <v>95</v>
      </c>
      <c r="L1204" s="40" t="s">
        <v>2257</v>
      </c>
      <c r="M1204" s="2" t="s">
        <v>35</v>
      </c>
      <c r="N1204" s="11" t="s">
        <v>2258</v>
      </c>
      <c r="O1204" s="11" t="s">
        <v>2259</v>
      </c>
      <c r="P1204" s="2">
        <v>839</v>
      </c>
      <c r="Q1204" s="3" t="s">
        <v>2030</v>
      </c>
      <c r="R1204" s="43">
        <v>3</v>
      </c>
      <c r="S1204" s="43">
        <v>11400</v>
      </c>
      <c r="T1204" s="23">
        <f t="shared" ref="T1204" si="507">R1204*S1204</f>
        <v>34200</v>
      </c>
      <c r="U1204" s="23">
        <f t="shared" ref="U1204" si="508">T1204*1.12</f>
        <v>38304.000000000007</v>
      </c>
      <c r="V1204" s="2"/>
      <c r="W1204" s="2">
        <v>2016</v>
      </c>
      <c r="X1204" s="41"/>
    </row>
    <row r="1205" spans="1:24" ht="153" x14ac:dyDescent="0.25">
      <c r="A1205" s="6" t="s">
        <v>5576</v>
      </c>
      <c r="B1205" s="11" t="s">
        <v>25</v>
      </c>
      <c r="C1205" s="11" t="s">
        <v>2397</v>
      </c>
      <c r="D1205" s="11" t="s">
        <v>2398</v>
      </c>
      <c r="E1205" s="11" t="s">
        <v>2399</v>
      </c>
      <c r="F1205" s="45" t="s">
        <v>2400</v>
      </c>
      <c r="G1205" s="2" t="s">
        <v>30</v>
      </c>
      <c r="H1205" s="41">
        <v>0</v>
      </c>
      <c r="I1205" s="18">
        <v>470000000</v>
      </c>
      <c r="J1205" s="6" t="s">
        <v>32</v>
      </c>
      <c r="K1205" s="3" t="s">
        <v>240</v>
      </c>
      <c r="L1205" s="40" t="s">
        <v>2257</v>
      </c>
      <c r="M1205" s="2" t="s">
        <v>35</v>
      </c>
      <c r="N1205" s="11" t="s">
        <v>2258</v>
      </c>
      <c r="O1205" s="11" t="s">
        <v>2259</v>
      </c>
      <c r="P1205" s="2">
        <v>796</v>
      </c>
      <c r="Q1205" s="42" t="s">
        <v>39</v>
      </c>
      <c r="R1205" s="43">
        <v>3</v>
      </c>
      <c r="S1205" s="43">
        <v>35610.97</v>
      </c>
      <c r="T1205" s="23">
        <v>0</v>
      </c>
      <c r="U1205" s="23">
        <f t="shared" si="494"/>
        <v>0</v>
      </c>
      <c r="V1205" s="2"/>
      <c r="W1205" s="2">
        <v>2016</v>
      </c>
      <c r="X1205" s="41" t="s">
        <v>7025</v>
      </c>
    </row>
    <row r="1206" spans="1:24" ht="153" x14ac:dyDescent="0.25">
      <c r="A1206" s="6" t="s">
        <v>7218</v>
      </c>
      <c r="B1206" s="11" t="s">
        <v>25</v>
      </c>
      <c r="C1206" s="11" t="s">
        <v>2397</v>
      </c>
      <c r="D1206" s="11" t="s">
        <v>2398</v>
      </c>
      <c r="E1206" s="11" t="s">
        <v>2399</v>
      </c>
      <c r="F1206" s="45" t="s">
        <v>2400</v>
      </c>
      <c r="G1206" s="2" t="s">
        <v>30</v>
      </c>
      <c r="H1206" s="41">
        <v>0</v>
      </c>
      <c r="I1206" s="18">
        <v>470000000</v>
      </c>
      <c r="J1206" s="6" t="s">
        <v>32</v>
      </c>
      <c r="K1206" s="3" t="s">
        <v>95</v>
      </c>
      <c r="L1206" s="40" t="s">
        <v>2257</v>
      </c>
      <c r="M1206" s="2" t="s">
        <v>35</v>
      </c>
      <c r="N1206" s="11" t="s">
        <v>2258</v>
      </c>
      <c r="O1206" s="11" t="s">
        <v>2259</v>
      </c>
      <c r="P1206" s="2">
        <v>796</v>
      </c>
      <c r="Q1206" s="42" t="s">
        <v>39</v>
      </c>
      <c r="R1206" s="43">
        <v>3</v>
      </c>
      <c r="S1206" s="43">
        <v>35610.97</v>
      </c>
      <c r="T1206" s="23">
        <f t="shared" ref="T1206" si="509">R1206*S1206</f>
        <v>106832.91</v>
      </c>
      <c r="U1206" s="23">
        <f t="shared" ref="U1206" si="510">T1206*1.12</f>
        <v>119652.85920000002</v>
      </c>
      <c r="V1206" s="2"/>
      <c r="W1206" s="2">
        <v>2016</v>
      </c>
      <c r="X1206" s="41"/>
    </row>
    <row r="1207" spans="1:24" ht="153" x14ac:dyDescent="0.25">
      <c r="A1207" s="6" t="s">
        <v>5577</v>
      </c>
      <c r="B1207" s="11" t="s">
        <v>25</v>
      </c>
      <c r="C1207" s="11" t="s">
        <v>2401</v>
      </c>
      <c r="D1207" s="11" t="s">
        <v>2398</v>
      </c>
      <c r="E1207" s="11" t="s">
        <v>2402</v>
      </c>
      <c r="F1207" s="46" t="s">
        <v>2403</v>
      </c>
      <c r="G1207" s="2" t="s">
        <v>30</v>
      </c>
      <c r="H1207" s="41">
        <v>0</v>
      </c>
      <c r="I1207" s="18">
        <v>470000000</v>
      </c>
      <c r="J1207" s="6" t="s">
        <v>32</v>
      </c>
      <c r="K1207" s="3" t="s">
        <v>240</v>
      </c>
      <c r="L1207" s="40" t="s">
        <v>2257</v>
      </c>
      <c r="M1207" s="2" t="s">
        <v>35</v>
      </c>
      <c r="N1207" s="11" t="s">
        <v>2258</v>
      </c>
      <c r="O1207" s="11" t="s">
        <v>2259</v>
      </c>
      <c r="P1207" s="2">
        <v>796</v>
      </c>
      <c r="Q1207" s="42" t="s">
        <v>39</v>
      </c>
      <c r="R1207" s="43">
        <v>2</v>
      </c>
      <c r="S1207" s="43">
        <v>33550.92</v>
      </c>
      <c r="T1207" s="23">
        <v>0</v>
      </c>
      <c r="U1207" s="23">
        <f t="shared" si="494"/>
        <v>0</v>
      </c>
      <c r="V1207" s="2"/>
      <c r="W1207" s="2">
        <v>2016</v>
      </c>
      <c r="X1207" s="41" t="s">
        <v>7025</v>
      </c>
    </row>
    <row r="1208" spans="1:24" ht="153" x14ac:dyDescent="0.25">
      <c r="A1208" s="6" t="s">
        <v>7219</v>
      </c>
      <c r="B1208" s="11" t="s">
        <v>25</v>
      </c>
      <c r="C1208" s="11" t="s">
        <v>2401</v>
      </c>
      <c r="D1208" s="11" t="s">
        <v>2398</v>
      </c>
      <c r="E1208" s="11" t="s">
        <v>2402</v>
      </c>
      <c r="F1208" s="46" t="s">
        <v>2403</v>
      </c>
      <c r="G1208" s="2" t="s">
        <v>30</v>
      </c>
      <c r="H1208" s="41">
        <v>0</v>
      </c>
      <c r="I1208" s="18">
        <v>470000000</v>
      </c>
      <c r="J1208" s="6" t="s">
        <v>32</v>
      </c>
      <c r="K1208" s="3" t="s">
        <v>95</v>
      </c>
      <c r="L1208" s="40" t="s">
        <v>2257</v>
      </c>
      <c r="M1208" s="2" t="s">
        <v>35</v>
      </c>
      <c r="N1208" s="11" t="s">
        <v>2258</v>
      </c>
      <c r="O1208" s="11" t="s">
        <v>2259</v>
      </c>
      <c r="P1208" s="2">
        <v>796</v>
      </c>
      <c r="Q1208" s="42" t="s">
        <v>39</v>
      </c>
      <c r="R1208" s="43">
        <v>2</v>
      </c>
      <c r="S1208" s="43">
        <v>33550.92</v>
      </c>
      <c r="T1208" s="23">
        <f t="shared" ref="T1208" si="511">R1208*S1208</f>
        <v>67101.84</v>
      </c>
      <c r="U1208" s="23">
        <f t="shared" ref="U1208" si="512">T1208*1.12</f>
        <v>75154.060800000007</v>
      </c>
      <c r="V1208" s="2"/>
      <c r="W1208" s="2">
        <v>2016</v>
      </c>
      <c r="X1208" s="41"/>
    </row>
    <row r="1209" spans="1:24" ht="153" x14ac:dyDescent="0.25">
      <c r="A1209" s="6" t="s">
        <v>5578</v>
      </c>
      <c r="B1209" s="11" t="s">
        <v>25</v>
      </c>
      <c r="C1209" s="11" t="s">
        <v>2404</v>
      </c>
      <c r="D1209" s="11" t="s">
        <v>2405</v>
      </c>
      <c r="E1209" s="11" t="s">
        <v>2406</v>
      </c>
      <c r="F1209" s="46" t="s">
        <v>2407</v>
      </c>
      <c r="G1209" s="2" t="s">
        <v>30</v>
      </c>
      <c r="H1209" s="41">
        <v>0</v>
      </c>
      <c r="I1209" s="18">
        <v>470000000</v>
      </c>
      <c r="J1209" s="6" t="s">
        <v>32</v>
      </c>
      <c r="K1209" s="3" t="s">
        <v>240</v>
      </c>
      <c r="L1209" s="40" t="s">
        <v>2257</v>
      </c>
      <c r="M1209" s="2" t="s">
        <v>35</v>
      </c>
      <c r="N1209" s="11" t="s">
        <v>2258</v>
      </c>
      <c r="O1209" s="11" t="s">
        <v>2259</v>
      </c>
      <c r="P1209" s="2">
        <v>796</v>
      </c>
      <c r="Q1209" s="42" t="s">
        <v>39</v>
      </c>
      <c r="R1209" s="43">
        <v>100</v>
      </c>
      <c r="S1209" s="43">
        <v>644.04999999999995</v>
      </c>
      <c r="T1209" s="23">
        <v>0</v>
      </c>
      <c r="U1209" s="23">
        <f t="shared" si="494"/>
        <v>0</v>
      </c>
      <c r="V1209" s="2"/>
      <c r="W1209" s="2">
        <v>2016</v>
      </c>
      <c r="X1209" s="41" t="s">
        <v>7025</v>
      </c>
    </row>
    <row r="1210" spans="1:24" ht="153" x14ac:dyDescent="0.25">
      <c r="A1210" s="6" t="s">
        <v>7220</v>
      </c>
      <c r="B1210" s="11" t="s">
        <v>25</v>
      </c>
      <c r="C1210" s="11" t="s">
        <v>2404</v>
      </c>
      <c r="D1210" s="11" t="s">
        <v>2405</v>
      </c>
      <c r="E1210" s="11" t="s">
        <v>2406</v>
      </c>
      <c r="F1210" s="46" t="s">
        <v>2407</v>
      </c>
      <c r="G1210" s="2" t="s">
        <v>30</v>
      </c>
      <c r="H1210" s="41">
        <v>0</v>
      </c>
      <c r="I1210" s="18">
        <v>470000000</v>
      </c>
      <c r="J1210" s="6" t="s">
        <v>32</v>
      </c>
      <c r="K1210" s="3" t="s">
        <v>95</v>
      </c>
      <c r="L1210" s="40" t="s">
        <v>2257</v>
      </c>
      <c r="M1210" s="2" t="s">
        <v>35</v>
      </c>
      <c r="N1210" s="11" t="s">
        <v>2258</v>
      </c>
      <c r="O1210" s="11" t="s">
        <v>2259</v>
      </c>
      <c r="P1210" s="2">
        <v>796</v>
      </c>
      <c r="Q1210" s="42" t="s">
        <v>39</v>
      </c>
      <c r="R1210" s="43">
        <v>100</v>
      </c>
      <c r="S1210" s="43">
        <v>644.04999999999995</v>
      </c>
      <c r="T1210" s="23">
        <f t="shared" ref="T1210" si="513">R1210*S1210</f>
        <v>64404.999999999993</v>
      </c>
      <c r="U1210" s="23">
        <f t="shared" ref="U1210" si="514">T1210*1.12</f>
        <v>72133.600000000006</v>
      </c>
      <c r="V1210" s="2"/>
      <c r="W1210" s="2">
        <v>2016</v>
      </c>
      <c r="X1210" s="41"/>
    </row>
    <row r="1211" spans="1:24" ht="153" x14ac:dyDescent="0.25">
      <c r="A1211" s="6" t="s">
        <v>5579</v>
      </c>
      <c r="B1211" s="11" t="s">
        <v>25</v>
      </c>
      <c r="C1211" s="11" t="s">
        <v>2408</v>
      </c>
      <c r="D1211" s="11" t="s">
        <v>781</v>
      </c>
      <c r="E1211" s="11" t="s">
        <v>2409</v>
      </c>
      <c r="F1211" s="46" t="s">
        <v>2410</v>
      </c>
      <c r="G1211" s="2" t="s">
        <v>30</v>
      </c>
      <c r="H1211" s="41">
        <v>0</v>
      </c>
      <c r="I1211" s="18">
        <v>470000000</v>
      </c>
      <c r="J1211" s="6" t="s">
        <v>32</v>
      </c>
      <c r="K1211" s="3" t="s">
        <v>240</v>
      </c>
      <c r="L1211" s="40" t="s">
        <v>2257</v>
      </c>
      <c r="M1211" s="2" t="s">
        <v>35</v>
      </c>
      <c r="N1211" s="11" t="s">
        <v>2258</v>
      </c>
      <c r="O1211" s="11" t="s">
        <v>2259</v>
      </c>
      <c r="P1211" s="2">
        <v>796</v>
      </c>
      <c r="Q1211" s="42" t="s">
        <v>39</v>
      </c>
      <c r="R1211" s="43">
        <v>100</v>
      </c>
      <c r="S1211" s="43">
        <v>1204.9100000000001</v>
      </c>
      <c r="T1211" s="23">
        <v>0</v>
      </c>
      <c r="U1211" s="23">
        <f t="shared" si="494"/>
        <v>0</v>
      </c>
      <c r="V1211" s="2"/>
      <c r="W1211" s="2">
        <v>2016</v>
      </c>
      <c r="X1211" s="41" t="s">
        <v>7025</v>
      </c>
    </row>
    <row r="1212" spans="1:24" ht="153" x14ac:dyDescent="0.25">
      <c r="A1212" s="6" t="s">
        <v>7221</v>
      </c>
      <c r="B1212" s="11" t="s">
        <v>25</v>
      </c>
      <c r="C1212" s="11" t="s">
        <v>2408</v>
      </c>
      <c r="D1212" s="11" t="s">
        <v>781</v>
      </c>
      <c r="E1212" s="11" t="s">
        <v>2409</v>
      </c>
      <c r="F1212" s="46" t="s">
        <v>2410</v>
      </c>
      <c r="G1212" s="2" t="s">
        <v>30</v>
      </c>
      <c r="H1212" s="41">
        <v>0</v>
      </c>
      <c r="I1212" s="18">
        <v>470000000</v>
      </c>
      <c r="J1212" s="6" t="s">
        <v>32</v>
      </c>
      <c r="K1212" s="3" t="s">
        <v>95</v>
      </c>
      <c r="L1212" s="40" t="s">
        <v>2257</v>
      </c>
      <c r="M1212" s="2" t="s">
        <v>35</v>
      </c>
      <c r="N1212" s="11" t="s">
        <v>2258</v>
      </c>
      <c r="O1212" s="11" t="s">
        <v>2259</v>
      </c>
      <c r="P1212" s="2">
        <v>796</v>
      </c>
      <c r="Q1212" s="42" t="s">
        <v>39</v>
      </c>
      <c r="R1212" s="43">
        <v>100</v>
      </c>
      <c r="S1212" s="43">
        <v>1204.9100000000001</v>
      </c>
      <c r="T1212" s="23">
        <f t="shared" ref="T1212" si="515">R1212*S1212</f>
        <v>120491.00000000001</v>
      </c>
      <c r="U1212" s="23">
        <f t="shared" ref="U1212" si="516">T1212*1.12</f>
        <v>134949.92000000004</v>
      </c>
      <c r="V1212" s="2"/>
      <c r="W1212" s="2">
        <v>2016</v>
      </c>
      <c r="X1212" s="41"/>
    </row>
    <row r="1213" spans="1:24" ht="153" x14ac:dyDescent="0.25">
      <c r="A1213" s="6" t="s">
        <v>5580</v>
      </c>
      <c r="B1213" s="11" t="s">
        <v>25</v>
      </c>
      <c r="C1213" s="11" t="s">
        <v>2411</v>
      </c>
      <c r="D1213" s="11" t="s">
        <v>781</v>
      </c>
      <c r="E1213" s="11" t="s">
        <v>2412</v>
      </c>
      <c r="F1213" s="46" t="s">
        <v>2413</v>
      </c>
      <c r="G1213" s="2" t="s">
        <v>30</v>
      </c>
      <c r="H1213" s="41">
        <v>0</v>
      </c>
      <c r="I1213" s="18">
        <v>470000000</v>
      </c>
      <c r="J1213" s="6" t="s">
        <v>32</v>
      </c>
      <c r="K1213" s="3" t="s">
        <v>240</v>
      </c>
      <c r="L1213" s="40" t="s">
        <v>2257</v>
      </c>
      <c r="M1213" s="2" t="s">
        <v>35</v>
      </c>
      <c r="N1213" s="11" t="s">
        <v>2258</v>
      </c>
      <c r="O1213" s="11" t="s">
        <v>2259</v>
      </c>
      <c r="P1213" s="2">
        <v>796</v>
      </c>
      <c r="Q1213" s="42" t="s">
        <v>39</v>
      </c>
      <c r="R1213" s="43">
        <v>100</v>
      </c>
      <c r="S1213" s="43">
        <v>457.96000000000004</v>
      </c>
      <c r="T1213" s="23">
        <v>0</v>
      </c>
      <c r="U1213" s="23">
        <f t="shared" si="494"/>
        <v>0</v>
      </c>
      <c r="V1213" s="2"/>
      <c r="W1213" s="2">
        <v>2016</v>
      </c>
      <c r="X1213" s="41" t="s">
        <v>7178</v>
      </c>
    </row>
    <row r="1214" spans="1:24" ht="153" x14ac:dyDescent="0.25">
      <c r="A1214" s="6" t="s">
        <v>7222</v>
      </c>
      <c r="B1214" s="11" t="s">
        <v>25</v>
      </c>
      <c r="C1214" s="11" t="s">
        <v>2411</v>
      </c>
      <c r="D1214" s="11" t="s">
        <v>781</v>
      </c>
      <c r="E1214" s="11" t="s">
        <v>2412</v>
      </c>
      <c r="F1214" s="46" t="s">
        <v>2413</v>
      </c>
      <c r="G1214" s="2" t="s">
        <v>30</v>
      </c>
      <c r="H1214" s="41">
        <v>0</v>
      </c>
      <c r="I1214" s="18">
        <v>470000000</v>
      </c>
      <c r="J1214" s="6" t="s">
        <v>32</v>
      </c>
      <c r="K1214" s="3" t="s">
        <v>95</v>
      </c>
      <c r="L1214" s="40" t="s">
        <v>2257</v>
      </c>
      <c r="M1214" s="2" t="s">
        <v>35</v>
      </c>
      <c r="N1214" s="11" t="s">
        <v>2258</v>
      </c>
      <c r="O1214" s="11" t="s">
        <v>2259</v>
      </c>
      <c r="P1214" s="2">
        <v>796</v>
      </c>
      <c r="Q1214" s="42" t="s">
        <v>39</v>
      </c>
      <c r="R1214" s="43">
        <v>100</v>
      </c>
      <c r="S1214" s="43">
        <v>1204.9100000000001</v>
      </c>
      <c r="T1214" s="23">
        <f t="shared" ref="T1214" si="517">R1214*S1214</f>
        <v>120491.00000000001</v>
      </c>
      <c r="U1214" s="23">
        <f t="shared" ref="U1214" si="518">T1214*1.12</f>
        <v>134949.92000000004</v>
      </c>
      <c r="V1214" s="2"/>
      <c r="W1214" s="2">
        <v>2016</v>
      </c>
      <c r="X1214" s="41"/>
    </row>
    <row r="1215" spans="1:24" ht="153" x14ac:dyDescent="0.25">
      <c r="A1215" s="6" t="s">
        <v>5581</v>
      </c>
      <c r="B1215" s="11" t="s">
        <v>25</v>
      </c>
      <c r="C1215" s="11" t="s">
        <v>2414</v>
      </c>
      <c r="D1215" s="11" t="s">
        <v>781</v>
      </c>
      <c r="E1215" s="11" t="s">
        <v>2415</v>
      </c>
      <c r="F1215" s="46" t="s">
        <v>2416</v>
      </c>
      <c r="G1215" s="2" t="s">
        <v>30</v>
      </c>
      <c r="H1215" s="41">
        <v>0</v>
      </c>
      <c r="I1215" s="18">
        <v>470000000</v>
      </c>
      <c r="J1215" s="6" t="s">
        <v>32</v>
      </c>
      <c r="K1215" s="3" t="s">
        <v>240</v>
      </c>
      <c r="L1215" s="40" t="s">
        <v>2257</v>
      </c>
      <c r="M1215" s="2" t="s">
        <v>35</v>
      </c>
      <c r="N1215" s="11" t="s">
        <v>2258</v>
      </c>
      <c r="O1215" s="11" t="s">
        <v>2259</v>
      </c>
      <c r="P1215" s="2">
        <v>796</v>
      </c>
      <c r="Q1215" s="42" t="s">
        <v>39</v>
      </c>
      <c r="R1215" s="43">
        <v>100</v>
      </c>
      <c r="S1215" s="43">
        <v>206.5</v>
      </c>
      <c r="T1215" s="23">
        <v>0</v>
      </c>
      <c r="U1215" s="23">
        <f t="shared" si="494"/>
        <v>0</v>
      </c>
      <c r="V1215" s="2"/>
      <c r="W1215" s="2">
        <v>2016</v>
      </c>
      <c r="X1215" s="41" t="s">
        <v>7025</v>
      </c>
    </row>
    <row r="1216" spans="1:24" ht="153" x14ac:dyDescent="0.25">
      <c r="A1216" s="6" t="s">
        <v>7223</v>
      </c>
      <c r="B1216" s="11" t="s">
        <v>25</v>
      </c>
      <c r="C1216" s="11" t="s">
        <v>2414</v>
      </c>
      <c r="D1216" s="11" t="s">
        <v>781</v>
      </c>
      <c r="E1216" s="11" t="s">
        <v>2415</v>
      </c>
      <c r="F1216" s="46" t="s">
        <v>2416</v>
      </c>
      <c r="G1216" s="2" t="s">
        <v>30</v>
      </c>
      <c r="H1216" s="41">
        <v>0</v>
      </c>
      <c r="I1216" s="18">
        <v>470000000</v>
      </c>
      <c r="J1216" s="6" t="s">
        <v>32</v>
      </c>
      <c r="K1216" s="3" t="s">
        <v>95</v>
      </c>
      <c r="L1216" s="40" t="s">
        <v>2257</v>
      </c>
      <c r="M1216" s="2" t="s">
        <v>35</v>
      </c>
      <c r="N1216" s="11" t="s">
        <v>2258</v>
      </c>
      <c r="O1216" s="11" t="s">
        <v>2259</v>
      </c>
      <c r="P1216" s="2">
        <v>796</v>
      </c>
      <c r="Q1216" s="42" t="s">
        <v>39</v>
      </c>
      <c r="R1216" s="43">
        <v>100</v>
      </c>
      <c r="S1216" s="43">
        <v>206.5</v>
      </c>
      <c r="T1216" s="23">
        <f t="shared" ref="T1216" si="519">R1216*S1216</f>
        <v>20650</v>
      </c>
      <c r="U1216" s="23">
        <f t="shared" ref="U1216" si="520">T1216*1.12</f>
        <v>23128.000000000004</v>
      </c>
      <c r="V1216" s="2"/>
      <c r="W1216" s="2">
        <v>2016</v>
      </c>
      <c r="X1216" s="41"/>
    </row>
    <row r="1217" spans="1:24" ht="153" x14ac:dyDescent="0.25">
      <c r="A1217" s="6" t="s">
        <v>5582</v>
      </c>
      <c r="B1217" s="11" t="s">
        <v>25</v>
      </c>
      <c r="C1217" s="11" t="s">
        <v>2417</v>
      </c>
      <c r="D1217" s="11" t="s">
        <v>781</v>
      </c>
      <c r="E1217" s="11" t="s">
        <v>2418</v>
      </c>
      <c r="F1217" s="46" t="s">
        <v>2419</v>
      </c>
      <c r="G1217" s="2" t="s">
        <v>30</v>
      </c>
      <c r="H1217" s="41">
        <v>0</v>
      </c>
      <c r="I1217" s="18">
        <v>470000000</v>
      </c>
      <c r="J1217" s="6" t="s">
        <v>32</v>
      </c>
      <c r="K1217" s="3" t="s">
        <v>240</v>
      </c>
      <c r="L1217" s="40" t="s">
        <v>2257</v>
      </c>
      <c r="M1217" s="2" t="s">
        <v>35</v>
      </c>
      <c r="N1217" s="11" t="s">
        <v>2258</v>
      </c>
      <c r="O1217" s="11" t="s">
        <v>2259</v>
      </c>
      <c r="P1217" s="2">
        <v>796</v>
      </c>
      <c r="Q1217" s="42" t="s">
        <v>39</v>
      </c>
      <c r="R1217" s="43">
        <v>30</v>
      </c>
      <c r="S1217" s="43">
        <v>2721.05</v>
      </c>
      <c r="T1217" s="23">
        <v>0</v>
      </c>
      <c r="U1217" s="23">
        <f t="shared" si="494"/>
        <v>0</v>
      </c>
      <c r="V1217" s="2"/>
      <c r="W1217" s="2">
        <v>2016</v>
      </c>
      <c r="X1217" s="41" t="s">
        <v>7025</v>
      </c>
    </row>
    <row r="1218" spans="1:24" ht="153" x14ac:dyDescent="0.25">
      <c r="A1218" s="6" t="s">
        <v>7224</v>
      </c>
      <c r="B1218" s="11" t="s">
        <v>25</v>
      </c>
      <c r="C1218" s="11" t="s">
        <v>2417</v>
      </c>
      <c r="D1218" s="11" t="s">
        <v>781</v>
      </c>
      <c r="E1218" s="11" t="s">
        <v>2418</v>
      </c>
      <c r="F1218" s="46" t="s">
        <v>2419</v>
      </c>
      <c r="G1218" s="2" t="s">
        <v>30</v>
      </c>
      <c r="H1218" s="41">
        <v>0</v>
      </c>
      <c r="I1218" s="18">
        <v>470000000</v>
      </c>
      <c r="J1218" s="6" t="s">
        <v>32</v>
      </c>
      <c r="K1218" s="3" t="s">
        <v>95</v>
      </c>
      <c r="L1218" s="40" t="s">
        <v>2257</v>
      </c>
      <c r="M1218" s="2" t="s">
        <v>35</v>
      </c>
      <c r="N1218" s="11" t="s">
        <v>2258</v>
      </c>
      <c r="O1218" s="11" t="s">
        <v>2259</v>
      </c>
      <c r="P1218" s="2">
        <v>796</v>
      </c>
      <c r="Q1218" s="42" t="s">
        <v>39</v>
      </c>
      <c r="R1218" s="43">
        <v>30</v>
      </c>
      <c r="S1218" s="43">
        <v>2721.05</v>
      </c>
      <c r="T1218" s="23">
        <f t="shared" ref="T1218" si="521">R1218*S1218</f>
        <v>81631.5</v>
      </c>
      <c r="U1218" s="23">
        <f t="shared" ref="U1218" si="522">T1218*1.12</f>
        <v>91427.280000000013</v>
      </c>
      <c r="V1218" s="2"/>
      <c r="W1218" s="2">
        <v>2016</v>
      </c>
      <c r="X1218" s="41"/>
    </row>
    <row r="1219" spans="1:24" ht="153" x14ac:dyDescent="0.25">
      <c r="A1219" s="6" t="s">
        <v>5583</v>
      </c>
      <c r="B1219" s="11" t="s">
        <v>25</v>
      </c>
      <c r="C1219" s="11" t="s">
        <v>2417</v>
      </c>
      <c r="D1219" s="11" t="s">
        <v>781</v>
      </c>
      <c r="E1219" s="11" t="s">
        <v>2418</v>
      </c>
      <c r="F1219" s="46" t="s">
        <v>2420</v>
      </c>
      <c r="G1219" s="2" t="s">
        <v>30</v>
      </c>
      <c r="H1219" s="41">
        <v>0</v>
      </c>
      <c r="I1219" s="18">
        <v>470000000</v>
      </c>
      <c r="J1219" s="6" t="s">
        <v>32</v>
      </c>
      <c r="K1219" s="3" t="s">
        <v>240</v>
      </c>
      <c r="L1219" s="40" t="s">
        <v>2257</v>
      </c>
      <c r="M1219" s="2" t="s">
        <v>35</v>
      </c>
      <c r="N1219" s="11" t="s">
        <v>2258</v>
      </c>
      <c r="O1219" s="11" t="s">
        <v>2259</v>
      </c>
      <c r="P1219" s="2">
        <v>796</v>
      </c>
      <c r="Q1219" s="42" t="s">
        <v>39</v>
      </c>
      <c r="R1219" s="43">
        <v>20</v>
      </c>
      <c r="S1219" s="43">
        <v>5000</v>
      </c>
      <c r="T1219" s="23">
        <v>0</v>
      </c>
      <c r="U1219" s="23">
        <f t="shared" si="494"/>
        <v>0</v>
      </c>
      <c r="V1219" s="2"/>
      <c r="W1219" s="2">
        <v>2016</v>
      </c>
      <c r="X1219" s="41" t="s">
        <v>7025</v>
      </c>
    </row>
    <row r="1220" spans="1:24" ht="153" x14ac:dyDescent="0.25">
      <c r="A1220" s="6" t="s">
        <v>7225</v>
      </c>
      <c r="B1220" s="11" t="s">
        <v>25</v>
      </c>
      <c r="C1220" s="11" t="s">
        <v>2417</v>
      </c>
      <c r="D1220" s="11" t="s">
        <v>781</v>
      </c>
      <c r="E1220" s="11" t="s">
        <v>2418</v>
      </c>
      <c r="F1220" s="46" t="s">
        <v>2420</v>
      </c>
      <c r="G1220" s="2" t="s">
        <v>30</v>
      </c>
      <c r="H1220" s="41">
        <v>0</v>
      </c>
      <c r="I1220" s="18">
        <v>470000000</v>
      </c>
      <c r="J1220" s="6" t="s">
        <v>32</v>
      </c>
      <c r="K1220" s="3" t="s">
        <v>95</v>
      </c>
      <c r="L1220" s="40" t="s">
        <v>2257</v>
      </c>
      <c r="M1220" s="2" t="s">
        <v>35</v>
      </c>
      <c r="N1220" s="11" t="s">
        <v>2258</v>
      </c>
      <c r="O1220" s="11" t="s">
        <v>2259</v>
      </c>
      <c r="P1220" s="2">
        <v>796</v>
      </c>
      <c r="Q1220" s="42" t="s">
        <v>39</v>
      </c>
      <c r="R1220" s="43">
        <v>20</v>
      </c>
      <c r="S1220" s="43">
        <v>5000</v>
      </c>
      <c r="T1220" s="23">
        <f t="shared" ref="T1220" si="523">R1220*S1220</f>
        <v>100000</v>
      </c>
      <c r="U1220" s="23">
        <f t="shared" ref="U1220" si="524">T1220*1.12</f>
        <v>112000.00000000001</v>
      </c>
      <c r="V1220" s="2"/>
      <c r="W1220" s="2">
        <v>2016</v>
      </c>
      <c r="X1220" s="41"/>
    </row>
    <row r="1221" spans="1:24" ht="153" x14ac:dyDescent="0.25">
      <c r="A1221" s="6" t="s">
        <v>5584</v>
      </c>
      <c r="B1221" s="11" t="s">
        <v>25</v>
      </c>
      <c r="C1221" s="11" t="s">
        <v>2421</v>
      </c>
      <c r="D1221" s="11" t="s">
        <v>2398</v>
      </c>
      <c r="E1221" s="11" t="s">
        <v>2422</v>
      </c>
      <c r="F1221" s="46" t="s">
        <v>2423</v>
      </c>
      <c r="G1221" s="2" t="s">
        <v>30</v>
      </c>
      <c r="H1221" s="41">
        <v>0</v>
      </c>
      <c r="I1221" s="18">
        <v>470000000</v>
      </c>
      <c r="J1221" s="6" t="s">
        <v>32</v>
      </c>
      <c r="K1221" s="3" t="s">
        <v>240</v>
      </c>
      <c r="L1221" s="40" t="s">
        <v>2257</v>
      </c>
      <c r="M1221" s="2" t="s">
        <v>35</v>
      </c>
      <c r="N1221" s="11" t="s">
        <v>2258</v>
      </c>
      <c r="O1221" s="11" t="s">
        <v>2259</v>
      </c>
      <c r="P1221" s="2">
        <v>796</v>
      </c>
      <c r="Q1221" s="42" t="s">
        <v>39</v>
      </c>
      <c r="R1221" s="43">
        <v>1</v>
      </c>
      <c r="S1221" s="23">
        <v>130000</v>
      </c>
      <c r="T1221" s="23">
        <v>0</v>
      </c>
      <c r="U1221" s="23">
        <f t="shared" si="494"/>
        <v>0</v>
      </c>
      <c r="V1221" s="2"/>
      <c r="W1221" s="2">
        <v>2016</v>
      </c>
      <c r="X1221" s="41" t="s">
        <v>7025</v>
      </c>
    </row>
    <row r="1222" spans="1:24" ht="153" x14ac:dyDescent="0.25">
      <c r="A1222" s="6" t="s">
        <v>7226</v>
      </c>
      <c r="B1222" s="11" t="s">
        <v>25</v>
      </c>
      <c r="C1222" s="11" t="s">
        <v>2421</v>
      </c>
      <c r="D1222" s="11" t="s">
        <v>2398</v>
      </c>
      <c r="E1222" s="11" t="s">
        <v>2422</v>
      </c>
      <c r="F1222" s="46" t="s">
        <v>2423</v>
      </c>
      <c r="G1222" s="2" t="s">
        <v>30</v>
      </c>
      <c r="H1222" s="41">
        <v>0</v>
      </c>
      <c r="I1222" s="18">
        <v>470000000</v>
      </c>
      <c r="J1222" s="6" t="s">
        <v>32</v>
      </c>
      <c r="K1222" s="3" t="s">
        <v>95</v>
      </c>
      <c r="L1222" s="40" t="s">
        <v>2257</v>
      </c>
      <c r="M1222" s="2" t="s">
        <v>35</v>
      </c>
      <c r="N1222" s="11" t="s">
        <v>2258</v>
      </c>
      <c r="O1222" s="11" t="s">
        <v>2259</v>
      </c>
      <c r="P1222" s="2">
        <v>796</v>
      </c>
      <c r="Q1222" s="42" t="s">
        <v>39</v>
      </c>
      <c r="R1222" s="43">
        <v>1</v>
      </c>
      <c r="S1222" s="23">
        <v>130000</v>
      </c>
      <c r="T1222" s="23">
        <f t="shared" ref="T1222" si="525">R1222*S1222</f>
        <v>130000</v>
      </c>
      <c r="U1222" s="23">
        <f t="shared" ref="U1222" si="526">T1222*1.12</f>
        <v>145600</v>
      </c>
      <c r="V1222" s="2"/>
      <c r="W1222" s="2">
        <v>2016</v>
      </c>
      <c r="X1222" s="41"/>
    </row>
    <row r="1223" spans="1:24" ht="153" x14ac:dyDescent="0.25">
      <c r="A1223" s="6" t="s">
        <v>5585</v>
      </c>
      <c r="B1223" s="11" t="s">
        <v>25</v>
      </c>
      <c r="C1223" s="11" t="s">
        <v>2421</v>
      </c>
      <c r="D1223" s="11" t="s">
        <v>2398</v>
      </c>
      <c r="E1223" s="11" t="s">
        <v>2422</v>
      </c>
      <c r="F1223" s="46" t="s">
        <v>2424</v>
      </c>
      <c r="G1223" s="2" t="s">
        <v>30</v>
      </c>
      <c r="H1223" s="41">
        <v>0</v>
      </c>
      <c r="I1223" s="18">
        <v>470000000</v>
      </c>
      <c r="J1223" s="6" t="s">
        <v>32</v>
      </c>
      <c r="K1223" s="3" t="s">
        <v>240</v>
      </c>
      <c r="L1223" s="40" t="s">
        <v>2257</v>
      </c>
      <c r="M1223" s="2" t="s">
        <v>35</v>
      </c>
      <c r="N1223" s="11" t="s">
        <v>2258</v>
      </c>
      <c r="O1223" s="11" t="s">
        <v>2259</v>
      </c>
      <c r="P1223" s="2">
        <v>796</v>
      </c>
      <c r="Q1223" s="42" t="s">
        <v>39</v>
      </c>
      <c r="R1223" s="43">
        <v>1</v>
      </c>
      <c r="S1223" s="23">
        <v>130000</v>
      </c>
      <c r="T1223" s="23">
        <v>0</v>
      </c>
      <c r="U1223" s="23">
        <f t="shared" si="494"/>
        <v>0</v>
      </c>
      <c r="V1223" s="2"/>
      <c r="W1223" s="2">
        <v>2016</v>
      </c>
      <c r="X1223" s="41" t="s">
        <v>7025</v>
      </c>
    </row>
    <row r="1224" spans="1:24" ht="153" x14ac:dyDescent="0.25">
      <c r="A1224" s="6" t="s">
        <v>7227</v>
      </c>
      <c r="B1224" s="11" t="s">
        <v>25</v>
      </c>
      <c r="C1224" s="11" t="s">
        <v>2421</v>
      </c>
      <c r="D1224" s="11" t="s">
        <v>2398</v>
      </c>
      <c r="E1224" s="11" t="s">
        <v>2422</v>
      </c>
      <c r="F1224" s="46" t="s">
        <v>2424</v>
      </c>
      <c r="G1224" s="2" t="s">
        <v>30</v>
      </c>
      <c r="H1224" s="41">
        <v>0</v>
      </c>
      <c r="I1224" s="18">
        <v>470000000</v>
      </c>
      <c r="J1224" s="6" t="s">
        <v>32</v>
      </c>
      <c r="K1224" s="3" t="s">
        <v>95</v>
      </c>
      <c r="L1224" s="40" t="s">
        <v>2257</v>
      </c>
      <c r="M1224" s="2" t="s">
        <v>35</v>
      </c>
      <c r="N1224" s="11" t="s">
        <v>2258</v>
      </c>
      <c r="O1224" s="11" t="s">
        <v>2259</v>
      </c>
      <c r="P1224" s="2">
        <v>796</v>
      </c>
      <c r="Q1224" s="42" t="s">
        <v>39</v>
      </c>
      <c r="R1224" s="43">
        <v>1</v>
      </c>
      <c r="S1224" s="23">
        <v>130000</v>
      </c>
      <c r="T1224" s="23">
        <f t="shared" ref="T1224" si="527">R1224*S1224</f>
        <v>130000</v>
      </c>
      <c r="U1224" s="23">
        <f t="shared" ref="U1224" si="528">T1224*1.12</f>
        <v>145600</v>
      </c>
      <c r="V1224" s="2"/>
      <c r="W1224" s="2">
        <v>2016</v>
      </c>
      <c r="X1224" s="41"/>
    </row>
    <row r="1225" spans="1:24" ht="153" x14ac:dyDescent="0.25">
      <c r="A1225" s="6" t="s">
        <v>5586</v>
      </c>
      <c r="B1225" s="11" t="s">
        <v>25</v>
      </c>
      <c r="C1225" s="11" t="s">
        <v>2425</v>
      </c>
      <c r="D1225" s="11" t="s">
        <v>2393</v>
      </c>
      <c r="E1225" s="11" t="s">
        <v>2426</v>
      </c>
      <c r="F1225" s="46" t="s">
        <v>2427</v>
      </c>
      <c r="G1225" s="2" t="s">
        <v>30</v>
      </c>
      <c r="H1225" s="41">
        <v>0</v>
      </c>
      <c r="I1225" s="18">
        <v>470000000</v>
      </c>
      <c r="J1225" s="6" t="s">
        <v>32</v>
      </c>
      <c r="K1225" s="3" t="s">
        <v>240</v>
      </c>
      <c r="L1225" s="40" t="s">
        <v>2257</v>
      </c>
      <c r="M1225" s="2" t="s">
        <v>35</v>
      </c>
      <c r="N1225" s="11" t="s">
        <v>2258</v>
      </c>
      <c r="O1225" s="11" t="s">
        <v>2259</v>
      </c>
      <c r="P1225" s="2">
        <v>839</v>
      </c>
      <c r="Q1225" s="3" t="s">
        <v>2030</v>
      </c>
      <c r="R1225" s="43">
        <v>6</v>
      </c>
      <c r="S1225" s="43">
        <v>1633.25</v>
      </c>
      <c r="T1225" s="23">
        <v>0</v>
      </c>
      <c r="U1225" s="23">
        <f t="shared" si="494"/>
        <v>0</v>
      </c>
      <c r="V1225" s="2"/>
      <c r="W1225" s="2">
        <v>2016</v>
      </c>
      <c r="X1225" s="41" t="s">
        <v>6914</v>
      </c>
    </row>
    <row r="1226" spans="1:24" ht="153" x14ac:dyDescent="0.25">
      <c r="A1226" s="6" t="s">
        <v>7228</v>
      </c>
      <c r="B1226" s="11" t="s">
        <v>25</v>
      </c>
      <c r="C1226" s="11" t="s">
        <v>2425</v>
      </c>
      <c r="D1226" s="11" t="s">
        <v>2393</v>
      </c>
      <c r="E1226" s="11" t="s">
        <v>2426</v>
      </c>
      <c r="F1226" s="46" t="s">
        <v>2427</v>
      </c>
      <c r="G1226" s="2" t="s">
        <v>30</v>
      </c>
      <c r="H1226" s="41">
        <v>0</v>
      </c>
      <c r="I1226" s="18">
        <v>470000000</v>
      </c>
      <c r="J1226" s="6" t="s">
        <v>32</v>
      </c>
      <c r="K1226" s="3" t="s">
        <v>95</v>
      </c>
      <c r="L1226" s="40" t="s">
        <v>2257</v>
      </c>
      <c r="M1226" s="2" t="s">
        <v>35</v>
      </c>
      <c r="N1226" s="11" t="s">
        <v>2258</v>
      </c>
      <c r="O1226" s="11" t="s">
        <v>2259</v>
      </c>
      <c r="P1226" s="2">
        <v>839</v>
      </c>
      <c r="Q1226" s="3" t="s">
        <v>2030</v>
      </c>
      <c r="R1226" s="43">
        <v>12</v>
      </c>
      <c r="S1226" s="43">
        <v>1633.25</v>
      </c>
      <c r="T1226" s="23">
        <f t="shared" ref="T1226" si="529">R1226*S1226</f>
        <v>19599</v>
      </c>
      <c r="U1226" s="23">
        <f t="shared" ref="U1226" si="530">T1226*1.12</f>
        <v>21950.880000000001</v>
      </c>
      <c r="V1226" s="2"/>
      <c r="W1226" s="2">
        <v>2016</v>
      </c>
      <c r="X1226" s="41"/>
    </row>
    <row r="1227" spans="1:24" ht="153" x14ac:dyDescent="0.25">
      <c r="A1227" s="6" t="s">
        <v>5587</v>
      </c>
      <c r="B1227" s="11" t="s">
        <v>25</v>
      </c>
      <c r="C1227" s="11" t="s">
        <v>6852</v>
      </c>
      <c r="D1227" s="11" t="s">
        <v>2428</v>
      </c>
      <c r="E1227" s="11" t="s">
        <v>2429</v>
      </c>
      <c r="F1227" s="46" t="s">
        <v>2430</v>
      </c>
      <c r="G1227" s="2" t="s">
        <v>30</v>
      </c>
      <c r="H1227" s="41">
        <v>0</v>
      </c>
      <c r="I1227" s="18">
        <v>470000000</v>
      </c>
      <c r="J1227" s="6" t="s">
        <v>32</v>
      </c>
      <c r="K1227" s="3" t="s">
        <v>240</v>
      </c>
      <c r="L1227" s="40" t="s">
        <v>2257</v>
      </c>
      <c r="M1227" s="2" t="s">
        <v>35</v>
      </c>
      <c r="N1227" s="11" t="s">
        <v>2258</v>
      </c>
      <c r="O1227" s="11" t="s">
        <v>2259</v>
      </c>
      <c r="P1227" s="2">
        <v>796</v>
      </c>
      <c r="Q1227" s="42" t="s">
        <v>39</v>
      </c>
      <c r="R1227" s="43">
        <v>40</v>
      </c>
      <c r="S1227" s="23">
        <v>2516.6400000000003</v>
      </c>
      <c r="T1227" s="23">
        <v>0</v>
      </c>
      <c r="U1227" s="23">
        <f t="shared" si="494"/>
        <v>0</v>
      </c>
      <c r="V1227" s="2"/>
      <c r="W1227" s="2">
        <v>2016</v>
      </c>
      <c r="X1227" s="41" t="s">
        <v>7025</v>
      </c>
    </row>
    <row r="1228" spans="1:24" ht="153" x14ac:dyDescent="0.25">
      <c r="A1228" s="6" t="s">
        <v>7229</v>
      </c>
      <c r="B1228" s="11" t="s">
        <v>25</v>
      </c>
      <c r="C1228" s="11" t="s">
        <v>6852</v>
      </c>
      <c r="D1228" s="11" t="s">
        <v>2428</v>
      </c>
      <c r="E1228" s="11" t="s">
        <v>2429</v>
      </c>
      <c r="F1228" s="46" t="s">
        <v>2430</v>
      </c>
      <c r="G1228" s="2" t="s">
        <v>30</v>
      </c>
      <c r="H1228" s="41">
        <v>0</v>
      </c>
      <c r="I1228" s="18">
        <v>470000000</v>
      </c>
      <c r="J1228" s="6" t="s">
        <v>32</v>
      </c>
      <c r="K1228" s="3" t="s">
        <v>95</v>
      </c>
      <c r="L1228" s="40" t="s">
        <v>2257</v>
      </c>
      <c r="M1228" s="2" t="s">
        <v>35</v>
      </c>
      <c r="N1228" s="11" t="s">
        <v>2258</v>
      </c>
      <c r="O1228" s="11" t="s">
        <v>2259</v>
      </c>
      <c r="P1228" s="2">
        <v>796</v>
      </c>
      <c r="Q1228" s="42" t="s">
        <v>39</v>
      </c>
      <c r="R1228" s="43">
        <v>40</v>
      </c>
      <c r="S1228" s="23">
        <v>2516.6400000000003</v>
      </c>
      <c r="T1228" s="23">
        <f t="shared" ref="T1228" si="531">R1228*S1228</f>
        <v>100665.60000000001</v>
      </c>
      <c r="U1228" s="23">
        <f t="shared" ref="U1228" si="532">T1228*1.12</f>
        <v>112745.47200000002</v>
      </c>
      <c r="V1228" s="2"/>
      <c r="W1228" s="2">
        <v>2016</v>
      </c>
      <c r="X1228" s="41"/>
    </row>
    <row r="1229" spans="1:24" ht="153" x14ac:dyDescent="0.25">
      <c r="A1229" s="6" t="s">
        <v>5588</v>
      </c>
      <c r="B1229" s="11" t="s">
        <v>25</v>
      </c>
      <c r="C1229" s="11" t="s">
        <v>6852</v>
      </c>
      <c r="D1229" s="11" t="s">
        <v>2428</v>
      </c>
      <c r="E1229" s="11" t="s">
        <v>2429</v>
      </c>
      <c r="F1229" s="46" t="s">
        <v>2431</v>
      </c>
      <c r="G1229" s="2" t="s">
        <v>30</v>
      </c>
      <c r="H1229" s="41">
        <v>0</v>
      </c>
      <c r="I1229" s="18">
        <v>470000000</v>
      </c>
      <c r="J1229" s="6" t="s">
        <v>32</v>
      </c>
      <c r="K1229" s="3" t="s">
        <v>240</v>
      </c>
      <c r="L1229" s="40" t="s">
        <v>2257</v>
      </c>
      <c r="M1229" s="2" t="s">
        <v>35</v>
      </c>
      <c r="N1229" s="11" t="s">
        <v>2258</v>
      </c>
      <c r="O1229" s="11" t="s">
        <v>2259</v>
      </c>
      <c r="P1229" s="2">
        <v>796</v>
      </c>
      <c r="Q1229" s="42" t="s">
        <v>39</v>
      </c>
      <c r="R1229" s="43">
        <v>32</v>
      </c>
      <c r="S1229" s="23">
        <v>2516.6400000000003</v>
      </c>
      <c r="T1229" s="23">
        <v>0</v>
      </c>
      <c r="U1229" s="23">
        <f t="shared" si="494"/>
        <v>0</v>
      </c>
      <c r="V1229" s="2"/>
      <c r="W1229" s="2">
        <v>2016</v>
      </c>
      <c r="X1229" s="41" t="s">
        <v>7025</v>
      </c>
    </row>
    <row r="1230" spans="1:24" ht="153" x14ac:dyDescent="0.25">
      <c r="A1230" s="6" t="s">
        <v>7230</v>
      </c>
      <c r="B1230" s="11" t="s">
        <v>25</v>
      </c>
      <c r="C1230" s="11" t="s">
        <v>6852</v>
      </c>
      <c r="D1230" s="11" t="s">
        <v>2428</v>
      </c>
      <c r="E1230" s="11" t="s">
        <v>2429</v>
      </c>
      <c r="F1230" s="46" t="s">
        <v>2431</v>
      </c>
      <c r="G1230" s="2" t="s">
        <v>30</v>
      </c>
      <c r="H1230" s="41">
        <v>0</v>
      </c>
      <c r="I1230" s="18">
        <v>470000000</v>
      </c>
      <c r="J1230" s="6" t="s">
        <v>32</v>
      </c>
      <c r="K1230" s="3" t="s">
        <v>95</v>
      </c>
      <c r="L1230" s="40" t="s">
        <v>2257</v>
      </c>
      <c r="M1230" s="2" t="s">
        <v>35</v>
      </c>
      <c r="N1230" s="11" t="s">
        <v>2258</v>
      </c>
      <c r="O1230" s="11" t="s">
        <v>2259</v>
      </c>
      <c r="P1230" s="2">
        <v>796</v>
      </c>
      <c r="Q1230" s="42" t="s">
        <v>39</v>
      </c>
      <c r="R1230" s="43">
        <v>32</v>
      </c>
      <c r="S1230" s="23">
        <v>2516.6400000000003</v>
      </c>
      <c r="T1230" s="23">
        <f t="shared" ref="T1230" si="533">R1230*S1230</f>
        <v>80532.48000000001</v>
      </c>
      <c r="U1230" s="23">
        <f t="shared" ref="U1230" si="534">T1230*1.12</f>
        <v>90196.377600000022</v>
      </c>
      <c r="V1230" s="2"/>
      <c r="W1230" s="2">
        <v>2016</v>
      </c>
      <c r="X1230" s="41"/>
    </row>
    <row r="1231" spans="1:24" ht="153" x14ac:dyDescent="0.25">
      <c r="A1231" s="6" t="s">
        <v>5589</v>
      </c>
      <c r="B1231" s="11" t="s">
        <v>25</v>
      </c>
      <c r="C1231" s="11" t="s">
        <v>2432</v>
      </c>
      <c r="D1231" s="11" t="s">
        <v>2433</v>
      </c>
      <c r="E1231" s="11" t="s">
        <v>2373</v>
      </c>
      <c r="F1231" s="46" t="s">
        <v>2434</v>
      </c>
      <c r="G1231" s="2" t="s">
        <v>30</v>
      </c>
      <c r="H1231" s="41">
        <v>0</v>
      </c>
      <c r="I1231" s="18">
        <v>470000000</v>
      </c>
      <c r="J1231" s="6" t="s">
        <v>32</v>
      </c>
      <c r="K1231" s="3" t="s">
        <v>240</v>
      </c>
      <c r="L1231" s="40" t="s">
        <v>2257</v>
      </c>
      <c r="M1231" s="2" t="s">
        <v>35</v>
      </c>
      <c r="N1231" s="11" t="s">
        <v>2258</v>
      </c>
      <c r="O1231" s="11" t="s">
        <v>2259</v>
      </c>
      <c r="P1231" s="2">
        <v>796</v>
      </c>
      <c r="Q1231" s="42" t="s">
        <v>39</v>
      </c>
      <c r="R1231" s="43">
        <v>16</v>
      </c>
      <c r="S1231" s="43">
        <v>3774.96</v>
      </c>
      <c r="T1231" s="23">
        <v>0</v>
      </c>
      <c r="U1231" s="23">
        <f t="shared" si="494"/>
        <v>0</v>
      </c>
      <c r="V1231" s="2"/>
      <c r="W1231" s="2">
        <v>2016</v>
      </c>
      <c r="X1231" s="41" t="s">
        <v>7178</v>
      </c>
    </row>
    <row r="1232" spans="1:24" ht="153" x14ac:dyDescent="0.25">
      <c r="A1232" s="6" t="s">
        <v>7231</v>
      </c>
      <c r="B1232" s="11" t="s">
        <v>25</v>
      </c>
      <c r="C1232" s="11" t="s">
        <v>2432</v>
      </c>
      <c r="D1232" s="11" t="s">
        <v>2433</v>
      </c>
      <c r="E1232" s="11" t="s">
        <v>2373</v>
      </c>
      <c r="F1232" s="46" t="s">
        <v>2434</v>
      </c>
      <c r="G1232" s="2" t="s">
        <v>30</v>
      </c>
      <c r="H1232" s="41">
        <v>0</v>
      </c>
      <c r="I1232" s="18">
        <v>470000000</v>
      </c>
      <c r="J1232" s="6" t="s">
        <v>32</v>
      </c>
      <c r="K1232" s="3" t="s">
        <v>95</v>
      </c>
      <c r="L1232" s="40" t="s">
        <v>2257</v>
      </c>
      <c r="M1232" s="2" t="s">
        <v>35</v>
      </c>
      <c r="N1232" s="11" t="s">
        <v>2258</v>
      </c>
      <c r="O1232" s="11" t="s">
        <v>2259</v>
      </c>
      <c r="P1232" s="2">
        <v>796</v>
      </c>
      <c r="Q1232" s="42" t="s">
        <v>39</v>
      </c>
      <c r="R1232" s="43">
        <v>16</v>
      </c>
      <c r="S1232" s="43">
        <v>3875.1100000000006</v>
      </c>
      <c r="T1232" s="23">
        <f t="shared" ref="T1232" si="535">R1232*S1232</f>
        <v>62001.760000000009</v>
      </c>
      <c r="U1232" s="23">
        <f t="shared" ref="U1232" si="536">T1232*1.12</f>
        <v>69441.971200000015</v>
      </c>
      <c r="V1232" s="2"/>
      <c r="W1232" s="2">
        <v>2016</v>
      </c>
      <c r="X1232" s="41"/>
    </row>
    <row r="1233" spans="1:24" ht="153" x14ac:dyDescent="0.25">
      <c r="A1233" s="6" t="s">
        <v>5590</v>
      </c>
      <c r="B1233" s="11" t="s">
        <v>25</v>
      </c>
      <c r="C1233" s="11" t="s">
        <v>2435</v>
      </c>
      <c r="D1233" s="11" t="s">
        <v>2436</v>
      </c>
      <c r="E1233" s="11" t="s">
        <v>2437</v>
      </c>
      <c r="F1233" s="46" t="s">
        <v>2438</v>
      </c>
      <c r="G1233" s="2" t="s">
        <v>30</v>
      </c>
      <c r="H1233" s="41">
        <v>0</v>
      </c>
      <c r="I1233" s="18">
        <v>470000000</v>
      </c>
      <c r="J1233" s="6" t="s">
        <v>32</v>
      </c>
      <c r="K1233" s="3" t="s">
        <v>240</v>
      </c>
      <c r="L1233" s="40" t="s">
        <v>2257</v>
      </c>
      <c r="M1233" s="2" t="s">
        <v>35</v>
      </c>
      <c r="N1233" s="11" t="s">
        <v>2258</v>
      </c>
      <c r="O1233" s="11" t="s">
        <v>2259</v>
      </c>
      <c r="P1233" s="2">
        <v>796</v>
      </c>
      <c r="Q1233" s="42" t="s">
        <v>39</v>
      </c>
      <c r="R1233" s="43">
        <v>60</v>
      </c>
      <c r="S1233" s="43">
        <v>1132.0600000000002</v>
      </c>
      <c r="T1233" s="23">
        <v>0</v>
      </c>
      <c r="U1233" s="23">
        <f t="shared" si="494"/>
        <v>0</v>
      </c>
      <c r="V1233" s="2"/>
      <c r="W1233" s="2">
        <v>2016</v>
      </c>
      <c r="X1233" s="41" t="s">
        <v>7178</v>
      </c>
    </row>
    <row r="1234" spans="1:24" ht="153" x14ac:dyDescent="0.25">
      <c r="A1234" s="6" t="s">
        <v>7232</v>
      </c>
      <c r="B1234" s="11" t="s">
        <v>25</v>
      </c>
      <c r="C1234" s="11" t="s">
        <v>2435</v>
      </c>
      <c r="D1234" s="11" t="s">
        <v>2436</v>
      </c>
      <c r="E1234" s="11" t="s">
        <v>2437</v>
      </c>
      <c r="F1234" s="46" t="s">
        <v>2438</v>
      </c>
      <c r="G1234" s="2" t="s">
        <v>30</v>
      </c>
      <c r="H1234" s="41">
        <v>0</v>
      </c>
      <c r="I1234" s="18">
        <v>470000000</v>
      </c>
      <c r="J1234" s="6" t="s">
        <v>32</v>
      </c>
      <c r="K1234" s="3" t="s">
        <v>95</v>
      </c>
      <c r="L1234" s="40" t="s">
        <v>2257</v>
      </c>
      <c r="M1234" s="2" t="s">
        <v>35</v>
      </c>
      <c r="N1234" s="11" t="s">
        <v>2258</v>
      </c>
      <c r="O1234" s="11" t="s">
        <v>2259</v>
      </c>
      <c r="P1234" s="2">
        <v>796</v>
      </c>
      <c r="Q1234" s="42" t="s">
        <v>39</v>
      </c>
      <c r="R1234" s="43">
        <v>60</v>
      </c>
      <c r="S1234" s="43">
        <v>1187.96</v>
      </c>
      <c r="T1234" s="23">
        <f t="shared" ref="T1234" si="537">R1234*S1234</f>
        <v>71277.600000000006</v>
      </c>
      <c r="U1234" s="23">
        <f t="shared" ref="U1234" si="538">T1234*1.12</f>
        <v>79830.912000000011</v>
      </c>
      <c r="V1234" s="2"/>
      <c r="W1234" s="2">
        <v>2016</v>
      </c>
      <c r="X1234" s="41"/>
    </row>
    <row r="1235" spans="1:24" ht="153" x14ac:dyDescent="0.25">
      <c r="A1235" s="6" t="s">
        <v>5591</v>
      </c>
      <c r="B1235" s="11" t="s">
        <v>25</v>
      </c>
      <c r="C1235" s="11" t="s">
        <v>2439</v>
      </c>
      <c r="D1235" s="11" t="s">
        <v>2440</v>
      </c>
      <c r="E1235" s="11" t="s">
        <v>2441</v>
      </c>
      <c r="F1235" s="46" t="s">
        <v>2442</v>
      </c>
      <c r="G1235" s="2" t="s">
        <v>30</v>
      </c>
      <c r="H1235" s="41">
        <v>0</v>
      </c>
      <c r="I1235" s="18">
        <v>470000000</v>
      </c>
      <c r="J1235" s="6" t="s">
        <v>32</v>
      </c>
      <c r="K1235" s="3" t="s">
        <v>240</v>
      </c>
      <c r="L1235" s="40" t="s">
        <v>2257</v>
      </c>
      <c r="M1235" s="2" t="s">
        <v>35</v>
      </c>
      <c r="N1235" s="11" t="s">
        <v>2258</v>
      </c>
      <c r="O1235" s="11" t="s">
        <v>2259</v>
      </c>
      <c r="P1235" s="2">
        <v>796</v>
      </c>
      <c r="Q1235" s="42" t="s">
        <v>39</v>
      </c>
      <c r="R1235" s="43">
        <v>5</v>
      </c>
      <c r="S1235" s="43">
        <v>71881.399999999994</v>
      </c>
      <c r="T1235" s="23">
        <v>0</v>
      </c>
      <c r="U1235" s="23">
        <f t="shared" si="494"/>
        <v>0</v>
      </c>
      <c r="V1235" s="2"/>
      <c r="W1235" s="2">
        <v>2016</v>
      </c>
      <c r="X1235" s="41" t="s">
        <v>7025</v>
      </c>
    </row>
    <row r="1236" spans="1:24" ht="153" x14ac:dyDescent="0.25">
      <c r="A1236" s="6" t="s">
        <v>7233</v>
      </c>
      <c r="B1236" s="11" t="s">
        <v>25</v>
      </c>
      <c r="C1236" s="11" t="s">
        <v>2439</v>
      </c>
      <c r="D1236" s="11" t="s">
        <v>2440</v>
      </c>
      <c r="E1236" s="11" t="s">
        <v>2441</v>
      </c>
      <c r="F1236" s="46" t="s">
        <v>2442</v>
      </c>
      <c r="G1236" s="2" t="s">
        <v>30</v>
      </c>
      <c r="H1236" s="41">
        <v>0</v>
      </c>
      <c r="I1236" s="18">
        <v>470000000</v>
      </c>
      <c r="J1236" s="6" t="s">
        <v>32</v>
      </c>
      <c r="K1236" s="3" t="s">
        <v>95</v>
      </c>
      <c r="L1236" s="40" t="s">
        <v>2257</v>
      </c>
      <c r="M1236" s="2" t="s">
        <v>35</v>
      </c>
      <c r="N1236" s="11" t="s">
        <v>2258</v>
      </c>
      <c r="O1236" s="11" t="s">
        <v>2259</v>
      </c>
      <c r="P1236" s="2">
        <v>796</v>
      </c>
      <c r="Q1236" s="42" t="s">
        <v>39</v>
      </c>
      <c r="R1236" s="43">
        <v>5</v>
      </c>
      <c r="S1236" s="43">
        <v>71881.399999999994</v>
      </c>
      <c r="T1236" s="23">
        <f t="shared" ref="T1236" si="539">R1236*S1236</f>
        <v>359407</v>
      </c>
      <c r="U1236" s="23">
        <f t="shared" ref="U1236" si="540">T1236*1.12</f>
        <v>402535.84</v>
      </c>
      <c r="V1236" s="2"/>
      <c r="W1236" s="2">
        <v>2016</v>
      </c>
      <c r="X1236" s="41"/>
    </row>
    <row r="1237" spans="1:24" ht="153" x14ac:dyDescent="0.25">
      <c r="A1237" s="6" t="s">
        <v>5592</v>
      </c>
      <c r="B1237" s="11" t="s">
        <v>25</v>
      </c>
      <c r="C1237" s="11" t="s">
        <v>2439</v>
      </c>
      <c r="D1237" s="11" t="s">
        <v>2440</v>
      </c>
      <c r="E1237" s="11" t="s">
        <v>2441</v>
      </c>
      <c r="F1237" s="46" t="s">
        <v>2443</v>
      </c>
      <c r="G1237" s="2" t="s">
        <v>30</v>
      </c>
      <c r="H1237" s="41">
        <v>0</v>
      </c>
      <c r="I1237" s="18">
        <v>470000000</v>
      </c>
      <c r="J1237" s="6" t="s">
        <v>32</v>
      </c>
      <c r="K1237" s="3" t="s">
        <v>240</v>
      </c>
      <c r="L1237" s="40" t="s">
        <v>2257</v>
      </c>
      <c r="M1237" s="2" t="s">
        <v>35</v>
      </c>
      <c r="N1237" s="11" t="s">
        <v>2258</v>
      </c>
      <c r="O1237" s="11" t="s">
        <v>2259</v>
      </c>
      <c r="P1237" s="2">
        <v>796</v>
      </c>
      <c r="Q1237" s="42" t="s">
        <v>39</v>
      </c>
      <c r="R1237" s="43">
        <v>3</v>
      </c>
      <c r="S1237" s="43">
        <v>110000</v>
      </c>
      <c r="T1237" s="23">
        <v>0</v>
      </c>
      <c r="U1237" s="23">
        <f t="shared" si="494"/>
        <v>0</v>
      </c>
      <c r="V1237" s="2"/>
      <c r="W1237" s="2">
        <v>2016</v>
      </c>
      <c r="X1237" s="41" t="s">
        <v>7025</v>
      </c>
    </row>
    <row r="1238" spans="1:24" ht="153" x14ac:dyDescent="0.25">
      <c r="A1238" s="6" t="s">
        <v>7234</v>
      </c>
      <c r="B1238" s="11" t="s">
        <v>25</v>
      </c>
      <c r="C1238" s="11" t="s">
        <v>2439</v>
      </c>
      <c r="D1238" s="11" t="s">
        <v>2440</v>
      </c>
      <c r="E1238" s="11" t="s">
        <v>2441</v>
      </c>
      <c r="F1238" s="46" t="s">
        <v>2443</v>
      </c>
      <c r="G1238" s="2" t="s">
        <v>30</v>
      </c>
      <c r="H1238" s="41">
        <v>0</v>
      </c>
      <c r="I1238" s="18">
        <v>470000000</v>
      </c>
      <c r="J1238" s="6" t="s">
        <v>32</v>
      </c>
      <c r="K1238" s="3" t="s">
        <v>95</v>
      </c>
      <c r="L1238" s="40" t="s">
        <v>2257</v>
      </c>
      <c r="M1238" s="2" t="s">
        <v>35</v>
      </c>
      <c r="N1238" s="11" t="s">
        <v>2258</v>
      </c>
      <c r="O1238" s="11" t="s">
        <v>2259</v>
      </c>
      <c r="P1238" s="2">
        <v>796</v>
      </c>
      <c r="Q1238" s="42" t="s">
        <v>39</v>
      </c>
      <c r="R1238" s="43">
        <v>3</v>
      </c>
      <c r="S1238" s="43">
        <v>110000</v>
      </c>
      <c r="T1238" s="23">
        <f t="shared" ref="T1238" si="541">R1238*S1238</f>
        <v>330000</v>
      </c>
      <c r="U1238" s="23">
        <f t="shared" ref="U1238" si="542">T1238*1.12</f>
        <v>369600.00000000006</v>
      </c>
      <c r="V1238" s="2"/>
      <c r="W1238" s="2">
        <v>2016</v>
      </c>
      <c r="X1238" s="41"/>
    </row>
    <row r="1239" spans="1:24" ht="153" x14ac:dyDescent="0.25">
      <c r="A1239" s="6" t="s">
        <v>5593</v>
      </c>
      <c r="B1239" s="11" t="s">
        <v>25</v>
      </c>
      <c r="C1239" s="11" t="s">
        <v>2444</v>
      </c>
      <c r="D1239" s="11" t="s">
        <v>2445</v>
      </c>
      <c r="E1239" s="11" t="s">
        <v>2368</v>
      </c>
      <c r="F1239" s="46" t="s">
        <v>2446</v>
      </c>
      <c r="G1239" s="2" t="s">
        <v>30</v>
      </c>
      <c r="H1239" s="41">
        <v>0</v>
      </c>
      <c r="I1239" s="18">
        <v>470000000</v>
      </c>
      <c r="J1239" s="6" t="s">
        <v>32</v>
      </c>
      <c r="K1239" s="3" t="s">
        <v>240</v>
      </c>
      <c r="L1239" s="40" t="s">
        <v>2257</v>
      </c>
      <c r="M1239" s="2" t="s">
        <v>35</v>
      </c>
      <c r="N1239" s="11" t="s">
        <v>2258</v>
      </c>
      <c r="O1239" s="11" t="s">
        <v>2259</v>
      </c>
      <c r="P1239" s="2">
        <v>796</v>
      </c>
      <c r="Q1239" s="42" t="s">
        <v>39</v>
      </c>
      <c r="R1239" s="43">
        <v>5</v>
      </c>
      <c r="S1239" s="43">
        <v>25164.260000000002</v>
      </c>
      <c r="T1239" s="23">
        <v>0</v>
      </c>
      <c r="U1239" s="23">
        <f t="shared" si="494"/>
        <v>0</v>
      </c>
      <c r="V1239" s="2"/>
      <c r="W1239" s="2">
        <v>2016</v>
      </c>
      <c r="X1239" s="41" t="s">
        <v>7178</v>
      </c>
    </row>
    <row r="1240" spans="1:24" ht="153" x14ac:dyDescent="0.25">
      <c r="A1240" s="6" t="s">
        <v>7235</v>
      </c>
      <c r="B1240" s="11" t="s">
        <v>25</v>
      </c>
      <c r="C1240" s="11" t="s">
        <v>2444</v>
      </c>
      <c r="D1240" s="11" t="s">
        <v>2445</v>
      </c>
      <c r="E1240" s="11" t="s">
        <v>2368</v>
      </c>
      <c r="F1240" s="46" t="s">
        <v>2446</v>
      </c>
      <c r="G1240" s="2" t="s">
        <v>30</v>
      </c>
      <c r="H1240" s="41">
        <v>0</v>
      </c>
      <c r="I1240" s="18">
        <v>470000000</v>
      </c>
      <c r="J1240" s="6" t="s">
        <v>32</v>
      </c>
      <c r="K1240" s="3" t="s">
        <v>95</v>
      </c>
      <c r="L1240" s="40" t="s">
        <v>2257</v>
      </c>
      <c r="M1240" s="2" t="s">
        <v>35</v>
      </c>
      <c r="N1240" s="11" t="s">
        <v>2258</v>
      </c>
      <c r="O1240" s="11" t="s">
        <v>2259</v>
      </c>
      <c r="P1240" s="2">
        <v>796</v>
      </c>
      <c r="Q1240" s="42" t="s">
        <v>39</v>
      </c>
      <c r="R1240" s="43">
        <v>5</v>
      </c>
      <c r="S1240" s="43">
        <v>26378.5</v>
      </c>
      <c r="T1240" s="23">
        <f t="shared" ref="T1240" si="543">R1240*S1240</f>
        <v>131892.5</v>
      </c>
      <c r="U1240" s="23">
        <f t="shared" ref="U1240" si="544">T1240*1.12</f>
        <v>147719.6</v>
      </c>
      <c r="V1240" s="2"/>
      <c r="W1240" s="2">
        <v>2016</v>
      </c>
      <c r="X1240" s="41"/>
    </row>
    <row r="1241" spans="1:24" ht="153" x14ac:dyDescent="0.25">
      <c r="A1241" s="6" t="s">
        <v>5594</v>
      </c>
      <c r="B1241" s="11" t="s">
        <v>25</v>
      </c>
      <c r="C1241" s="11" t="s">
        <v>2444</v>
      </c>
      <c r="D1241" s="11" t="s">
        <v>2445</v>
      </c>
      <c r="E1241" s="11" t="s">
        <v>2368</v>
      </c>
      <c r="F1241" s="48" t="s">
        <v>2447</v>
      </c>
      <c r="G1241" s="2" t="s">
        <v>30</v>
      </c>
      <c r="H1241" s="41">
        <v>0</v>
      </c>
      <c r="I1241" s="18">
        <v>470000000</v>
      </c>
      <c r="J1241" s="6" t="s">
        <v>32</v>
      </c>
      <c r="K1241" s="3" t="s">
        <v>240</v>
      </c>
      <c r="L1241" s="40" t="s">
        <v>2257</v>
      </c>
      <c r="M1241" s="2" t="s">
        <v>35</v>
      </c>
      <c r="N1241" s="11" t="s">
        <v>2258</v>
      </c>
      <c r="O1241" s="11" t="s">
        <v>2259</v>
      </c>
      <c r="P1241" s="2">
        <v>796</v>
      </c>
      <c r="Q1241" s="42" t="s">
        <v>39</v>
      </c>
      <c r="R1241" s="44">
        <v>3</v>
      </c>
      <c r="S1241" s="43">
        <v>18811.63</v>
      </c>
      <c r="T1241" s="23">
        <v>0</v>
      </c>
      <c r="U1241" s="23">
        <f t="shared" si="494"/>
        <v>0</v>
      </c>
      <c r="V1241" s="2"/>
      <c r="W1241" s="2">
        <v>2016</v>
      </c>
      <c r="X1241" s="41" t="s">
        <v>7025</v>
      </c>
    </row>
    <row r="1242" spans="1:24" ht="153" x14ac:dyDescent="0.25">
      <c r="A1242" s="6" t="s">
        <v>7236</v>
      </c>
      <c r="B1242" s="11" t="s">
        <v>25</v>
      </c>
      <c r="C1242" s="11" t="s">
        <v>2444</v>
      </c>
      <c r="D1242" s="11" t="s">
        <v>2445</v>
      </c>
      <c r="E1242" s="11" t="s">
        <v>2368</v>
      </c>
      <c r="F1242" s="48" t="s">
        <v>2447</v>
      </c>
      <c r="G1242" s="2" t="s">
        <v>30</v>
      </c>
      <c r="H1242" s="41">
        <v>0</v>
      </c>
      <c r="I1242" s="18">
        <v>470000000</v>
      </c>
      <c r="J1242" s="6" t="s">
        <v>32</v>
      </c>
      <c r="K1242" s="3" t="s">
        <v>95</v>
      </c>
      <c r="L1242" s="40" t="s">
        <v>2257</v>
      </c>
      <c r="M1242" s="2" t="s">
        <v>35</v>
      </c>
      <c r="N1242" s="11" t="s">
        <v>2258</v>
      </c>
      <c r="O1242" s="11" t="s">
        <v>2259</v>
      </c>
      <c r="P1242" s="2">
        <v>796</v>
      </c>
      <c r="Q1242" s="42" t="s">
        <v>39</v>
      </c>
      <c r="R1242" s="44">
        <v>3</v>
      </c>
      <c r="S1242" s="43">
        <v>18811.63</v>
      </c>
      <c r="T1242" s="23">
        <f t="shared" ref="T1242" si="545">R1242*S1242</f>
        <v>56434.89</v>
      </c>
      <c r="U1242" s="23">
        <f t="shared" ref="U1242" si="546">T1242*1.12</f>
        <v>63207.076800000003</v>
      </c>
      <c r="V1242" s="2"/>
      <c r="W1242" s="2">
        <v>2016</v>
      </c>
      <c r="X1242" s="41"/>
    </row>
    <row r="1243" spans="1:24" ht="153" x14ac:dyDescent="0.25">
      <c r="A1243" s="6" t="s">
        <v>5595</v>
      </c>
      <c r="B1243" s="11" t="s">
        <v>25</v>
      </c>
      <c r="C1243" s="11" t="s">
        <v>2448</v>
      </c>
      <c r="D1243" s="11" t="s">
        <v>2449</v>
      </c>
      <c r="E1243" s="11" t="s">
        <v>2450</v>
      </c>
      <c r="F1243" s="49" t="s">
        <v>2451</v>
      </c>
      <c r="G1243" s="2" t="s">
        <v>30</v>
      </c>
      <c r="H1243" s="41">
        <v>0</v>
      </c>
      <c r="I1243" s="18">
        <v>470000000</v>
      </c>
      <c r="J1243" s="6" t="s">
        <v>32</v>
      </c>
      <c r="K1243" s="3" t="s">
        <v>240</v>
      </c>
      <c r="L1243" s="40" t="s">
        <v>2257</v>
      </c>
      <c r="M1243" s="2" t="s">
        <v>35</v>
      </c>
      <c r="N1243" s="11" t="s">
        <v>2258</v>
      </c>
      <c r="O1243" s="11" t="s">
        <v>2259</v>
      </c>
      <c r="P1243" s="2">
        <v>796</v>
      </c>
      <c r="Q1243" s="42" t="s">
        <v>39</v>
      </c>
      <c r="R1243" s="50">
        <v>10</v>
      </c>
      <c r="S1243" s="43">
        <v>1566.99</v>
      </c>
      <c r="T1243" s="23">
        <v>0</v>
      </c>
      <c r="U1243" s="23">
        <f t="shared" si="494"/>
        <v>0</v>
      </c>
      <c r="V1243" s="2"/>
      <c r="W1243" s="2">
        <v>2016</v>
      </c>
      <c r="X1243" s="41" t="s">
        <v>7025</v>
      </c>
    </row>
    <row r="1244" spans="1:24" ht="153" x14ac:dyDescent="0.25">
      <c r="A1244" s="6" t="s">
        <v>7237</v>
      </c>
      <c r="B1244" s="11" t="s">
        <v>25</v>
      </c>
      <c r="C1244" s="11" t="s">
        <v>2448</v>
      </c>
      <c r="D1244" s="11" t="s">
        <v>2449</v>
      </c>
      <c r="E1244" s="11" t="s">
        <v>2450</v>
      </c>
      <c r="F1244" s="49" t="s">
        <v>2451</v>
      </c>
      <c r="G1244" s="2" t="s">
        <v>30</v>
      </c>
      <c r="H1244" s="41">
        <v>0</v>
      </c>
      <c r="I1244" s="18">
        <v>470000000</v>
      </c>
      <c r="J1244" s="6" t="s">
        <v>32</v>
      </c>
      <c r="K1244" s="3" t="s">
        <v>95</v>
      </c>
      <c r="L1244" s="40" t="s">
        <v>2257</v>
      </c>
      <c r="M1244" s="2" t="s">
        <v>35</v>
      </c>
      <c r="N1244" s="11" t="s">
        <v>2258</v>
      </c>
      <c r="O1244" s="11" t="s">
        <v>2259</v>
      </c>
      <c r="P1244" s="2">
        <v>796</v>
      </c>
      <c r="Q1244" s="42" t="s">
        <v>39</v>
      </c>
      <c r="R1244" s="50">
        <v>10</v>
      </c>
      <c r="S1244" s="43">
        <v>1566.99</v>
      </c>
      <c r="T1244" s="23">
        <f t="shared" ref="T1244" si="547">R1244*S1244</f>
        <v>15669.9</v>
      </c>
      <c r="U1244" s="23">
        <f t="shared" ref="U1244" si="548">T1244*1.12</f>
        <v>17550.288</v>
      </c>
      <c r="V1244" s="2"/>
      <c r="W1244" s="2">
        <v>2016</v>
      </c>
      <c r="X1244" s="41"/>
    </row>
    <row r="1245" spans="1:24" ht="153" x14ac:dyDescent="0.25">
      <c r="A1245" s="6" t="s">
        <v>5596</v>
      </c>
      <c r="B1245" s="11" t="s">
        <v>25</v>
      </c>
      <c r="C1245" s="11" t="s">
        <v>2452</v>
      </c>
      <c r="D1245" s="11" t="s">
        <v>2453</v>
      </c>
      <c r="E1245" s="11" t="s">
        <v>2368</v>
      </c>
      <c r="F1245" s="45" t="s">
        <v>2454</v>
      </c>
      <c r="G1245" s="2" t="s">
        <v>30</v>
      </c>
      <c r="H1245" s="41">
        <v>0</v>
      </c>
      <c r="I1245" s="18">
        <v>470000000</v>
      </c>
      <c r="J1245" s="6" t="s">
        <v>32</v>
      </c>
      <c r="K1245" s="3" t="s">
        <v>240</v>
      </c>
      <c r="L1245" s="40" t="s">
        <v>2257</v>
      </c>
      <c r="M1245" s="2" t="s">
        <v>35</v>
      </c>
      <c r="N1245" s="11" t="s">
        <v>2258</v>
      </c>
      <c r="O1245" s="11" t="s">
        <v>2259</v>
      </c>
      <c r="P1245" s="2">
        <v>796</v>
      </c>
      <c r="Q1245" s="42" t="s">
        <v>39</v>
      </c>
      <c r="R1245" s="51">
        <v>3</v>
      </c>
      <c r="S1245" s="43">
        <v>3578.0800000000004</v>
      </c>
      <c r="T1245" s="23">
        <v>0</v>
      </c>
      <c r="U1245" s="23">
        <f t="shared" si="494"/>
        <v>0</v>
      </c>
      <c r="V1245" s="2"/>
      <c r="W1245" s="2">
        <v>2016</v>
      </c>
      <c r="X1245" s="41" t="s">
        <v>7178</v>
      </c>
    </row>
    <row r="1246" spans="1:24" ht="153" x14ac:dyDescent="0.25">
      <c r="A1246" s="6" t="s">
        <v>7238</v>
      </c>
      <c r="B1246" s="11" t="s">
        <v>25</v>
      </c>
      <c r="C1246" s="11" t="s">
        <v>2452</v>
      </c>
      <c r="D1246" s="11" t="s">
        <v>2453</v>
      </c>
      <c r="E1246" s="11" t="s">
        <v>2368</v>
      </c>
      <c r="F1246" s="45" t="s">
        <v>2454</v>
      </c>
      <c r="G1246" s="2" t="s">
        <v>30</v>
      </c>
      <c r="H1246" s="41">
        <v>0</v>
      </c>
      <c r="I1246" s="18">
        <v>470000000</v>
      </c>
      <c r="J1246" s="6" t="s">
        <v>32</v>
      </c>
      <c r="K1246" s="3" t="s">
        <v>95</v>
      </c>
      <c r="L1246" s="40" t="s">
        <v>2257</v>
      </c>
      <c r="M1246" s="2" t="s">
        <v>35</v>
      </c>
      <c r="N1246" s="11" t="s">
        <v>2258</v>
      </c>
      <c r="O1246" s="11" t="s">
        <v>2259</v>
      </c>
      <c r="P1246" s="2">
        <v>796</v>
      </c>
      <c r="Q1246" s="42" t="s">
        <v>39</v>
      </c>
      <c r="R1246" s="51">
        <v>3</v>
      </c>
      <c r="S1246" s="43">
        <v>3902.8699999999994</v>
      </c>
      <c r="T1246" s="23">
        <f t="shared" ref="T1246" si="549">R1246*S1246</f>
        <v>11708.609999999999</v>
      </c>
      <c r="U1246" s="23">
        <f t="shared" ref="U1246" si="550">T1246*1.12</f>
        <v>13113.6432</v>
      </c>
      <c r="V1246" s="2"/>
      <c r="W1246" s="2">
        <v>2016</v>
      </c>
      <c r="X1246" s="41"/>
    </row>
    <row r="1247" spans="1:24" ht="153" x14ac:dyDescent="0.25">
      <c r="A1247" s="6" t="s">
        <v>5597</v>
      </c>
      <c r="B1247" s="11" t="s">
        <v>25</v>
      </c>
      <c r="C1247" s="11" t="s">
        <v>2455</v>
      </c>
      <c r="D1247" s="11" t="s">
        <v>2456</v>
      </c>
      <c r="E1247" s="11" t="s">
        <v>2457</v>
      </c>
      <c r="F1247" s="52" t="s">
        <v>2458</v>
      </c>
      <c r="G1247" s="2" t="s">
        <v>30</v>
      </c>
      <c r="H1247" s="41">
        <v>0</v>
      </c>
      <c r="I1247" s="18">
        <v>470000000</v>
      </c>
      <c r="J1247" s="6" t="s">
        <v>32</v>
      </c>
      <c r="K1247" s="3" t="s">
        <v>240</v>
      </c>
      <c r="L1247" s="40" t="s">
        <v>2257</v>
      </c>
      <c r="M1247" s="2" t="s">
        <v>35</v>
      </c>
      <c r="N1247" s="11" t="s">
        <v>2258</v>
      </c>
      <c r="O1247" s="11" t="s">
        <v>2259</v>
      </c>
      <c r="P1247" s="2">
        <v>796</v>
      </c>
      <c r="Q1247" s="42" t="s">
        <v>39</v>
      </c>
      <c r="R1247" s="51">
        <v>10</v>
      </c>
      <c r="S1247" s="43">
        <v>90016.62</v>
      </c>
      <c r="T1247" s="23">
        <v>0</v>
      </c>
      <c r="U1247" s="23">
        <f t="shared" si="494"/>
        <v>0</v>
      </c>
      <c r="V1247" s="2"/>
      <c r="W1247" s="2">
        <v>2016</v>
      </c>
      <c r="X1247" s="41" t="s">
        <v>7025</v>
      </c>
    </row>
    <row r="1248" spans="1:24" ht="153" x14ac:dyDescent="0.25">
      <c r="A1248" s="6" t="s">
        <v>7239</v>
      </c>
      <c r="B1248" s="11" t="s">
        <v>25</v>
      </c>
      <c r="C1248" s="11" t="s">
        <v>2455</v>
      </c>
      <c r="D1248" s="11" t="s">
        <v>2456</v>
      </c>
      <c r="E1248" s="11" t="s">
        <v>2457</v>
      </c>
      <c r="F1248" s="52" t="s">
        <v>2458</v>
      </c>
      <c r="G1248" s="2" t="s">
        <v>30</v>
      </c>
      <c r="H1248" s="41">
        <v>0</v>
      </c>
      <c r="I1248" s="18">
        <v>470000000</v>
      </c>
      <c r="J1248" s="6" t="s">
        <v>32</v>
      </c>
      <c r="K1248" s="3" t="s">
        <v>95</v>
      </c>
      <c r="L1248" s="40" t="s">
        <v>2257</v>
      </c>
      <c r="M1248" s="2" t="s">
        <v>35</v>
      </c>
      <c r="N1248" s="11" t="s">
        <v>2258</v>
      </c>
      <c r="O1248" s="11" t="s">
        <v>2259</v>
      </c>
      <c r="P1248" s="2">
        <v>796</v>
      </c>
      <c r="Q1248" s="42" t="s">
        <v>39</v>
      </c>
      <c r="R1248" s="51">
        <v>10</v>
      </c>
      <c r="S1248" s="43">
        <v>90016.62</v>
      </c>
      <c r="T1248" s="23">
        <f t="shared" ref="T1248" si="551">R1248*S1248</f>
        <v>900166.2</v>
      </c>
      <c r="U1248" s="23">
        <f t="shared" ref="U1248" si="552">T1248*1.12</f>
        <v>1008186.1440000001</v>
      </c>
      <c r="V1248" s="2"/>
      <c r="W1248" s="2">
        <v>2016</v>
      </c>
      <c r="X1248" s="41"/>
    </row>
    <row r="1249" spans="1:24" ht="153" x14ac:dyDescent="0.25">
      <c r="A1249" s="6" t="s">
        <v>5598</v>
      </c>
      <c r="B1249" s="11" t="s">
        <v>25</v>
      </c>
      <c r="C1249" s="11" t="s">
        <v>2459</v>
      </c>
      <c r="D1249" s="11" t="s">
        <v>2460</v>
      </c>
      <c r="E1249" s="11" t="s">
        <v>2461</v>
      </c>
      <c r="F1249" s="46" t="s">
        <v>2462</v>
      </c>
      <c r="G1249" s="2" t="s">
        <v>30</v>
      </c>
      <c r="H1249" s="41">
        <v>0</v>
      </c>
      <c r="I1249" s="18">
        <v>470000000</v>
      </c>
      <c r="J1249" s="6" t="s">
        <v>32</v>
      </c>
      <c r="K1249" s="3" t="s">
        <v>240</v>
      </c>
      <c r="L1249" s="40" t="s">
        <v>2257</v>
      </c>
      <c r="M1249" s="2" t="s">
        <v>35</v>
      </c>
      <c r="N1249" s="11" t="s">
        <v>2258</v>
      </c>
      <c r="O1249" s="11" t="s">
        <v>2259</v>
      </c>
      <c r="P1249" s="2">
        <v>796</v>
      </c>
      <c r="Q1249" s="42" t="s">
        <v>39</v>
      </c>
      <c r="R1249" s="43">
        <v>6</v>
      </c>
      <c r="S1249" s="43">
        <v>11788.66</v>
      </c>
      <c r="T1249" s="23">
        <v>0</v>
      </c>
      <c r="U1249" s="23">
        <f t="shared" si="494"/>
        <v>0</v>
      </c>
      <c r="V1249" s="2"/>
      <c r="W1249" s="2">
        <v>2016</v>
      </c>
      <c r="X1249" s="41" t="s">
        <v>7025</v>
      </c>
    </row>
    <row r="1250" spans="1:24" ht="153" x14ac:dyDescent="0.25">
      <c r="A1250" s="6" t="s">
        <v>7240</v>
      </c>
      <c r="B1250" s="11" t="s">
        <v>25</v>
      </c>
      <c r="C1250" s="11" t="s">
        <v>2459</v>
      </c>
      <c r="D1250" s="11" t="s">
        <v>2460</v>
      </c>
      <c r="E1250" s="11" t="s">
        <v>2461</v>
      </c>
      <c r="F1250" s="46" t="s">
        <v>2462</v>
      </c>
      <c r="G1250" s="2" t="s">
        <v>30</v>
      </c>
      <c r="H1250" s="41">
        <v>0</v>
      </c>
      <c r="I1250" s="18">
        <v>470000000</v>
      </c>
      <c r="J1250" s="6" t="s">
        <v>32</v>
      </c>
      <c r="K1250" s="3" t="s">
        <v>95</v>
      </c>
      <c r="L1250" s="40" t="s">
        <v>2257</v>
      </c>
      <c r="M1250" s="2" t="s">
        <v>35</v>
      </c>
      <c r="N1250" s="11" t="s">
        <v>2258</v>
      </c>
      <c r="O1250" s="11" t="s">
        <v>2259</v>
      </c>
      <c r="P1250" s="2">
        <v>796</v>
      </c>
      <c r="Q1250" s="42" t="s">
        <v>39</v>
      </c>
      <c r="R1250" s="43">
        <v>6</v>
      </c>
      <c r="S1250" s="43">
        <v>11788.66</v>
      </c>
      <c r="T1250" s="23">
        <f t="shared" ref="T1250" si="553">R1250*S1250</f>
        <v>70731.959999999992</v>
      </c>
      <c r="U1250" s="23">
        <f t="shared" ref="U1250" si="554">T1250*1.12</f>
        <v>79219.795199999993</v>
      </c>
      <c r="V1250" s="2"/>
      <c r="W1250" s="2">
        <v>2016</v>
      </c>
      <c r="X1250" s="41"/>
    </row>
    <row r="1251" spans="1:24" ht="153" x14ac:dyDescent="0.25">
      <c r="A1251" s="6" t="s">
        <v>5599</v>
      </c>
      <c r="B1251" s="11" t="s">
        <v>25</v>
      </c>
      <c r="C1251" s="11" t="s">
        <v>2459</v>
      </c>
      <c r="D1251" s="11" t="s">
        <v>2460</v>
      </c>
      <c r="E1251" s="11" t="s">
        <v>2461</v>
      </c>
      <c r="F1251" s="11" t="s">
        <v>2463</v>
      </c>
      <c r="G1251" s="2" t="s">
        <v>30</v>
      </c>
      <c r="H1251" s="41">
        <v>0</v>
      </c>
      <c r="I1251" s="18">
        <v>470000000</v>
      </c>
      <c r="J1251" s="6" t="s">
        <v>32</v>
      </c>
      <c r="K1251" s="3" t="s">
        <v>240</v>
      </c>
      <c r="L1251" s="40" t="s">
        <v>2257</v>
      </c>
      <c r="M1251" s="2" t="s">
        <v>35</v>
      </c>
      <c r="N1251" s="11" t="s">
        <v>2258</v>
      </c>
      <c r="O1251" s="11" t="s">
        <v>2259</v>
      </c>
      <c r="P1251" s="2">
        <v>796</v>
      </c>
      <c r="Q1251" s="42" t="s">
        <v>39</v>
      </c>
      <c r="R1251" s="43">
        <v>3</v>
      </c>
      <c r="S1251" s="43">
        <v>28800</v>
      </c>
      <c r="T1251" s="23">
        <v>0</v>
      </c>
      <c r="U1251" s="23">
        <f t="shared" si="494"/>
        <v>0</v>
      </c>
      <c r="V1251" s="2"/>
      <c r="W1251" s="2">
        <v>2016</v>
      </c>
      <c r="X1251" s="41" t="s">
        <v>7025</v>
      </c>
    </row>
    <row r="1252" spans="1:24" ht="153" x14ac:dyDescent="0.25">
      <c r="A1252" s="6" t="s">
        <v>7241</v>
      </c>
      <c r="B1252" s="11" t="s">
        <v>25</v>
      </c>
      <c r="C1252" s="11" t="s">
        <v>2459</v>
      </c>
      <c r="D1252" s="11" t="s">
        <v>2460</v>
      </c>
      <c r="E1252" s="11" t="s">
        <v>2461</v>
      </c>
      <c r="F1252" s="11" t="s">
        <v>2463</v>
      </c>
      <c r="G1252" s="2" t="s">
        <v>30</v>
      </c>
      <c r="H1252" s="41">
        <v>0</v>
      </c>
      <c r="I1252" s="18">
        <v>470000000</v>
      </c>
      <c r="J1252" s="6" t="s">
        <v>32</v>
      </c>
      <c r="K1252" s="3" t="s">
        <v>95</v>
      </c>
      <c r="L1252" s="40" t="s">
        <v>2257</v>
      </c>
      <c r="M1252" s="2" t="s">
        <v>35</v>
      </c>
      <c r="N1252" s="11" t="s">
        <v>2258</v>
      </c>
      <c r="O1252" s="11" t="s">
        <v>2259</v>
      </c>
      <c r="P1252" s="2">
        <v>796</v>
      </c>
      <c r="Q1252" s="42" t="s">
        <v>39</v>
      </c>
      <c r="R1252" s="43">
        <v>3</v>
      </c>
      <c r="S1252" s="43">
        <v>28800</v>
      </c>
      <c r="T1252" s="23">
        <f t="shared" ref="T1252" si="555">R1252*S1252</f>
        <v>86400</v>
      </c>
      <c r="U1252" s="23">
        <f t="shared" ref="U1252" si="556">T1252*1.12</f>
        <v>96768.000000000015</v>
      </c>
      <c r="V1252" s="2"/>
      <c r="W1252" s="2">
        <v>2016</v>
      </c>
      <c r="X1252" s="41"/>
    </row>
    <row r="1253" spans="1:24" ht="135.75" customHeight="1" x14ac:dyDescent="0.25">
      <c r="A1253" s="6" t="s">
        <v>5600</v>
      </c>
      <c r="B1253" s="11" t="s">
        <v>25</v>
      </c>
      <c r="C1253" s="11" t="s">
        <v>2459</v>
      </c>
      <c r="D1253" s="11" t="s">
        <v>2460</v>
      </c>
      <c r="E1253" s="11" t="s">
        <v>2461</v>
      </c>
      <c r="F1253" s="46" t="s">
        <v>2464</v>
      </c>
      <c r="G1253" s="2" t="s">
        <v>30</v>
      </c>
      <c r="H1253" s="41">
        <v>0</v>
      </c>
      <c r="I1253" s="18">
        <v>470000000</v>
      </c>
      <c r="J1253" s="6" t="s">
        <v>32</v>
      </c>
      <c r="K1253" s="3" t="s">
        <v>240</v>
      </c>
      <c r="L1253" s="40" t="s">
        <v>2257</v>
      </c>
      <c r="M1253" s="2" t="s">
        <v>35</v>
      </c>
      <c r="N1253" s="11" t="s">
        <v>2258</v>
      </c>
      <c r="O1253" s="11" t="s">
        <v>2259</v>
      </c>
      <c r="P1253" s="2">
        <v>796</v>
      </c>
      <c r="Q1253" s="42" t="s">
        <v>39</v>
      </c>
      <c r="R1253" s="43">
        <v>2</v>
      </c>
      <c r="S1253" s="43">
        <v>6264.89</v>
      </c>
      <c r="T1253" s="23">
        <v>0</v>
      </c>
      <c r="U1253" s="23">
        <f t="shared" si="494"/>
        <v>0</v>
      </c>
      <c r="V1253" s="2"/>
      <c r="W1253" s="2">
        <v>2016</v>
      </c>
      <c r="X1253" s="41" t="s">
        <v>7025</v>
      </c>
    </row>
    <row r="1254" spans="1:24" ht="138.75" customHeight="1" x14ac:dyDescent="0.25">
      <c r="A1254" s="6" t="s">
        <v>7242</v>
      </c>
      <c r="B1254" s="11" t="s">
        <v>25</v>
      </c>
      <c r="C1254" s="11" t="s">
        <v>2459</v>
      </c>
      <c r="D1254" s="11" t="s">
        <v>2460</v>
      </c>
      <c r="E1254" s="11" t="s">
        <v>2461</v>
      </c>
      <c r="F1254" s="46" t="s">
        <v>2464</v>
      </c>
      <c r="G1254" s="2" t="s">
        <v>30</v>
      </c>
      <c r="H1254" s="41">
        <v>0</v>
      </c>
      <c r="I1254" s="18">
        <v>470000000</v>
      </c>
      <c r="J1254" s="6" t="s">
        <v>32</v>
      </c>
      <c r="K1254" s="3" t="s">
        <v>95</v>
      </c>
      <c r="L1254" s="40" t="s">
        <v>2257</v>
      </c>
      <c r="M1254" s="2" t="s">
        <v>35</v>
      </c>
      <c r="N1254" s="11" t="s">
        <v>2258</v>
      </c>
      <c r="O1254" s="11" t="s">
        <v>2259</v>
      </c>
      <c r="P1254" s="2">
        <v>796</v>
      </c>
      <c r="Q1254" s="42" t="s">
        <v>39</v>
      </c>
      <c r="R1254" s="43">
        <v>2</v>
      </c>
      <c r="S1254" s="43">
        <v>6264.89</v>
      </c>
      <c r="T1254" s="23">
        <f t="shared" ref="T1254" si="557">R1254*S1254</f>
        <v>12529.78</v>
      </c>
      <c r="U1254" s="23">
        <f t="shared" ref="U1254" si="558">T1254*1.12</f>
        <v>14033.353600000002</v>
      </c>
      <c r="V1254" s="2"/>
      <c r="W1254" s="2">
        <v>2016</v>
      </c>
      <c r="X1254" s="41"/>
    </row>
    <row r="1255" spans="1:24" ht="153" x14ac:dyDescent="0.25">
      <c r="A1255" s="6" t="s">
        <v>5601</v>
      </c>
      <c r="B1255" s="11" t="s">
        <v>25</v>
      </c>
      <c r="C1255" s="11" t="s">
        <v>2459</v>
      </c>
      <c r="D1255" s="11" t="s">
        <v>2460</v>
      </c>
      <c r="E1255" s="11" t="s">
        <v>2461</v>
      </c>
      <c r="F1255" s="46" t="s">
        <v>2465</v>
      </c>
      <c r="G1255" s="2" t="s">
        <v>30</v>
      </c>
      <c r="H1255" s="41">
        <v>0</v>
      </c>
      <c r="I1255" s="18">
        <v>470000000</v>
      </c>
      <c r="J1255" s="6" t="s">
        <v>32</v>
      </c>
      <c r="K1255" s="3" t="s">
        <v>240</v>
      </c>
      <c r="L1255" s="40" t="s">
        <v>2257</v>
      </c>
      <c r="M1255" s="2" t="s">
        <v>35</v>
      </c>
      <c r="N1255" s="11" t="s">
        <v>2258</v>
      </c>
      <c r="O1255" s="11" t="s">
        <v>2259</v>
      </c>
      <c r="P1255" s="2">
        <v>796</v>
      </c>
      <c r="Q1255" s="42" t="s">
        <v>39</v>
      </c>
      <c r="R1255" s="43">
        <v>4</v>
      </c>
      <c r="S1255" s="43">
        <v>28435.25</v>
      </c>
      <c r="T1255" s="23">
        <v>0</v>
      </c>
      <c r="U1255" s="23">
        <f t="shared" si="494"/>
        <v>0</v>
      </c>
      <c r="V1255" s="2"/>
      <c r="W1255" s="2">
        <v>2016</v>
      </c>
      <c r="X1255" s="41" t="s">
        <v>7178</v>
      </c>
    </row>
    <row r="1256" spans="1:24" ht="153" x14ac:dyDescent="0.25">
      <c r="A1256" s="6" t="s">
        <v>7243</v>
      </c>
      <c r="B1256" s="11" t="s">
        <v>25</v>
      </c>
      <c r="C1256" s="11" t="s">
        <v>2459</v>
      </c>
      <c r="D1256" s="11" t="s">
        <v>2460</v>
      </c>
      <c r="E1256" s="11" t="s">
        <v>2461</v>
      </c>
      <c r="F1256" s="46" t="s">
        <v>2465</v>
      </c>
      <c r="G1256" s="2" t="s">
        <v>30</v>
      </c>
      <c r="H1256" s="41">
        <v>0</v>
      </c>
      <c r="I1256" s="18">
        <v>470000000</v>
      </c>
      <c r="J1256" s="6" t="s">
        <v>32</v>
      </c>
      <c r="K1256" s="3" t="s">
        <v>95</v>
      </c>
      <c r="L1256" s="40" t="s">
        <v>2257</v>
      </c>
      <c r="M1256" s="2" t="s">
        <v>35</v>
      </c>
      <c r="N1256" s="11" t="s">
        <v>2258</v>
      </c>
      <c r="O1256" s="11" t="s">
        <v>2259</v>
      </c>
      <c r="P1256" s="2">
        <v>796</v>
      </c>
      <c r="Q1256" s="42" t="s">
        <v>39</v>
      </c>
      <c r="R1256" s="43">
        <v>4</v>
      </c>
      <c r="S1256" s="43">
        <v>31489.33</v>
      </c>
      <c r="T1256" s="23">
        <f t="shared" ref="T1256" si="559">R1256*S1256</f>
        <v>125957.32</v>
      </c>
      <c r="U1256" s="23">
        <f t="shared" ref="U1256" si="560">T1256*1.12</f>
        <v>141072.19840000002</v>
      </c>
      <c r="V1256" s="2"/>
      <c r="W1256" s="2">
        <v>2016</v>
      </c>
      <c r="X1256" s="41"/>
    </row>
    <row r="1257" spans="1:24" ht="153" x14ac:dyDescent="0.25">
      <c r="A1257" s="6" t="s">
        <v>5602</v>
      </c>
      <c r="B1257" s="11" t="s">
        <v>25</v>
      </c>
      <c r="C1257" s="11" t="s">
        <v>2459</v>
      </c>
      <c r="D1257" s="11" t="s">
        <v>2460</v>
      </c>
      <c r="E1257" s="11" t="s">
        <v>2461</v>
      </c>
      <c r="F1257" s="11" t="s">
        <v>2466</v>
      </c>
      <c r="G1257" s="2" t="s">
        <v>30</v>
      </c>
      <c r="H1257" s="41">
        <v>0</v>
      </c>
      <c r="I1257" s="18">
        <v>470000000</v>
      </c>
      <c r="J1257" s="6" t="s">
        <v>32</v>
      </c>
      <c r="K1257" s="3" t="s">
        <v>240</v>
      </c>
      <c r="L1257" s="40" t="s">
        <v>2257</v>
      </c>
      <c r="M1257" s="2" t="s">
        <v>35</v>
      </c>
      <c r="N1257" s="11" t="s">
        <v>2258</v>
      </c>
      <c r="O1257" s="11" t="s">
        <v>2259</v>
      </c>
      <c r="P1257" s="2">
        <v>796</v>
      </c>
      <c r="Q1257" s="42" t="s">
        <v>39</v>
      </c>
      <c r="R1257" s="43">
        <v>2</v>
      </c>
      <c r="S1257" s="43">
        <v>64999.999999999993</v>
      </c>
      <c r="T1257" s="23">
        <v>0</v>
      </c>
      <c r="U1257" s="23">
        <f t="shared" si="494"/>
        <v>0</v>
      </c>
      <c r="V1257" s="2"/>
      <c r="W1257" s="2">
        <v>2016</v>
      </c>
      <c r="X1257" s="41" t="s">
        <v>6914</v>
      </c>
    </row>
    <row r="1258" spans="1:24" ht="153" x14ac:dyDescent="0.25">
      <c r="A1258" s="6" t="s">
        <v>7244</v>
      </c>
      <c r="B1258" s="11" t="s">
        <v>25</v>
      </c>
      <c r="C1258" s="11" t="s">
        <v>2459</v>
      </c>
      <c r="D1258" s="11" t="s">
        <v>2460</v>
      </c>
      <c r="E1258" s="11" t="s">
        <v>2461</v>
      </c>
      <c r="F1258" s="11" t="s">
        <v>2466</v>
      </c>
      <c r="G1258" s="2" t="s">
        <v>30</v>
      </c>
      <c r="H1258" s="41">
        <v>0</v>
      </c>
      <c r="I1258" s="18">
        <v>470000000</v>
      </c>
      <c r="J1258" s="6" t="s">
        <v>32</v>
      </c>
      <c r="K1258" s="3" t="s">
        <v>95</v>
      </c>
      <c r="L1258" s="40" t="s">
        <v>2257</v>
      </c>
      <c r="M1258" s="2" t="s">
        <v>35</v>
      </c>
      <c r="N1258" s="11" t="s">
        <v>2258</v>
      </c>
      <c r="O1258" s="11" t="s">
        <v>2259</v>
      </c>
      <c r="P1258" s="2">
        <v>796</v>
      </c>
      <c r="Q1258" s="42" t="s">
        <v>39</v>
      </c>
      <c r="R1258" s="43">
        <v>3</v>
      </c>
      <c r="S1258" s="43">
        <v>64999.999999999993</v>
      </c>
      <c r="T1258" s="23">
        <f t="shared" ref="T1258" si="561">R1258*S1258</f>
        <v>194999.99999999997</v>
      </c>
      <c r="U1258" s="23">
        <f t="shared" ref="U1258" si="562">T1258*1.12</f>
        <v>218400</v>
      </c>
      <c r="V1258" s="2"/>
      <c r="W1258" s="2">
        <v>2016</v>
      </c>
      <c r="X1258" s="41"/>
    </row>
    <row r="1259" spans="1:24" ht="153" x14ac:dyDescent="0.25">
      <c r="A1259" s="6" t="s">
        <v>5603</v>
      </c>
      <c r="B1259" s="11" t="s">
        <v>25</v>
      </c>
      <c r="C1259" s="11" t="s">
        <v>2467</v>
      </c>
      <c r="D1259" s="11" t="s">
        <v>404</v>
      </c>
      <c r="E1259" s="11" t="s">
        <v>2468</v>
      </c>
      <c r="F1259" s="46" t="s">
        <v>2469</v>
      </c>
      <c r="G1259" s="2" t="s">
        <v>30</v>
      </c>
      <c r="H1259" s="41">
        <v>0</v>
      </c>
      <c r="I1259" s="18">
        <v>470000000</v>
      </c>
      <c r="J1259" s="6" t="s">
        <v>32</v>
      </c>
      <c r="K1259" s="3" t="s">
        <v>240</v>
      </c>
      <c r="L1259" s="40" t="s">
        <v>2257</v>
      </c>
      <c r="M1259" s="2" t="s">
        <v>35</v>
      </c>
      <c r="N1259" s="11" t="s">
        <v>2258</v>
      </c>
      <c r="O1259" s="11" t="s">
        <v>2259</v>
      </c>
      <c r="P1259" s="2">
        <v>796</v>
      </c>
      <c r="Q1259" s="6" t="s">
        <v>39</v>
      </c>
      <c r="R1259" s="43">
        <v>3</v>
      </c>
      <c r="S1259" s="43">
        <v>5315.76</v>
      </c>
      <c r="T1259" s="23">
        <v>0</v>
      </c>
      <c r="U1259" s="23">
        <f t="shared" si="494"/>
        <v>0</v>
      </c>
      <c r="V1259" s="2"/>
      <c r="W1259" s="2">
        <v>2016</v>
      </c>
      <c r="X1259" s="41" t="s">
        <v>7178</v>
      </c>
    </row>
    <row r="1260" spans="1:24" ht="153" x14ac:dyDescent="0.25">
      <c r="A1260" s="6" t="s">
        <v>7245</v>
      </c>
      <c r="B1260" s="11" t="s">
        <v>25</v>
      </c>
      <c r="C1260" s="11" t="s">
        <v>2467</v>
      </c>
      <c r="D1260" s="11" t="s">
        <v>404</v>
      </c>
      <c r="E1260" s="11" t="s">
        <v>2468</v>
      </c>
      <c r="F1260" s="46" t="s">
        <v>2469</v>
      </c>
      <c r="G1260" s="2" t="s">
        <v>30</v>
      </c>
      <c r="H1260" s="41">
        <v>0</v>
      </c>
      <c r="I1260" s="18">
        <v>470000000</v>
      </c>
      <c r="J1260" s="6" t="s">
        <v>32</v>
      </c>
      <c r="K1260" s="3" t="s">
        <v>95</v>
      </c>
      <c r="L1260" s="40" t="s">
        <v>2257</v>
      </c>
      <c r="M1260" s="2" t="s">
        <v>35</v>
      </c>
      <c r="N1260" s="11" t="s">
        <v>2258</v>
      </c>
      <c r="O1260" s="11" t="s">
        <v>2259</v>
      </c>
      <c r="P1260" s="2">
        <v>796</v>
      </c>
      <c r="Q1260" s="6" t="s">
        <v>39</v>
      </c>
      <c r="R1260" s="43">
        <v>3</v>
      </c>
      <c r="S1260" s="43">
        <v>7996.75</v>
      </c>
      <c r="T1260" s="23">
        <f t="shared" ref="T1260" si="563">R1260*S1260</f>
        <v>23990.25</v>
      </c>
      <c r="U1260" s="23">
        <f t="shared" ref="U1260" si="564">T1260*1.12</f>
        <v>26869.08</v>
      </c>
      <c r="V1260" s="2"/>
      <c r="W1260" s="2">
        <v>2016</v>
      </c>
      <c r="X1260" s="41"/>
    </row>
    <row r="1261" spans="1:24" ht="153" x14ac:dyDescent="0.25">
      <c r="A1261" s="6" t="s">
        <v>5604</v>
      </c>
      <c r="B1261" s="11" t="s">
        <v>25</v>
      </c>
      <c r="C1261" s="11" t="s">
        <v>2467</v>
      </c>
      <c r="D1261" s="11" t="s">
        <v>404</v>
      </c>
      <c r="E1261" s="11" t="s">
        <v>2468</v>
      </c>
      <c r="F1261" s="11" t="s">
        <v>2470</v>
      </c>
      <c r="G1261" s="2" t="s">
        <v>30</v>
      </c>
      <c r="H1261" s="41">
        <v>0</v>
      </c>
      <c r="I1261" s="18">
        <v>470000000</v>
      </c>
      <c r="J1261" s="6" t="s">
        <v>32</v>
      </c>
      <c r="K1261" s="3" t="s">
        <v>240</v>
      </c>
      <c r="L1261" s="40" t="s">
        <v>2257</v>
      </c>
      <c r="M1261" s="2" t="s">
        <v>35</v>
      </c>
      <c r="N1261" s="11" t="s">
        <v>2258</v>
      </c>
      <c r="O1261" s="11" t="s">
        <v>2259</v>
      </c>
      <c r="P1261" s="2">
        <v>796</v>
      </c>
      <c r="Q1261" s="42" t="s">
        <v>39</v>
      </c>
      <c r="R1261" s="43">
        <v>2</v>
      </c>
      <c r="S1261" s="43">
        <v>11000</v>
      </c>
      <c r="T1261" s="23">
        <v>0</v>
      </c>
      <c r="U1261" s="23">
        <f t="shared" si="494"/>
        <v>0</v>
      </c>
      <c r="V1261" s="2"/>
      <c r="W1261" s="2">
        <v>2016</v>
      </c>
      <c r="X1261" s="41" t="s">
        <v>7025</v>
      </c>
    </row>
    <row r="1262" spans="1:24" ht="153" x14ac:dyDescent="0.25">
      <c r="A1262" s="6" t="s">
        <v>7246</v>
      </c>
      <c r="B1262" s="11" t="s">
        <v>25</v>
      </c>
      <c r="C1262" s="11" t="s">
        <v>2467</v>
      </c>
      <c r="D1262" s="11" t="s">
        <v>404</v>
      </c>
      <c r="E1262" s="11" t="s">
        <v>2468</v>
      </c>
      <c r="F1262" s="11" t="s">
        <v>2470</v>
      </c>
      <c r="G1262" s="2" t="s">
        <v>30</v>
      </c>
      <c r="H1262" s="41">
        <v>0</v>
      </c>
      <c r="I1262" s="18">
        <v>470000000</v>
      </c>
      <c r="J1262" s="6" t="s">
        <v>32</v>
      </c>
      <c r="K1262" s="3" t="s">
        <v>95</v>
      </c>
      <c r="L1262" s="40" t="s">
        <v>2257</v>
      </c>
      <c r="M1262" s="2" t="s">
        <v>35</v>
      </c>
      <c r="N1262" s="11" t="s">
        <v>2258</v>
      </c>
      <c r="O1262" s="11" t="s">
        <v>2259</v>
      </c>
      <c r="P1262" s="2">
        <v>796</v>
      </c>
      <c r="Q1262" s="42" t="s">
        <v>39</v>
      </c>
      <c r="R1262" s="43">
        <v>2</v>
      </c>
      <c r="S1262" s="43">
        <v>11000</v>
      </c>
      <c r="T1262" s="23">
        <f t="shared" ref="T1262" si="565">R1262*S1262</f>
        <v>22000</v>
      </c>
      <c r="U1262" s="23">
        <f t="shared" ref="U1262" si="566">T1262*1.12</f>
        <v>24640.000000000004</v>
      </c>
      <c r="V1262" s="2"/>
      <c r="W1262" s="2">
        <v>2016</v>
      </c>
      <c r="X1262" s="41"/>
    </row>
    <row r="1263" spans="1:24" ht="153" x14ac:dyDescent="0.25">
      <c r="A1263" s="6" t="s">
        <v>5605</v>
      </c>
      <c r="B1263" s="11" t="s">
        <v>25</v>
      </c>
      <c r="C1263" s="11" t="s">
        <v>2471</v>
      </c>
      <c r="D1263" s="11" t="s">
        <v>2472</v>
      </c>
      <c r="E1263" s="11" t="s">
        <v>2473</v>
      </c>
      <c r="F1263" s="45" t="s">
        <v>2474</v>
      </c>
      <c r="G1263" s="2" t="s">
        <v>30</v>
      </c>
      <c r="H1263" s="41">
        <v>0</v>
      </c>
      <c r="I1263" s="18">
        <v>470000000</v>
      </c>
      <c r="J1263" s="6" t="s">
        <v>32</v>
      </c>
      <c r="K1263" s="3" t="s">
        <v>240</v>
      </c>
      <c r="L1263" s="40" t="s">
        <v>2257</v>
      </c>
      <c r="M1263" s="2" t="s">
        <v>35</v>
      </c>
      <c r="N1263" s="11" t="s">
        <v>2258</v>
      </c>
      <c r="O1263" s="11" t="s">
        <v>2259</v>
      </c>
      <c r="P1263" s="2">
        <v>796</v>
      </c>
      <c r="Q1263" s="42" t="s">
        <v>39</v>
      </c>
      <c r="R1263" s="43">
        <v>2</v>
      </c>
      <c r="S1263" s="43">
        <v>9315.68</v>
      </c>
      <c r="T1263" s="23">
        <v>0</v>
      </c>
      <c r="U1263" s="23">
        <f t="shared" si="494"/>
        <v>0</v>
      </c>
      <c r="V1263" s="2"/>
      <c r="W1263" s="2">
        <v>2016</v>
      </c>
      <c r="X1263" s="41" t="s">
        <v>7025</v>
      </c>
    </row>
    <row r="1264" spans="1:24" ht="153" x14ac:dyDescent="0.25">
      <c r="A1264" s="6" t="s">
        <v>7247</v>
      </c>
      <c r="B1264" s="11" t="s">
        <v>25</v>
      </c>
      <c r="C1264" s="11" t="s">
        <v>2471</v>
      </c>
      <c r="D1264" s="11" t="s">
        <v>2472</v>
      </c>
      <c r="E1264" s="11" t="s">
        <v>2473</v>
      </c>
      <c r="F1264" s="45" t="s">
        <v>2474</v>
      </c>
      <c r="G1264" s="2" t="s">
        <v>30</v>
      </c>
      <c r="H1264" s="41">
        <v>0</v>
      </c>
      <c r="I1264" s="18">
        <v>470000000</v>
      </c>
      <c r="J1264" s="6" t="s">
        <v>32</v>
      </c>
      <c r="K1264" s="3" t="s">
        <v>95</v>
      </c>
      <c r="L1264" s="40" t="s">
        <v>2257</v>
      </c>
      <c r="M1264" s="2" t="s">
        <v>35</v>
      </c>
      <c r="N1264" s="11" t="s">
        <v>2258</v>
      </c>
      <c r="O1264" s="11" t="s">
        <v>2259</v>
      </c>
      <c r="P1264" s="2">
        <v>796</v>
      </c>
      <c r="Q1264" s="42" t="s">
        <v>39</v>
      </c>
      <c r="R1264" s="43">
        <v>2</v>
      </c>
      <c r="S1264" s="43">
        <v>9315.68</v>
      </c>
      <c r="T1264" s="23">
        <f t="shared" ref="T1264" si="567">R1264*S1264</f>
        <v>18631.36</v>
      </c>
      <c r="U1264" s="23">
        <f t="shared" ref="U1264" si="568">T1264*1.12</f>
        <v>20867.123200000002</v>
      </c>
      <c r="V1264" s="2"/>
      <c r="W1264" s="2">
        <v>2016</v>
      </c>
      <c r="X1264" s="41"/>
    </row>
    <row r="1265" spans="1:24" ht="153" x14ac:dyDescent="0.25">
      <c r="A1265" s="6" t="s">
        <v>5606</v>
      </c>
      <c r="B1265" s="11" t="s">
        <v>25</v>
      </c>
      <c r="C1265" s="11" t="s">
        <v>2475</v>
      </c>
      <c r="D1265" s="11" t="s">
        <v>2476</v>
      </c>
      <c r="E1265" s="11" t="s">
        <v>2477</v>
      </c>
      <c r="F1265" s="46" t="s">
        <v>2478</v>
      </c>
      <c r="G1265" s="2" t="s">
        <v>30</v>
      </c>
      <c r="H1265" s="41">
        <v>0</v>
      </c>
      <c r="I1265" s="18">
        <v>470000000</v>
      </c>
      <c r="J1265" s="6" t="s">
        <v>32</v>
      </c>
      <c r="K1265" s="3" t="s">
        <v>240</v>
      </c>
      <c r="L1265" s="40" t="s">
        <v>2257</v>
      </c>
      <c r="M1265" s="2" t="s">
        <v>35</v>
      </c>
      <c r="N1265" s="11" t="s">
        <v>2258</v>
      </c>
      <c r="O1265" s="11" t="s">
        <v>2259</v>
      </c>
      <c r="P1265" s="2">
        <v>796</v>
      </c>
      <c r="Q1265" s="42" t="s">
        <v>39</v>
      </c>
      <c r="R1265" s="43">
        <v>3</v>
      </c>
      <c r="S1265" s="43">
        <v>25389.3</v>
      </c>
      <c r="T1265" s="23">
        <v>0</v>
      </c>
      <c r="U1265" s="23">
        <f t="shared" si="494"/>
        <v>0</v>
      </c>
      <c r="V1265" s="2"/>
      <c r="W1265" s="2">
        <v>2016</v>
      </c>
      <c r="X1265" s="41" t="s">
        <v>6914</v>
      </c>
    </row>
    <row r="1266" spans="1:24" ht="153" x14ac:dyDescent="0.25">
      <c r="A1266" s="6" t="s">
        <v>7248</v>
      </c>
      <c r="B1266" s="11" t="s">
        <v>25</v>
      </c>
      <c r="C1266" s="11" t="s">
        <v>2475</v>
      </c>
      <c r="D1266" s="11" t="s">
        <v>2476</v>
      </c>
      <c r="E1266" s="11" t="s">
        <v>2477</v>
      </c>
      <c r="F1266" s="46" t="s">
        <v>2478</v>
      </c>
      <c r="G1266" s="2" t="s">
        <v>30</v>
      </c>
      <c r="H1266" s="41">
        <v>0</v>
      </c>
      <c r="I1266" s="18">
        <v>470000000</v>
      </c>
      <c r="J1266" s="6" t="s">
        <v>32</v>
      </c>
      <c r="K1266" s="3" t="s">
        <v>95</v>
      </c>
      <c r="L1266" s="40" t="s">
        <v>2257</v>
      </c>
      <c r="M1266" s="2" t="s">
        <v>35</v>
      </c>
      <c r="N1266" s="11" t="s">
        <v>2258</v>
      </c>
      <c r="O1266" s="11" t="s">
        <v>2259</v>
      </c>
      <c r="P1266" s="2">
        <v>796</v>
      </c>
      <c r="Q1266" s="42" t="s">
        <v>39</v>
      </c>
      <c r="R1266" s="43">
        <v>5</v>
      </c>
      <c r="S1266" s="43">
        <v>25389.3</v>
      </c>
      <c r="T1266" s="23">
        <f t="shared" ref="T1266" si="569">R1266*S1266</f>
        <v>126946.5</v>
      </c>
      <c r="U1266" s="23">
        <f t="shared" ref="U1266" si="570">T1266*1.12</f>
        <v>142180.08000000002</v>
      </c>
      <c r="V1266" s="2"/>
      <c r="W1266" s="2">
        <v>2016</v>
      </c>
      <c r="X1266" s="41"/>
    </row>
    <row r="1267" spans="1:24" ht="153" x14ac:dyDescent="0.25">
      <c r="A1267" s="6" t="s">
        <v>5607</v>
      </c>
      <c r="B1267" s="11" t="s">
        <v>25</v>
      </c>
      <c r="C1267" s="11" t="s">
        <v>2479</v>
      </c>
      <c r="D1267" s="11" t="s">
        <v>2393</v>
      </c>
      <c r="E1267" s="11" t="s">
        <v>2480</v>
      </c>
      <c r="F1267" s="46" t="s">
        <v>2481</v>
      </c>
      <c r="G1267" s="2" t="s">
        <v>30</v>
      </c>
      <c r="H1267" s="41">
        <v>0</v>
      </c>
      <c r="I1267" s="18">
        <v>470000000</v>
      </c>
      <c r="J1267" s="6" t="s">
        <v>32</v>
      </c>
      <c r="K1267" s="3" t="s">
        <v>240</v>
      </c>
      <c r="L1267" s="40" t="s">
        <v>2257</v>
      </c>
      <c r="M1267" s="2" t="s">
        <v>35</v>
      </c>
      <c r="N1267" s="11" t="s">
        <v>2258</v>
      </c>
      <c r="O1267" s="11" t="s">
        <v>2259</v>
      </c>
      <c r="P1267" s="2">
        <v>796</v>
      </c>
      <c r="Q1267" s="6" t="s">
        <v>39</v>
      </c>
      <c r="R1267" s="51">
        <v>3</v>
      </c>
      <c r="S1267" s="43">
        <v>11700</v>
      </c>
      <c r="T1267" s="23">
        <v>0</v>
      </c>
      <c r="U1267" s="23">
        <f t="shared" si="494"/>
        <v>0</v>
      </c>
      <c r="V1267" s="2"/>
      <c r="W1267" s="2">
        <v>2016</v>
      </c>
      <c r="X1267" s="41" t="s">
        <v>6914</v>
      </c>
    </row>
    <row r="1268" spans="1:24" ht="153" x14ac:dyDescent="0.25">
      <c r="A1268" s="6" t="s">
        <v>7249</v>
      </c>
      <c r="B1268" s="11" t="s">
        <v>25</v>
      </c>
      <c r="C1268" s="11" t="s">
        <v>2479</v>
      </c>
      <c r="D1268" s="11" t="s">
        <v>2393</v>
      </c>
      <c r="E1268" s="11" t="s">
        <v>2480</v>
      </c>
      <c r="F1268" s="46" t="s">
        <v>2481</v>
      </c>
      <c r="G1268" s="2" t="s">
        <v>30</v>
      </c>
      <c r="H1268" s="41">
        <v>0</v>
      </c>
      <c r="I1268" s="18">
        <v>470000000</v>
      </c>
      <c r="J1268" s="6" t="s">
        <v>32</v>
      </c>
      <c r="K1268" s="3" t="s">
        <v>95</v>
      </c>
      <c r="L1268" s="40" t="s">
        <v>2257</v>
      </c>
      <c r="M1268" s="2" t="s">
        <v>35</v>
      </c>
      <c r="N1268" s="11" t="s">
        <v>2258</v>
      </c>
      <c r="O1268" s="11" t="s">
        <v>2259</v>
      </c>
      <c r="P1268" s="2">
        <v>796</v>
      </c>
      <c r="Q1268" s="6" t="s">
        <v>39</v>
      </c>
      <c r="R1268" s="51">
        <v>5</v>
      </c>
      <c r="S1268" s="43">
        <v>11700</v>
      </c>
      <c r="T1268" s="23">
        <f t="shared" ref="T1268" si="571">R1268*S1268</f>
        <v>58500</v>
      </c>
      <c r="U1268" s="23">
        <f t="shared" ref="U1268" si="572">T1268*1.12</f>
        <v>65520.000000000007</v>
      </c>
      <c r="V1268" s="2"/>
      <c r="W1268" s="2">
        <v>2016</v>
      </c>
      <c r="X1268" s="41"/>
    </row>
    <row r="1269" spans="1:24" ht="153" x14ac:dyDescent="0.25">
      <c r="A1269" s="6" t="s">
        <v>5608</v>
      </c>
      <c r="B1269" s="11" t="s">
        <v>25</v>
      </c>
      <c r="C1269" s="11" t="s">
        <v>2482</v>
      </c>
      <c r="D1269" s="11" t="s">
        <v>2354</v>
      </c>
      <c r="E1269" s="11" t="s">
        <v>2483</v>
      </c>
      <c r="F1269" s="11" t="s">
        <v>2484</v>
      </c>
      <c r="G1269" s="2" t="s">
        <v>30</v>
      </c>
      <c r="H1269" s="41">
        <v>0</v>
      </c>
      <c r="I1269" s="18">
        <v>470000000</v>
      </c>
      <c r="J1269" s="6" t="s">
        <v>32</v>
      </c>
      <c r="K1269" s="3" t="s">
        <v>240</v>
      </c>
      <c r="L1269" s="40" t="s">
        <v>2257</v>
      </c>
      <c r="M1269" s="2" t="s">
        <v>35</v>
      </c>
      <c r="N1269" s="11" t="s">
        <v>2258</v>
      </c>
      <c r="O1269" s="11" t="s">
        <v>2259</v>
      </c>
      <c r="P1269" s="2">
        <v>796</v>
      </c>
      <c r="Q1269" s="42" t="s">
        <v>39</v>
      </c>
      <c r="R1269" s="51">
        <v>3</v>
      </c>
      <c r="S1269" s="43">
        <v>9480.2000000000007</v>
      </c>
      <c r="T1269" s="23">
        <v>0</v>
      </c>
      <c r="U1269" s="23">
        <f t="shared" si="494"/>
        <v>0</v>
      </c>
      <c r="V1269" s="2"/>
      <c r="W1269" s="2">
        <v>2016</v>
      </c>
      <c r="X1269" s="41" t="s">
        <v>7178</v>
      </c>
    </row>
    <row r="1270" spans="1:24" ht="153" x14ac:dyDescent="0.25">
      <c r="A1270" s="6" t="s">
        <v>7250</v>
      </c>
      <c r="B1270" s="11" t="s">
        <v>25</v>
      </c>
      <c r="C1270" s="11" t="s">
        <v>2482</v>
      </c>
      <c r="D1270" s="11" t="s">
        <v>2354</v>
      </c>
      <c r="E1270" s="11" t="s">
        <v>2483</v>
      </c>
      <c r="F1270" s="11" t="s">
        <v>2484</v>
      </c>
      <c r="G1270" s="2" t="s">
        <v>30</v>
      </c>
      <c r="H1270" s="41">
        <v>0</v>
      </c>
      <c r="I1270" s="18">
        <v>470000000</v>
      </c>
      <c r="J1270" s="6" t="s">
        <v>32</v>
      </c>
      <c r="K1270" s="3" t="s">
        <v>95</v>
      </c>
      <c r="L1270" s="40" t="s">
        <v>2257</v>
      </c>
      <c r="M1270" s="2" t="s">
        <v>35</v>
      </c>
      <c r="N1270" s="11" t="s">
        <v>2258</v>
      </c>
      <c r="O1270" s="11" t="s">
        <v>2259</v>
      </c>
      <c r="P1270" s="2">
        <v>796</v>
      </c>
      <c r="Q1270" s="42" t="s">
        <v>39</v>
      </c>
      <c r="R1270" s="51">
        <v>3</v>
      </c>
      <c r="S1270" s="43">
        <v>12000</v>
      </c>
      <c r="T1270" s="23">
        <f t="shared" ref="T1270" si="573">R1270*S1270</f>
        <v>36000</v>
      </c>
      <c r="U1270" s="23">
        <f t="shared" ref="U1270" si="574">T1270*1.12</f>
        <v>40320.000000000007</v>
      </c>
      <c r="V1270" s="2"/>
      <c r="W1270" s="2">
        <v>2016</v>
      </c>
      <c r="X1270" s="41"/>
    </row>
    <row r="1271" spans="1:24" ht="153" x14ac:dyDescent="0.25">
      <c r="A1271" s="6" t="s">
        <v>5609</v>
      </c>
      <c r="B1271" s="11" t="s">
        <v>25</v>
      </c>
      <c r="C1271" s="11" t="s">
        <v>2482</v>
      </c>
      <c r="D1271" s="11" t="s">
        <v>2354</v>
      </c>
      <c r="E1271" s="11" t="s">
        <v>2483</v>
      </c>
      <c r="F1271" s="11" t="s">
        <v>2485</v>
      </c>
      <c r="G1271" s="2" t="s">
        <v>30</v>
      </c>
      <c r="H1271" s="41">
        <v>0</v>
      </c>
      <c r="I1271" s="18">
        <v>470000000</v>
      </c>
      <c r="J1271" s="6" t="s">
        <v>32</v>
      </c>
      <c r="K1271" s="3" t="s">
        <v>240</v>
      </c>
      <c r="L1271" s="40" t="s">
        <v>2257</v>
      </c>
      <c r="M1271" s="2" t="s">
        <v>35</v>
      </c>
      <c r="N1271" s="11" t="s">
        <v>2258</v>
      </c>
      <c r="O1271" s="11" t="s">
        <v>2259</v>
      </c>
      <c r="P1271" s="2">
        <v>796</v>
      </c>
      <c r="Q1271" s="42" t="s">
        <v>39</v>
      </c>
      <c r="R1271" s="43">
        <v>2</v>
      </c>
      <c r="S1271" s="43">
        <v>52800</v>
      </c>
      <c r="T1271" s="23">
        <v>0</v>
      </c>
      <c r="U1271" s="23">
        <f t="shared" si="494"/>
        <v>0</v>
      </c>
      <c r="V1271" s="2"/>
      <c r="W1271" s="2">
        <v>2016</v>
      </c>
      <c r="X1271" s="41" t="s">
        <v>7025</v>
      </c>
    </row>
    <row r="1272" spans="1:24" ht="153" x14ac:dyDescent="0.25">
      <c r="A1272" s="6" t="s">
        <v>7251</v>
      </c>
      <c r="B1272" s="11" t="s">
        <v>25</v>
      </c>
      <c r="C1272" s="11" t="s">
        <v>2482</v>
      </c>
      <c r="D1272" s="11" t="s">
        <v>2354</v>
      </c>
      <c r="E1272" s="11" t="s">
        <v>2483</v>
      </c>
      <c r="F1272" s="11" t="s">
        <v>2485</v>
      </c>
      <c r="G1272" s="2" t="s">
        <v>30</v>
      </c>
      <c r="H1272" s="41">
        <v>0</v>
      </c>
      <c r="I1272" s="18">
        <v>470000000</v>
      </c>
      <c r="J1272" s="6" t="s">
        <v>32</v>
      </c>
      <c r="K1272" s="3" t="s">
        <v>95</v>
      </c>
      <c r="L1272" s="40" t="s">
        <v>2257</v>
      </c>
      <c r="M1272" s="2" t="s">
        <v>35</v>
      </c>
      <c r="N1272" s="11" t="s">
        <v>2258</v>
      </c>
      <c r="O1272" s="11" t="s">
        <v>2259</v>
      </c>
      <c r="P1272" s="2">
        <v>796</v>
      </c>
      <c r="Q1272" s="42" t="s">
        <v>39</v>
      </c>
      <c r="R1272" s="43">
        <v>2</v>
      </c>
      <c r="S1272" s="43">
        <v>52800</v>
      </c>
      <c r="T1272" s="23">
        <f t="shared" ref="T1272" si="575">R1272*S1272</f>
        <v>105600</v>
      </c>
      <c r="U1272" s="23">
        <f t="shared" ref="U1272" si="576">T1272*1.12</f>
        <v>118272.00000000001</v>
      </c>
      <c r="V1272" s="2"/>
      <c r="W1272" s="2">
        <v>2016</v>
      </c>
      <c r="X1272" s="41"/>
    </row>
    <row r="1273" spans="1:24" ht="153" x14ac:dyDescent="0.25">
      <c r="A1273" s="6" t="s">
        <v>5610</v>
      </c>
      <c r="B1273" s="11" t="s">
        <v>25</v>
      </c>
      <c r="C1273" s="11" t="s">
        <v>2486</v>
      </c>
      <c r="D1273" s="11" t="s">
        <v>2487</v>
      </c>
      <c r="E1273" s="11" t="s">
        <v>2488</v>
      </c>
      <c r="F1273" s="11" t="s">
        <v>2489</v>
      </c>
      <c r="G1273" s="2" t="s">
        <v>30</v>
      </c>
      <c r="H1273" s="41">
        <v>0</v>
      </c>
      <c r="I1273" s="18">
        <v>470000000</v>
      </c>
      <c r="J1273" s="6" t="s">
        <v>32</v>
      </c>
      <c r="K1273" s="3" t="s">
        <v>240</v>
      </c>
      <c r="L1273" s="40" t="s">
        <v>2257</v>
      </c>
      <c r="M1273" s="2" t="s">
        <v>35</v>
      </c>
      <c r="N1273" s="11" t="s">
        <v>2258</v>
      </c>
      <c r="O1273" s="11" t="s">
        <v>2259</v>
      </c>
      <c r="P1273" s="2">
        <v>796</v>
      </c>
      <c r="Q1273" s="42" t="s">
        <v>39</v>
      </c>
      <c r="R1273" s="51">
        <v>3</v>
      </c>
      <c r="S1273" s="43">
        <v>11700</v>
      </c>
      <c r="T1273" s="23">
        <v>0</v>
      </c>
      <c r="U1273" s="23">
        <f t="shared" si="494"/>
        <v>0</v>
      </c>
      <c r="V1273" s="2"/>
      <c r="W1273" s="2">
        <v>2016</v>
      </c>
      <c r="X1273" s="41" t="s">
        <v>7025</v>
      </c>
    </row>
    <row r="1274" spans="1:24" ht="153" x14ac:dyDescent="0.25">
      <c r="A1274" s="6" t="s">
        <v>7252</v>
      </c>
      <c r="B1274" s="11" t="s">
        <v>25</v>
      </c>
      <c r="C1274" s="11" t="s">
        <v>2486</v>
      </c>
      <c r="D1274" s="11" t="s">
        <v>2487</v>
      </c>
      <c r="E1274" s="11" t="s">
        <v>2488</v>
      </c>
      <c r="F1274" s="11" t="s">
        <v>2489</v>
      </c>
      <c r="G1274" s="2" t="s">
        <v>30</v>
      </c>
      <c r="H1274" s="41">
        <v>0</v>
      </c>
      <c r="I1274" s="18">
        <v>470000000</v>
      </c>
      <c r="J1274" s="6" t="s">
        <v>32</v>
      </c>
      <c r="K1274" s="3" t="s">
        <v>95</v>
      </c>
      <c r="L1274" s="40" t="s">
        <v>2257</v>
      </c>
      <c r="M1274" s="2" t="s">
        <v>35</v>
      </c>
      <c r="N1274" s="11" t="s">
        <v>2258</v>
      </c>
      <c r="O1274" s="11" t="s">
        <v>2259</v>
      </c>
      <c r="P1274" s="2">
        <v>796</v>
      </c>
      <c r="Q1274" s="42" t="s">
        <v>39</v>
      </c>
      <c r="R1274" s="51">
        <v>3</v>
      </c>
      <c r="S1274" s="43">
        <v>11700</v>
      </c>
      <c r="T1274" s="23">
        <f t="shared" ref="T1274" si="577">R1274*S1274</f>
        <v>35100</v>
      </c>
      <c r="U1274" s="23">
        <f t="shared" ref="U1274" si="578">T1274*1.12</f>
        <v>39312.000000000007</v>
      </c>
      <c r="V1274" s="2"/>
      <c r="W1274" s="2">
        <v>2016</v>
      </c>
      <c r="X1274" s="41"/>
    </row>
    <row r="1275" spans="1:24" ht="153" x14ac:dyDescent="0.25">
      <c r="A1275" s="6" t="s">
        <v>5611</v>
      </c>
      <c r="B1275" s="11" t="s">
        <v>25</v>
      </c>
      <c r="C1275" s="11" t="s">
        <v>2490</v>
      </c>
      <c r="D1275" s="11" t="s">
        <v>2491</v>
      </c>
      <c r="E1275" s="11" t="s">
        <v>2492</v>
      </c>
      <c r="F1275" s="35" t="s">
        <v>2493</v>
      </c>
      <c r="G1275" s="2" t="s">
        <v>30</v>
      </c>
      <c r="H1275" s="41">
        <v>0</v>
      </c>
      <c r="I1275" s="18">
        <v>470000000</v>
      </c>
      <c r="J1275" s="6" t="s">
        <v>32</v>
      </c>
      <c r="K1275" s="3" t="s">
        <v>240</v>
      </c>
      <c r="L1275" s="40" t="s">
        <v>2257</v>
      </c>
      <c r="M1275" s="2" t="s">
        <v>35</v>
      </c>
      <c r="N1275" s="11" t="s">
        <v>2258</v>
      </c>
      <c r="O1275" s="11" t="s">
        <v>2259</v>
      </c>
      <c r="P1275" s="2">
        <v>796</v>
      </c>
      <c r="Q1275" s="42" t="s">
        <v>39</v>
      </c>
      <c r="R1275" s="53">
        <v>1</v>
      </c>
      <c r="S1275" s="43">
        <v>592440</v>
      </c>
      <c r="T1275" s="23">
        <v>0</v>
      </c>
      <c r="U1275" s="23">
        <f t="shared" si="494"/>
        <v>0</v>
      </c>
      <c r="V1275" s="2"/>
      <c r="W1275" s="2">
        <v>2016</v>
      </c>
      <c r="X1275" s="41" t="s">
        <v>6905</v>
      </c>
    </row>
    <row r="1276" spans="1:24" ht="153" x14ac:dyDescent="0.25">
      <c r="A1276" s="6" t="s">
        <v>5612</v>
      </c>
      <c r="B1276" s="11" t="s">
        <v>25</v>
      </c>
      <c r="C1276" s="11" t="s">
        <v>2490</v>
      </c>
      <c r="D1276" s="11" t="s">
        <v>2491</v>
      </c>
      <c r="E1276" s="11" t="s">
        <v>2492</v>
      </c>
      <c r="F1276" s="35" t="s">
        <v>2494</v>
      </c>
      <c r="G1276" s="2" t="s">
        <v>30</v>
      </c>
      <c r="H1276" s="41">
        <v>0</v>
      </c>
      <c r="I1276" s="18">
        <v>470000000</v>
      </c>
      <c r="J1276" s="6" t="s">
        <v>32</v>
      </c>
      <c r="K1276" s="3" t="s">
        <v>240</v>
      </c>
      <c r="L1276" s="40" t="s">
        <v>2257</v>
      </c>
      <c r="M1276" s="2" t="s">
        <v>35</v>
      </c>
      <c r="N1276" s="11" t="s">
        <v>2258</v>
      </c>
      <c r="O1276" s="11" t="s">
        <v>2259</v>
      </c>
      <c r="P1276" s="2">
        <v>796</v>
      </c>
      <c r="Q1276" s="42" t="s">
        <v>39</v>
      </c>
      <c r="R1276" s="50">
        <v>1</v>
      </c>
      <c r="S1276" s="43">
        <v>626075.69999999995</v>
      </c>
      <c r="T1276" s="23">
        <v>0</v>
      </c>
      <c r="U1276" s="23">
        <f t="shared" si="494"/>
        <v>0</v>
      </c>
      <c r="V1276" s="2"/>
      <c r="W1276" s="2">
        <v>2016</v>
      </c>
      <c r="X1276" s="41" t="s">
        <v>6914</v>
      </c>
    </row>
    <row r="1277" spans="1:24" ht="153" x14ac:dyDescent="0.25">
      <c r="A1277" s="6" t="s">
        <v>7253</v>
      </c>
      <c r="B1277" s="11" t="s">
        <v>25</v>
      </c>
      <c r="C1277" s="11" t="s">
        <v>2490</v>
      </c>
      <c r="D1277" s="11" t="s">
        <v>2491</v>
      </c>
      <c r="E1277" s="11" t="s">
        <v>2492</v>
      </c>
      <c r="F1277" s="35" t="s">
        <v>2494</v>
      </c>
      <c r="G1277" s="2" t="s">
        <v>30</v>
      </c>
      <c r="H1277" s="41">
        <v>0</v>
      </c>
      <c r="I1277" s="18">
        <v>470000000</v>
      </c>
      <c r="J1277" s="6" t="s">
        <v>32</v>
      </c>
      <c r="K1277" s="3" t="s">
        <v>95</v>
      </c>
      <c r="L1277" s="40" t="s">
        <v>2257</v>
      </c>
      <c r="M1277" s="2" t="s">
        <v>35</v>
      </c>
      <c r="N1277" s="11" t="s">
        <v>2258</v>
      </c>
      <c r="O1277" s="11" t="s">
        <v>2259</v>
      </c>
      <c r="P1277" s="2">
        <v>796</v>
      </c>
      <c r="Q1277" s="42" t="s">
        <v>39</v>
      </c>
      <c r="R1277" s="50">
        <v>2</v>
      </c>
      <c r="S1277" s="43">
        <v>626075.69999999995</v>
      </c>
      <c r="T1277" s="23">
        <f t="shared" ref="T1277" si="579">R1277*S1277</f>
        <v>1252151.3999999999</v>
      </c>
      <c r="U1277" s="23">
        <f t="shared" ref="U1277" si="580">T1277*1.12</f>
        <v>1402409.568</v>
      </c>
      <c r="V1277" s="2"/>
      <c r="W1277" s="2">
        <v>2016</v>
      </c>
      <c r="X1277" s="41"/>
    </row>
    <row r="1278" spans="1:24" ht="153" x14ac:dyDescent="0.25">
      <c r="A1278" s="6" t="s">
        <v>5613</v>
      </c>
      <c r="B1278" s="11" t="s">
        <v>25</v>
      </c>
      <c r="C1278" s="11" t="s">
        <v>2490</v>
      </c>
      <c r="D1278" s="11" t="s">
        <v>2491</v>
      </c>
      <c r="E1278" s="11" t="s">
        <v>2492</v>
      </c>
      <c r="F1278" s="11" t="s">
        <v>2495</v>
      </c>
      <c r="G1278" s="2" t="s">
        <v>30</v>
      </c>
      <c r="H1278" s="41">
        <v>0</v>
      </c>
      <c r="I1278" s="18">
        <v>470000000</v>
      </c>
      <c r="J1278" s="6" t="s">
        <v>32</v>
      </c>
      <c r="K1278" s="3" t="s">
        <v>240</v>
      </c>
      <c r="L1278" s="40" t="s">
        <v>2257</v>
      </c>
      <c r="M1278" s="2" t="s">
        <v>35</v>
      </c>
      <c r="N1278" s="11" t="s">
        <v>2258</v>
      </c>
      <c r="O1278" s="11" t="s">
        <v>2259</v>
      </c>
      <c r="P1278" s="2">
        <v>796</v>
      </c>
      <c r="Q1278" s="42" t="s">
        <v>39</v>
      </c>
      <c r="R1278" s="50">
        <v>1</v>
      </c>
      <c r="S1278" s="43">
        <v>246000</v>
      </c>
      <c r="T1278" s="23">
        <v>0</v>
      </c>
      <c r="U1278" s="23">
        <f t="shared" si="494"/>
        <v>0</v>
      </c>
      <c r="V1278" s="2"/>
      <c r="W1278" s="2">
        <v>2016</v>
      </c>
      <c r="X1278" s="41" t="s">
        <v>7025</v>
      </c>
    </row>
    <row r="1279" spans="1:24" ht="153" x14ac:dyDescent="0.25">
      <c r="A1279" s="6" t="s">
        <v>7254</v>
      </c>
      <c r="B1279" s="11" t="s">
        <v>25</v>
      </c>
      <c r="C1279" s="11" t="s">
        <v>2490</v>
      </c>
      <c r="D1279" s="11" t="s">
        <v>2491</v>
      </c>
      <c r="E1279" s="11" t="s">
        <v>2492</v>
      </c>
      <c r="F1279" s="11" t="s">
        <v>2495</v>
      </c>
      <c r="G1279" s="2" t="s">
        <v>30</v>
      </c>
      <c r="H1279" s="41">
        <v>0</v>
      </c>
      <c r="I1279" s="18">
        <v>470000000</v>
      </c>
      <c r="J1279" s="6" t="s">
        <v>32</v>
      </c>
      <c r="K1279" s="3" t="s">
        <v>95</v>
      </c>
      <c r="L1279" s="40" t="s">
        <v>2257</v>
      </c>
      <c r="M1279" s="2" t="s">
        <v>35</v>
      </c>
      <c r="N1279" s="11" t="s">
        <v>2258</v>
      </c>
      <c r="O1279" s="11" t="s">
        <v>2259</v>
      </c>
      <c r="P1279" s="2">
        <v>796</v>
      </c>
      <c r="Q1279" s="42" t="s">
        <v>39</v>
      </c>
      <c r="R1279" s="50">
        <v>1</v>
      </c>
      <c r="S1279" s="43">
        <v>246000</v>
      </c>
      <c r="T1279" s="23">
        <f t="shared" ref="T1279" si="581">R1279*S1279</f>
        <v>246000</v>
      </c>
      <c r="U1279" s="23">
        <f t="shared" ref="U1279" si="582">T1279*1.12</f>
        <v>275520</v>
      </c>
      <c r="V1279" s="2"/>
      <c r="W1279" s="2">
        <v>2016</v>
      </c>
      <c r="X1279" s="41"/>
    </row>
    <row r="1280" spans="1:24" ht="153" x14ac:dyDescent="0.25">
      <c r="A1280" s="6" t="s">
        <v>5614</v>
      </c>
      <c r="B1280" s="11" t="s">
        <v>25</v>
      </c>
      <c r="C1280" s="11" t="s">
        <v>2496</v>
      </c>
      <c r="D1280" s="11" t="s">
        <v>2354</v>
      </c>
      <c r="E1280" s="11" t="s">
        <v>2497</v>
      </c>
      <c r="F1280" s="11" t="s">
        <v>2498</v>
      </c>
      <c r="G1280" s="2" t="s">
        <v>30</v>
      </c>
      <c r="H1280" s="41">
        <v>0</v>
      </c>
      <c r="I1280" s="18">
        <v>470000000</v>
      </c>
      <c r="J1280" s="6" t="s">
        <v>32</v>
      </c>
      <c r="K1280" s="3" t="s">
        <v>240</v>
      </c>
      <c r="L1280" s="40" t="s">
        <v>2257</v>
      </c>
      <c r="M1280" s="2" t="s">
        <v>35</v>
      </c>
      <c r="N1280" s="11" t="s">
        <v>2258</v>
      </c>
      <c r="O1280" s="11" t="s">
        <v>2259</v>
      </c>
      <c r="P1280" s="2">
        <v>796</v>
      </c>
      <c r="Q1280" s="42" t="s">
        <v>39</v>
      </c>
      <c r="R1280" s="50">
        <v>2</v>
      </c>
      <c r="S1280" s="43">
        <v>14000</v>
      </c>
      <c r="T1280" s="23">
        <v>0</v>
      </c>
      <c r="U1280" s="23">
        <f t="shared" si="494"/>
        <v>0</v>
      </c>
      <c r="V1280" s="2"/>
      <c r="W1280" s="2">
        <v>2016</v>
      </c>
      <c r="X1280" s="41" t="s">
        <v>7025</v>
      </c>
    </row>
    <row r="1281" spans="1:24" ht="153" x14ac:dyDescent="0.25">
      <c r="A1281" s="6" t="s">
        <v>7255</v>
      </c>
      <c r="B1281" s="11" t="s">
        <v>25</v>
      </c>
      <c r="C1281" s="11" t="s">
        <v>2496</v>
      </c>
      <c r="D1281" s="11" t="s">
        <v>2354</v>
      </c>
      <c r="E1281" s="11" t="s">
        <v>2497</v>
      </c>
      <c r="F1281" s="11" t="s">
        <v>2498</v>
      </c>
      <c r="G1281" s="2" t="s">
        <v>30</v>
      </c>
      <c r="H1281" s="41">
        <v>0</v>
      </c>
      <c r="I1281" s="18">
        <v>470000000</v>
      </c>
      <c r="J1281" s="6" t="s">
        <v>32</v>
      </c>
      <c r="K1281" s="3" t="s">
        <v>95</v>
      </c>
      <c r="L1281" s="40" t="s">
        <v>2257</v>
      </c>
      <c r="M1281" s="2" t="s">
        <v>35</v>
      </c>
      <c r="N1281" s="11" t="s">
        <v>2258</v>
      </c>
      <c r="O1281" s="11" t="s">
        <v>2259</v>
      </c>
      <c r="P1281" s="2">
        <v>796</v>
      </c>
      <c r="Q1281" s="42" t="s">
        <v>39</v>
      </c>
      <c r="R1281" s="50">
        <v>2</v>
      </c>
      <c r="S1281" s="43">
        <v>14000</v>
      </c>
      <c r="T1281" s="23">
        <f t="shared" ref="T1281" si="583">R1281*S1281</f>
        <v>28000</v>
      </c>
      <c r="U1281" s="23">
        <f t="shared" ref="U1281" si="584">T1281*1.12</f>
        <v>31360.000000000004</v>
      </c>
      <c r="V1281" s="2"/>
      <c r="W1281" s="2">
        <v>2016</v>
      </c>
      <c r="X1281" s="41"/>
    </row>
    <row r="1282" spans="1:24" ht="153" x14ac:dyDescent="0.25">
      <c r="A1282" s="6" t="s">
        <v>5615</v>
      </c>
      <c r="B1282" s="11" t="s">
        <v>25</v>
      </c>
      <c r="C1282" s="11" t="s">
        <v>2499</v>
      </c>
      <c r="D1282" s="11" t="s">
        <v>2500</v>
      </c>
      <c r="E1282" s="11" t="s">
        <v>2501</v>
      </c>
      <c r="F1282" s="11" t="s">
        <v>2502</v>
      </c>
      <c r="G1282" s="2" t="s">
        <v>30</v>
      </c>
      <c r="H1282" s="41">
        <v>0</v>
      </c>
      <c r="I1282" s="18">
        <v>470000000</v>
      </c>
      <c r="J1282" s="6" t="s">
        <v>32</v>
      </c>
      <c r="K1282" s="3" t="s">
        <v>240</v>
      </c>
      <c r="L1282" s="40" t="s">
        <v>2257</v>
      </c>
      <c r="M1282" s="2" t="s">
        <v>35</v>
      </c>
      <c r="N1282" s="11" t="s">
        <v>2258</v>
      </c>
      <c r="O1282" s="11" t="s">
        <v>2259</v>
      </c>
      <c r="P1282" s="2">
        <v>796</v>
      </c>
      <c r="Q1282" s="42" t="s">
        <v>39</v>
      </c>
      <c r="R1282" s="50">
        <v>2</v>
      </c>
      <c r="S1282" s="43">
        <v>12000</v>
      </c>
      <c r="T1282" s="23">
        <v>0</v>
      </c>
      <c r="U1282" s="23">
        <f t="shared" si="494"/>
        <v>0</v>
      </c>
      <c r="V1282" s="2"/>
      <c r="W1282" s="2">
        <v>2016</v>
      </c>
      <c r="X1282" s="41" t="s">
        <v>7025</v>
      </c>
    </row>
    <row r="1283" spans="1:24" ht="153" x14ac:dyDescent="0.25">
      <c r="A1283" s="6" t="s">
        <v>7256</v>
      </c>
      <c r="B1283" s="11" t="s">
        <v>25</v>
      </c>
      <c r="C1283" s="11" t="s">
        <v>2499</v>
      </c>
      <c r="D1283" s="11" t="s">
        <v>2500</v>
      </c>
      <c r="E1283" s="11" t="s">
        <v>2501</v>
      </c>
      <c r="F1283" s="11" t="s">
        <v>2502</v>
      </c>
      <c r="G1283" s="2" t="s">
        <v>30</v>
      </c>
      <c r="H1283" s="41">
        <v>0</v>
      </c>
      <c r="I1283" s="18">
        <v>470000000</v>
      </c>
      <c r="J1283" s="6" t="s">
        <v>32</v>
      </c>
      <c r="K1283" s="3" t="s">
        <v>95</v>
      </c>
      <c r="L1283" s="40" t="s">
        <v>2257</v>
      </c>
      <c r="M1283" s="2" t="s">
        <v>35</v>
      </c>
      <c r="N1283" s="11" t="s">
        <v>2258</v>
      </c>
      <c r="O1283" s="11" t="s">
        <v>2259</v>
      </c>
      <c r="P1283" s="2">
        <v>796</v>
      </c>
      <c r="Q1283" s="42" t="s">
        <v>39</v>
      </c>
      <c r="R1283" s="50">
        <v>2</v>
      </c>
      <c r="S1283" s="43">
        <v>12000</v>
      </c>
      <c r="T1283" s="23">
        <f t="shared" ref="T1283" si="585">R1283*S1283</f>
        <v>24000</v>
      </c>
      <c r="U1283" s="23">
        <f t="shared" ref="U1283" si="586">T1283*1.12</f>
        <v>26880.000000000004</v>
      </c>
      <c r="V1283" s="2"/>
      <c r="W1283" s="2">
        <v>2016</v>
      </c>
      <c r="X1283" s="41"/>
    </row>
    <row r="1284" spans="1:24" ht="153" x14ac:dyDescent="0.25">
      <c r="A1284" s="6" t="s">
        <v>5616</v>
      </c>
      <c r="B1284" s="11" t="s">
        <v>25</v>
      </c>
      <c r="C1284" s="11" t="s">
        <v>2503</v>
      </c>
      <c r="D1284" s="49" t="s">
        <v>1905</v>
      </c>
      <c r="E1284" s="11" t="s">
        <v>2504</v>
      </c>
      <c r="F1284" s="49" t="s">
        <v>2505</v>
      </c>
      <c r="G1284" s="2" t="s">
        <v>30</v>
      </c>
      <c r="H1284" s="41">
        <v>0</v>
      </c>
      <c r="I1284" s="18">
        <v>470000000</v>
      </c>
      <c r="J1284" s="6" t="s">
        <v>32</v>
      </c>
      <c r="K1284" s="3" t="s">
        <v>240</v>
      </c>
      <c r="L1284" s="40" t="s">
        <v>2257</v>
      </c>
      <c r="M1284" s="2" t="s">
        <v>35</v>
      </c>
      <c r="N1284" s="11" t="s">
        <v>2258</v>
      </c>
      <c r="O1284" s="11" t="s">
        <v>2259</v>
      </c>
      <c r="P1284" s="2">
        <v>796</v>
      </c>
      <c r="Q1284" s="42" t="s">
        <v>39</v>
      </c>
      <c r="R1284" s="50">
        <v>10</v>
      </c>
      <c r="S1284" s="43">
        <v>1226.22</v>
      </c>
      <c r="T1284" s="23">
        <v>0</v>
      </c>
      <c r="U1284" s="23">
        <f t="shared" si="494"/>
        <v>0</v>
      </c>
      <c r="V1284" s="2"/>
      <c r="W1284" s="2">
        <v>2016</v>
      </c>
      <c r="X1284" s="41" t="s">
        <v>7178</v>
      </c>
    </row>
    <row r="1285" spans="1:24" ht="153" x14ac:dyDescent="0.25">
      <c r="A1285" s="6" t="s">
        <v>7257</v>
      </c>
      <c r="B1285" s="11" t="s">
        <v>25</v>
      </c>
      <c r="C1285" s="11" t="s">
        <v>2503</v>
      </c>
      <c r="D1285" s="49" t="s">
        <v>1905</v>
      </c>
      <c r="E1285" s="11" t="s">
        <v>2504</v>
      </c>
      <c r="F1285" s="49" t="s">
        <v>2505</v>
      </c>
      <c r="G1285" s="2" t="s">
        <v>30</v>
      </c>
      <c r="H1285" s="41">
        <v>0</v>
      </c>
      <c r="I1285" s="18">
        <v>470000000</v>
      </c>
      <c r="J1285" s="6" t="s">
        <v>32</v>
      </c>
      <c r="K1285" s="3" t="s">
        <v>95</v>
      </c>
      <c r="L1285" s="40" t="s">
        <v>2257</v>
      </c>
      <c r="M1285" s="2" t="s">
        <v>35</v>
      </c>
      <c r="N1285" s="11" t="s">
        <v>2258</v>
      </c>
      <c r="O1285" s="11" t="s">
        <v>2259</v>
      </c>
      <c r="P1285" s="2">
        <v>796</v>
      </c>
      <c r="Q1285" s="42" t="s">
        <v>39</v>
      </c>
      <c r="R1285" s="50">
        <v>10</v>
      </c>
      <c r="S1285" s="43">
        <v>1978.3899999999999</v>
      </c>
      <c r="T1285" s="23">
        <f t="shared" ref="T1285" si="587">R1285*S1285</f>
        <v>19783.899999999998</v>
      </c>
      <c r="U1285" s="23">
        <f t="shared" ref="U1285" si="588">T1285*1.12</f>
        <v>22157.968000000001</v>
      </c>
      <c r="V1285" s="2"/>
      <c r="W1285" s="2">
        <v>2016</v>
      </c>
      <c r="X1285" s="41"/>
    </row>
    <row r="1286" spans="1:24" ht="153" x14ac:dyDescent="0.25">
      <c r="A1286" s="6" t="s">
        <v>5617</v>
      </c>
      <c r="B1286" s="11" t="s">
        <v>25</v>
      </c>
      <c r="C1286" s="11" t="s">
        <v>2503</v>
      </c>
      <c r="D1286" s="49" t="s">
        <v>1905</v>
      </c>
      <c r="E1286" s="11" t="s">
        <v>2504</v>
      </c>
      <c r="F1286" s="49" t="s">
        <v>2506</v>
      </c>
      <c r="G1286" s="2" t="s">
        <v>30</v>
      </c>
      <c r="H1286" s="41">
        <v>0</v>
      </c>
      <c r="I1286" s="18">
        <v>470000000</v>
      </c>
      <c r="J1286" s="6" t="s">
        <v>32</v>
      </c>
      <c r="K1286" s="3" t="s">
        <v>240</v>
      </c>
      <c r="L1286" s="40" t="s">
        <v>2257</v>
      </c>
      <c r="M1286" s="2" t="s">
        <v>35</v>
      </c>
      <c r="N1286" s="11" t="s">
        <v>2258</v>
      </c>
      <c r="O1286" s="11" t="s">
        <v>2259</v>
      </c>
      <c r="P1286" s="2">
        <v>796</v>
      </c>
      <c r="Q1286" s="42" t="s">
        <v>39</v>
      </c>
      <c r="R1286" s="50">
        <v>10</v>
      </c>
      <c r="S1286" s="43">
        <v>939.89</v>
      </c>
      <c r="T1286" s="23">
        <v>0</v>
      </c>
      <c r="U1286" s="23">
        <f t="shared" si="494"/>
        <v>0</v>
      </c>
      <c r="V1286" s="2"/>
      <c r="W1286" s="2">
        <v>2016</v>
      </c>
      <c r="X1286" s="41" t="s">
        <v>7025</v>
      </c>
    </row>
    <row r="1287" spans="1:24" ht="153" x14ac:dyDescent="0.25">
      <c r="A1287" s="6" t="s">
        <v>7258</v>
      </c>
      <c r="B1287" s="11" t="s">
        <v>25</v>
      </c>
      <c r="C1287" s="11" t="s">
        <v>2503</v>
      </c>
      <c r="D1287" s="49" t="s">
        <v>1905</v>
      </c>
      <c r="E1287" s="11" t="s">
        <v>2504</v>
      </c>
      <c r="F1287" s="49" t="s">
        <v>2506</v>
      </c>
      <c r="G1287" s="2" t="s">
        <v>30</v>
      </c>
      <c r="H1287" s="41">
        <v>0</v>
      </c>
      <c r="I1287" s="18">
        <v>470000000</v>
      </c>
      <c r="J1287" s="6" t="s">
        <v>32</v>
      </c>
      <c r="K1287" s="3" t="s">
        <v>95</v>
      </c>
      <c r="L1287" s="40" t="s">
        <v>2257</v>
      </c>
      <c r="M1287" s="2" t="s">
        <v>35</v>
      </c>
      <c r="N1287" s="11" t="s">
        <v>2258</v>
      </c>
      <c r="O1287" s="11" t="s">
        <v>2259</v>
      </c>
      <c r="P1287" s="2">
        <v>796</v>
      </c>
      <c r="Q1287" s="42" t="s">
        <v>39</v>
      </c>
      <c r="R1287" s="50">
        <v>10</v>
      </c>
      <c r="S1287" s="43">
        <v>939.89</v>
      </c>
      <c r="T1287" s="23">
        <f t="shared" ref="T1287" si="589">R1287*S1287</f>
        <v>9398.9</v>
      </c>
      <c r="U1287" s="23">
        <f t="shared" ref="U1287" si="590">T1287*1.12</f>
        <v>10526.768</v>
      </c>
      <c r="V1287" s="2"/>
      <c r="W1287" s="2">
        <v>2016</v>
      </c>
      <c r="X1287" s="41"/>
    </row>
    <row r="1288" spans="1:24" ht="153" x14ac:dyDescent="0.25">
      <c r="A1288" s="6" t="s">
        <v>5618</v>
      </c>
      <c r="B1288" s="11" t="s">
        <v>25</v>
      </c>
      <c r="C1288" s="11" t="s">
        <v>2507</v>
      </c>
      <c r="D1288" s="11" t="s">
        <v>2508</v>
      </c>
      <c r="E1288" s="11" t="s">
        <v>2509</v>
      </c>
      <c r="F1288" s="46" t="s">
        <v>2510</v>
      </c>
      <c r="G1288" s="2" t="s">
        <v>30</v>
      </c>
      <c r="H1288" s="41">
        <v>0</v>
      </c>
      <c r="I1288" s="18">
        <v>470000000</v>
      </c>
      <c r="J1288" s="6" t="s">
        <v>32</v>
      </c>
      <c r="K1288" s="3" t="s">
        <v>240</v>
      </c>
      <c r="L1288" s="40" t="s">
        <v>2257</v>
      </c>
      <c r="M1288" s="2" t="s">
        <v>35</v>
      </c>
      <c r="N1288" s="11" t="s">
        <v>2258</v>
      </c>
      <c r="O1288" s="11" t="s">
        <v>2259</v>
      </c>
      <c r="P1288" s="2">
        <v>796</v>
      </c>
      <c r="Q1288" s="42" t="s">
        <v>39</v>
      </c>
      <c r="R1288" s="54">
        <v>1</v>
      </c>
      <c r="S1288" s="23">
        <v>178482.42</v>
      </c>
      <c r="T1288" s="23">
        <v>0</v>
      </c>
      <c r="U1288" s="23">
        <f t="shared" si="494"/>
        <v>0</v>
      </c>
      <c r="V1288" s="2"/>
      <c r="W1288" s="2">
        <v>2016</v>
      </c>
      <c r="X1288" s="41" t="s">
        <v>7025</v>
      </c>
    </row>
    <row r="1289" spans="1:24" ht="153" x14ac:dyDescent="0.25">
      <c r="A1289" s="6" t="s">
        <v>7259</v>
      </c>
      <c r="B1289" s="11" t="s">
        <v>25</v>
      </c>
      <c r="C1289" s="11" t="s">
        <v>2507</v>
      </c>
      <c r="D1289" s="11" t="s">
        <v>2508</v>
      </c>
      <c r="E1289" s="11" t="s">
        <v>2509</v>
      </c>
      <c r="F1289" s="46" t="s">
        <v>2510</v>
      </c>
      <c r="G1289" s="2" t="s">
        <v>30</v>
      </c>
      <c r="H1289" s="41">
        <v>0</v>
      </c>
      <c r="I1289" s="18">
        <v>470000000</v>
      </c>
      <c r="J1289" s="6" t="s">
        <v>32</v>
      </c>
      <c r="K1289" s="3" t="s">
        <v>95</v>
      </c>
      <c r="L1289" s="40" t="s">
        <v>2257</v>
      </c>
      <c r="M1289" s="2" t="s">
        <v>35</v>
      </c>
      <c r="N1289" s="11" t="s">
        <v>2258</v>
      </c>
      <c r="O1289" s="11" t="s">
        <v>2259</v>
      </c>
      <c r="P1289" s="2">
        <v>796</v>
      </c>
      <c r="Q1289" s="42" t="s">
        <v>39</v>
      </c>
      <c r="R1289" s="54">
        <v>1</v>
      </c>
      <c r="S1289" s="23">
        <v>178482.42</v>
      </c>
      <c r="T1289" s="23">
        <f t="shared" ref="T1289" si="591">R1289*S1289</f>
        <v>178482.42</v>
      </c>
      <c r="U1289" s="23">
        <f t="shared" ref="U1289" si="592">T1289*1.12</f>
        <v>199900.31040000005</v>
      </c>
      <c r="V1289" s="2"/>
      <c r="W1289" s="2">
        <v>2016</v>
      </c>
      <c r="X1289" s="41"/>
    </row>
    <row r="1290" spans="1:24" ht="153" x14ac:dyDescent="0.25">
      <c r="A1290" s="6" t="s">
        <v>5619</v>
      </c>
      <c r="B1290" s="11" t="s">
        <v>25</v>
      </c>
      <c r="C1290" s="11" t="s">
        <v>2511</v>
      </c>
      <c r="D1290" s="11" t="s">
        <v>2512</v>
      </c>
      <c r="E1290" s="11" t="s">
        <v>2765</v>
      </c>
      <c r="F1290" s="45" t="s">
        <v>2513</v>
      </c>
      <c r="G1290" s="2" t="s">
        <v>30</v>
      </c>
      <c r="H1290" s="41">
        <v>0</v>
      </c>
      <c r="I1290" s="18">
        <v>470000000</v>
      </c>
      <c r="J1290" s="6" t="s">
        <v>32</v>
      </c>
      <c r="K1290" s="3" t="s">
        <v>240</v>
      </c>
      <c r="L1290" s="40" t="s">
        <v>2257</v>
      </c>
      <c r="M1290" s="2" t="s">
        <v>35</v>
      </c>
      <c r="N1290" s="11" t="s">
        <v>2258</v>
      </c>
      <c r="O1290" s="11" t="s">
        <v>2259</v>
      </c>
      <c r="P1290" s="2">
        <v>796</v>
      </c>
      <c r="Q1290" s="42" t="s">
        <v>39</v>
      </c>
      <c r="R1290" s="43">
        <v>4</v>
      </c>
      <c r="S1290" s="43">
        <v>10156.950000000001</v>
      </c>
      <c r="T1290" s="23">
        <v>0</v>
      </c>
      <c r="U1290" s="23">
        <f t="shared" si="494"/>
        <v>0</v>
      </c>
      <c r="V1290" s="2"/>
      <c r="W1290" s="2">
        <v>2016</v>
      </c>
      <c r="X1290" s="41" t="s">
        <v>7025</v>
      </c>
    </row>
    <row r="1291" spans="1:24" ht="153" x14ac:dyDescent="0.25">
      <c r="A1291" s="6" t="s">
        <v>7260</v>
      </c>
      <c r="B1291" s="11" t="s">
        <v>25</v>
      </c>
      <c r="C1291" s="11" t="s">
        <v>2511</v>
      </c>
      <c r="D1291" s="11" t="s">
        <v>2512</v>
      </c>
      <c r="E1291" s="11" t="s">
        <v>2765</v>
      </c>
      <c r="F1291" s="45" t="s">
        <v>2513</v>
      </c>
      <c r="G1291" s="2" t="s">
        <v>30</v>
      </c>
      <c r="H1291" s="41">
        <v>0</v>
      </c>
      <c r="I1291" s="18">
        <v>470000000</v>
      </c>
      <c r="J1291" s="6" t="s">
        <v>32</v>
      </c>
      <c r="K1291" s="3" t="s">
        <v>95</v>
      </c>
      <c r="L1291" s="40" t="s">
        <v>2257</v>
      </c>
      <c r="M1291" s="2" t="s">
        <v>35</v>
      </c>
      <c r="N1291" s="11" t="s">
        <v>2258</v>
      </c>
      <c r="O1291" s="11" t="s">
        <v>2259</v>
      </c>
      <c r="P1291" s="2">
        <v>796</v>
      </c>
      <c r="Q1291" s="42" t="s">
        <v>39</v>
      </c>
      <c r="R1291" s="43">
        <v>4</v>
      </c>
      <c r="S1291" s="43">
        <v>10156.950000000001</v>
      </c>
      <c r="T1291" s="23">
        <f t="shared" ref="T1291" si="593">R1291*S1291</f>
        <v>40627.800000000003</v>
      </c>
      <c r="U1291" s="23">
        <f t="shared" ref="U1291" si="594">T1291*1.12</f>
        <v>45503.136000000006</v>
      </c>
      <c r="V1291" s="2"/>
      <c r="W1291" s="2">
        <v>2016</v>
      </c>
      <c r="X1291" s="41"/>
    </row>
    <row r="1292" spans="1:24" ht="153" x14ac:dyDescent="0.25">
      <c r="A1292" s="6" t="s">
        <v>5620</v>
      </c>
      <c r="B1292" s="11" t="s">
        <v>25</v>
      </c>
      <c r="C1292" s="11" t="s">
        <v>2514</v>
      </c>
      <c r="D1292" s="11" t="s">
        <v>2515</v>
      </c>
      <c r="E1292" s="11" t="s">
        <v>2516</v>
      </c>
      <c r="F1292" s="46" t="s">
        <v>2517</v>
      </c>
      <c r="G1292" s="2" t="s">
        <v>30</v>
      </c>
      <c r="H1292" s="41">
        <v>0</v>
      </c>
      <c r="I1292" s="18">
        <v>470000000</v>
      </c>
      <c r="J1292" s="6" t="s">
        <v>32</v>
      </c>
      <c r="K1292" s="3" t="s">
        <v>240</v>
      </c>
      <c r="L1292" s="40" t="s">
        <v>2257</v>
      </c>
      <c r="M1292" s="2" t="s">
        <v>35</v>
      </c>
      <c r="N1292" s="11" t="s">
        <v>2258</v>
      </c>
      <c r="O1292" s="11" t="s">
        <v>2259</v>
      </c>
      <c r="P1292" s="2">
        <v>796</v>
      </c>
      <c r="Q1292" s="42" t="s">
        <v>39</v>
      </c>
      <c r="R1292" s="43">
        <v>2</v>
      </c>
      <c r="S1292" s="43">
        <v>39402.879999999997</v>
      </c>
      <c r="T1292" s="23">
        <v>0</v>
      </c>
      <c r="U1292" s="23">
        <f t="shared" si="494"/>
        <v>0</v>
      </c>
      <c r="V1292" s="2"/>
      <c r="W1292" s="2">
        <v>2016</v>
      </c>
      <c r="X1292" s="41" t="s">
        <v>7025</v>
      </c>
    </row>
    <row r="1293" spans="1:24" ht="153" x14ac:dyDescent="0.25">
      <c r="A1293" s="6" t="s">
        <v>7261</v>
      </c>
      <c r="B1293" s="11" t="s">
        <v>25</v>
      </c>
      <c r="C1293" s="11" t="s">
        <v>2514</v>
      </c>
      <c r="D1293" s="11" t="s">
        <v>2515</v>
      </c>
      <c r="E1293" s="11" t="s">
        <v>2516</v>
      </c>
      <c r="F1293" s="46" t="s">
        <v>2517</v>
      </c>
      <c r="G1293" s="2" t="s">
        <v>30</v>
      </c>
      <c r="H1293" s="41">
        <v>0</v>
      </c>
      <c r="I1293" s="18">
        <v>470000000</v>
      </c>
      <c r="J1293" s="6" t="s">
        <v>32</v>
      </c>
      <c r="K1293" s="3" t="s">
        <v>95</v>
      </c>
      <c r="L1293" s="40" t="s">
        <v>2257</v>
      </c>
      <c r="M1293" s="2" t="s">
        <v>35</v>
      </c>
      <c r="N1293" s="11" t="s">
        <v>2258</v>
      </c>
      <c r="O1293" s="11" t="s">
        <v>2259</v>
      </c>
      <c r="P1293" s="2">
        <v>796</v>
      </c>
      <c r="Q1293" s="42" t="s">
        <v>39</v>
      </c>
      <c r="R1293" s="43">
        <v>2</v>
      </c>
      <c r="S1293" s="43">
        <v>39402.879999999997</v>
      </c>
      <c r="T1293" s="23">
        <f t="shared" ref="T1293" si="595">R1293*S1293</f>
        <v>78805.759999999995</v>
      </c>
      <c r="U1293" s="23">
        <f t="shared" ref="U1293" si="596">T1293*1.12</f>
        <v>88262.451199999996</v>
      </c>
      <c r="V1293" s="2"/>
      <c r="W1293" s="2">
        <v>2016</v>
      </c>
      <c r="X1293" s="41"/>
    </row>
    <row r="1294" spans="1:24" ht="153" x14ac:dyDescent="0.25">
      <c r="A1294" s="6" t="s">
        <v>5621</v>
      </c>
      <c r="B1294" s="11" t="s">
        <v>25</v>
      </c>
      <c r="C1294" s="11" t="s">
        <v>2514</v>
      </c>
      <c r="D1294" s="11" t="s">
        <v>2515</v>
      </c>
      <c r="E1294" s="11" t="s">
        <v>2516</v>
      </c>
      <c r="F1294" s="46" t="s">
        <v>2518</v>
      </c>
      <c r="G1294" s="2" t="s">
        <v>30</v>
      </c>
      <c r="H1294" s="41">
        <v>0</v>
      </c>
      <c r="I1294" s="18">
        <v>470000000</v>
      </c>
      <c r="J1294" s="6" t="s">
        <v>32</v>
      </c>
      <c r="K1294" s="3" t="s">
        <v>240</v>
      </c>
      <c r="L1294" s="40" t="s">
        <v>2257</v>
      </c>
      <c r="M1294" s="2" t="s">
        <v>35</v>
      </c>
      <c r="N1294" s="11" t="s">
        <v>2258</v>
      </c>
      <c r="O1294" s="11" t="s">
        <v>2259</v>
      </c>
      <c r="P1294" s="2">
        <v>796</v>
      </c>
      <c r="Q1294" s="42" t="s">
        <v>39</v>
      </c>
      <c r="R1294" s="43">
        <v>6</v>
      </c>
      <c r="S1294" s="23">
        <v>41503.160000000003</v>
      </c>
      <c r="T1294" s="23">
        <v>0</v>
      </c>
      <c r="U1294" s="23">
        <f t="shared" si="494"/>
        <v>0</v>
      </c>
      <c r="V1294" s="2"/>
      <c r="W1294" s="2">
        <v>2016</v>
      </c>
      <c r="X1294" s="41" t="s">
        <v>7025</v>
      </c>
    </row>
    <row r="1295" spans="1:24" ht="153" x14ac:dyDescent="0.25">
      <c r="A1295" s="6" t="s">
        <v>7262</v>
      </c>
      <c r="B1295" s="11" t="s">
        <v>25</v>
      </c>
      <c r="C1295" s="11" t="s">
        <v>2514</v>
      </c>
      <c r="D1295" s="11" t="s">
        <v>2515</v>
      </c>
      <c r="E1295" s="11" t="s">
        <v>2516</v>
      </c>
      <c r="F1295" s="46" t="s">
        <v>2518</v>
      </c>
      <c r="G1295" s="2" t="s">
        <v>30</v>
      </c>
      <c r="H1295" s="41">
        <v>0</v>
      </c>
      <c r="I1295" s="18">
        <v>470000000</v>
      </c>
      <c r="J1295" s="6" t="s">
        <v>32</v>
      </c>
      <c r="K1295" s="3" t="s">
        <v>95</v>
      </c>
      <c r="L1295" s="40" t="s">
        <v>2257</v>
      </c>
      <c r="M1295" s="2" t="s">
        <v>35</v>
      </c>
      <c r="N1295" s="11" t="s">
        <v>2258</v>
      </c>
      <c r="O1295" s="11" t="s">
        <v>2259</v>
      </c>
      <c r="P1295" s="2">
        <v>796</v>
      </c>
      <c r="Q1295" s="42" t="s">
        <v>39</v>
      </c>
      <c r="R1295" s="43">
        <v>6</v>
      </c>
      <c r="S1295" s="23">
        <v>41503.160000000003</v>
      </c>
      <c r="T1295" s="23">
        <f t="shared" ref="T1295" si="597">R1295*S1295</f>
        <v>249018.96000000002</v>
      </c>
      <c r="U1295" s="23">
        <f t="shared" ref="U1295" si="598">T1295*1.12</f>
        <v>278901.23520000005</v>
      </c>
      <c r="V1295" s="2"/>
      <c r="W1295" s="2">
        <v>2016</v>
      </c>
      <c r="X1295" s="41"/>
    </row>
    <row r="1296" spans="1:24" ht="153" x14ac:dyDescent="0.25">
      <c r="A1296" s="6" t="s">
        <v>5622</v>
      </c>
      <c r="B1296" s="11" t="s">
        <v>25</v>
      </c>
      <c r="C1296" s="11" t="s">
        <v>2514</v>
      </c>
      <c r="D1296" s="11" t="s">
        <v>2515</v>
      </c>
      <c r="E1296" s="11" t="s">
        <v>2516</v>
      </c>
      <c r="F1296" s="46" t="s">
        <v>2519</v>
      </c>
      <c r="G1296" s="2" t="s">
        <v>30</v>
      </c>
      <c r="H1296" s="41">
        <v>0</v>
      </c>
      <c r="I1296" s="18">
        <v>470000000</v>
      </c>
      <c r="J1296" s="6" t="s">
        <v>32</v>
      </c>
      <c r="K1296" s="3" t="s">
        <v>240</v>
      </c>
      <c r="L1296" s="40" t="s">
        <v>2257</v>
      </c>
      <c r="M1296" s="2" t="s">
        <v>35</v>
      </c>
      <c r="N1296" s="11" t="s">
        <v>2258</v>
      </c>
      <c r="O1296" s="11" t="s">
        <v>2259</v>
      </c>
      <c r="P1296" s="2">
        <v>796</v>
      </c>
      <c r="Q1296" s="42" t="s">
        <v>39</v>
      </c>
      <c r="R1296" s="43">
        <v>2</v>
      </c>
      <c r="S1296" s="23">
        <v>52952.160000000003</v>
      </c>
      <c r="T1296" s="23">
        <v>0</v>
      </c>
      <c r="U1296" s="23">
        <f t="shared" si="494"/>
        <v>0</v>
      </c>
      <c r="V1296" s="2"/>
      <c r="W1296" s="2">
        <v>2016</v>
      </c>
      <c r="X1296" s="41" t="s">
        <v>7025</v>
      </c>
    </row>
    <row r="1297" spans="1:24" ht="153" x14ac:dyDescent="0.25">
      <c r="A1297" s="6" t="s">
        <v>7263</v>
      </c>
      <c r="B1297" s="11" t="s">
        <v>25</v>
      </c>
      <c r="C1297" s="11" t="s">
        <v>2514</v>
      </c>
      <c r="D1297" s="11" t="s">
        <v>2515</v>
      </c>
      <c r="E1297" s="11" t="s">
        <v>2516</v>
      </c>
      <c r="F1297" s="46" t="s">
        <v>2519</v>
      </c>
      <c r="G1297" s="2" t="s">
        <v>30</v>
      </c>
      <c r="H1297" s="41">
        <v>0</v>
      </c>
      <c r="I1297" s="18">
        <v>470000000</v>
      </c>
      <c r="J1297" s="6" t="s">
        <v>32</v>
      </c>
      <c r="K1297" s="3" t="s">
        <v>95</v>
      </c>
      <c r="L1297" s="40" t="s">
        <v>2257</v>
      </c>
      <c r="M1297" s="2" t="s">
        <v>35</v>
      </c>
      <c r="N1297" s="11" t="s">
        <v>2258</v>
      </c>
      <c r="O1297" s="11" t="s">
        <v>2259</v>
      </c>
      <c r="P1297" s="2">
        <v>796</v>
      </c>
      <c r="Q1297" s="42" t="s">
        <v>39</v>
      </c>
      <c r="R1297" s="43">
        <v>2</v>
      </c>
      <c r="S1297" s="23">
        <v>52952.160000000003</v>
      </c>
      <c r="T1297" s="23">
        <f t="shared" ref="T1297" si="599">R1297*S1297</f>
        <v>105904.32000000001</v>
      </c>
      <c r="U1297" s="23">
        <f t="shared" ref="U1297" si="600">T1297*1.12</f>
        <v>118612.83840000002</v>
      </c>
      <c r="V1297" s="2"/>
      <c r="W1297" s="2">
        <v>2016</v>
      </c>
      <c r="X1297" s="41"/>
    </row>
    <row r="1298" spans="1:24" ht="153" x14ac:dyDescent="0.25">
      <c r="A1298" s="6" t="s">
        <v>5623</v>
      </c>
      <c r="B1298" s="11" t="s">
        <v>25</v>
      </c>
      <c r="C1298" s="11" t="s">
        <v>2514</v>
      </c>
      <c r="D1298" s="11" t="s">
        <v>2515</v>
      </c>
      <c r="E1298" s="11" t="s">
        <v>2516</v>
      </c>
      <c r="F1298" s="46" t="s">
        <v>2520</v>
      </c>
      <c r="G1298" s="2" t="s">
        <v>30</v>
      </c>
      <c r="H1298" s="41">
        <v>0</v>
      </c>
      <c r="I1298" s="18">
        <v>470000000</v>
      </c>
      <c r="J1298" s="6" t="s">
        <v>32</v>
      </c>
      <c r="K1298" s="3" t="s">
        <v>240</v>
      </c>
      <c r="L1298" s="40" t="s">
        <v>2257</v>
      </c>
      <c r="M1298" s="2" t="s">
        <v>35</v>
      </c>
      <c r="N1298" s="11" t="s">
        <v>2258</v>
      </c>
      <c r="O1298" s="11" t="s">
        <v>2259</v>
      </c>
      <c r="P1298" s="2">
        <v>796</v>
      </c>
      <c r="Q1298" s="42" t="s">
        <v>39</v>
      </c>
      <c r="R1298" s="43">
        <v>6</v>
      </c>
      <c r="S1298" s="43">
        <v>70100</v>
      </c>
      <c r="T1298" s="23">
        <v>0</v>
      </c>
      <c r="U1298" s="23">
        <f t="shared" si="494"/>
        <v>0</v>
      </c>
      <c r="V1298" s="2"/>
      <c r="W1298" s="2">
        <v>2016</v>
      </c>
      <c r="X1298" s="41" t="s">
        <v>7025</v>
      </c>
    </row>
    <row r="1299" spans="1:24" ht="153" x14ac:dyDescent="0.25">
      <c r="A1299" s="6" t="s">
        <v>7264</v>
      </c>
      <c r="B1299" s="11" t="s">
        <v>25</v>
      </c>
      <c r="C1299" s="11" t="s">
        <v>2514</v>
      </c>
      <c r="D1299" s="11" t="s">
        <v>2515</v>
      </c>
      <c r="E1299" s="11" t="s">
        <v>2516</v>
      </c>
      <c r="F1299" s="46" t="s">
        <v>2520</v>
      </c>
      <c r="G1299" s="2" t="s">
        <v>30</v>
      </c>
      <c r="H1299" s="41">
        <v>0</v>
      </c>
      <c r="I1299" s="18">
        <v>470000000</v>
      </c>
      <c r="J1299" s="6" t="s">
        <v>32</v>
      </c>
      <c r="K1299" s="3" t="s">
        <v>95</v>
      </c>
      <c r="L1299" s="40" t="s">
        <v>2257</v>
      </c>
      <c r="M1299" s="2" t="s">
        <v>35</v>
      </c>
      <c r="N1299" s="11" t="s">
        <v>2258</v>
      </c>
      <c r="O1299" s="11" t="s">
        <v>2259</v>
      </c>
      <c r="P1299" s="2">
        <v>796</v>
      </c>
      <c r="Q1299" s="42" t="s">
        <v>39</v>
      </c>
      <c r="R1299" s="43">
        <v>6</v>
      </c>
      <c r="S1299" s="43">
        <v>70100</v>
      </c>
      <c r="T1299" s="23">
        <f t="shared" ref="T1299" si="601">R1299*S1299</f>
        <v>420600</v>
      </c>
      <c r="U1299" s="23">
        <f t="shared" ref="U1299" si="602">T1299*1.12</f>
        <v>471072.00000000006</v>
      </c>
      <c r="V1299" s="2"/>
      <c r="W1299" s="2">
        <v>2016</v>
      </c>
      <c r="X1299" s="41"/>
    </row>
    <row r="1300" spans="1:24" ht="153" x14ac:dyDescent="0.25">
      <c r="A1300" s="6" t="s">
        <v>5624</v>
      </c>
      <c r="B1300" s="11" t="s">
        <v>25</v>
      </c>
      <c r="C1300" s="11" t="s">
        <v>2521</v>
      </c>
      <c r="D1300" s="11" t="s">
        <v>404</v>
      </c>
      <c r="E1300" s="11" t="s">
        <v>2522</v>
      </c>
      <c r="F1300" s="46" t="s">
        <v>2523</v>
      </c>
      <c r="G1300" s="2" t="s">
        <v>30</v>
      </c>
      <c r="H1300" s="41">
        <v>0</v>
      </c>
      <c r="I1300" s="18">
        <v>470000000</v>
      </c>
      <c r="J1300" s="6" t="s">
        <v>32</v>
      </c>
      <c r="K1300" s="3" t="s">
        <v>240</v>
      </c>
      <c r="L1300" s="40" t="s">
        <v>2257</v>
      </c>
      <c r="M1300" s="2" t="s">
        <v>35</v>
      </c>
      <c r="N1300" s="11" t="s">
        <v>2258</v>
      </c>
      <c r="O1300" s="11" t="s">
        <v>2259</v>
      </c>
      <c r="P1300" s="2">
        <v>796</v>
      </c>
      <c r="Q1300" s="42" t="s">
        <v>39</v>
      </c>
      <c r="R1300" s="43">
        <v>2</v>
      </c>
      <c r="S1300" s="43">
        <v>60000</v>
      </c>
      <c r="T1300" s="23">
        <v>0</v>
      </c>
      <c r="U1300" s="23">
        <f t="shared" si="494"/>
        <v>0</v>
      </c>
      <c r="V1300" s="2"/>
      <c r="W1300" s="2">
        <v>2016</v>
      </c>
      <c r="X1300" s="41" t="s">
        <v>7025</v>
      </c>
    </row>
    <row r="1301" spans="1:24" ht="153" x14ac:dyDescent="0.25">
      <c r="A1301" s="6" t="s">
        <v>7265</v>
      </c>
      <c r="B1301" s="11" t="s">
        <v>25</v>
      </c>
      <c r="C1301" s="11" t="s">
        <v>2521</v>
      </c>
      <c r="D1301" s="11" t="s">
        <v>404</v>
      </c>
      <c r="E1301" s="11" t="s">
        <v>2522</v>
      </c>
      <c r="F1301" s="46" t="s">
        <v>2523</v>
      </c>
      <c r="G1301" s="2" t="s">
        <v>30</v>
      </c>
      <c r="H1301" s="41">
        <v>0</v>
      </c>
      <c r="I1301" s="18">
        <v>470000000</v>
      </c>
      <c r="J1301" s="6" t="s">
        <v>32</v>
      </c>
      <c r="K1301" s="3" t="s">
        <v>95</v>
      </c>
      <c r="L1301" s="40" t="s">
        <v>2257</v>
      </c>
      <c r="M1301" s="2" t="s">
        <v>35</v>
      </c>
      <c r="N1301" s="11" t="s">
        <v>2258</v>
      </c>
      <c r="O1301" s="11" t="s">
        <v>2259</v>
      </c>
      <c r="P1301" s="2">
        <v>796</v>
      </c>
      <c r="Q1301" s="42" t="s">
        <v>39</v>
      </c>
      <c r="R1301" s="43">
        <v>2</v>
      </c>
      <c r="S1301" s="43">
        <v>60000</v>
      </c>
      <c r="T1301" s="23">
        <f t="shared" ref="T1301" si="603">R1301*S1301</f>
        <v>120000</v>
      </c>
      <c r="U1301" s="23">
        <f t="shared" ref="U1301" si="604">T1301*1.12</f>
        <v>134400</v>
      </c>
      <c r="V1301" s="2"/>
      <c r="W1301" s="2">
        <v>2016</v>
      </c>
      <c r="X1301" s="41"/>
    </row>
    <row r="1302" spans="1:24" ht="153" x14ac:dyDescent="0.25">
      <c r="A1302" s="6" t="s">
        <v>5625</v>
      </c>
      <c r="B1302" s="11" t="s">
        <v>25</v>
      </c>
      <c r="C1302" s="11" t="s">
        <v>2524</v>
      </c>
      <c r="D1302" s="11" t="s">
        <v>2525</v>
      </c>
      <c r="E1302" s="11" t="s">
        <v>2526</v>
      </c>
      <c r="F1302" s="46" t="s">
        <v>2527</v>
      </c>
      <c r="G1302" s="2" t="s">
        <v>30</v>
      </c>
      <c r="H1302" s="41">
        <v>0</v>
      </c>
      <c r="I1302" s="18">
        <v>470000000</v>
      </c>
      <c r="J1302" s="6" t="s">
        <v>32</v>
      </c>
      <c r="K1302" s="3" t="s">
        <v>240</v>
      </c>
      <c r="L1302" s="40" t="s">
        <v>2257</v>
      </c>
      <c r="M1302" s="2" t="s">
        <v>35</v>
      </c>
      <c r="N1302" s="11" t="s">
        <v>2258</v>
      </c>
      <c r="O1302" s="11" t="s">
        <v>2259</v>
      </c>
      <c r="P1302" s="2">
        <v>796</v>
      </c>
      <c r="Q1302" s="42" t="s">
        <v>39</v>
      </c>
      <c r="R1302" s="43">
        <v>10</v>
      </c>
      <c r="S1302" s="43">
        <v>15002.77</v>
      </c>
      <c r="T1302" s="23">
        <v>0</v>
      </c>
      <c r="U1302" s="23">
        <f t="shared" si="494"/>
        <v>0</v>
      </c>
      <c r="V1302" s="2"/>
      <c r="W1302" s="2">
        <v>2016</v>
      </c>
      <c r="X1302" s="41" t="s">
        <v>7025</v>
      </c>
    </row>
    <row r="1303" spans="1:24" ht="153" x14ac:dyDescent="0.25">
      <c r="A1303" s="6" t="s">
        <v>7266</v>
      </c>
      <c r="B1303" s="11" t="s">
        <v>25</v>
      </c>
      <c r="C1303" s="11" t="s">
        <v>2524</v>
      </c>
      <c r="D1303" s="11" t="s">
        <v>2525</v>
      </c>
      <c r="E1303" s="11" t="s">
        <v>2526</v>
      </c>
      <c r="F1303" s="46" t="s">
        <v>2527</v>
      </c>
      <c r="G1303" s="2" t="s">
        <v>30</v>
      </c>
      <c r="H1303" s="41">
        <v>0</v>
      </c>
      <c r="I1303" s="18">
        <v>470000000</v>
      </c>
      <c r="J1303" s="6" t="s">
        <v>32</v>
      </c>
      <c r="K1303" s="3" t="s">
        <v>95</v>
      </c>
      <c r="L1303" s="40" t="s">
        <v>2257</v>
      </c>
      <c r="M1303" s="2" t="s">
        <v>35</v>
      </c>
      <c r="N1303" s="11" t="s">
        <v>2258</v>
      </c>
      <c r="O1303" s="11" t="s">
        <v>2259</v>
      </c>
      <c r="P1303" s="2">
        <v>796</v>
      </c>
      <c r="Q1303" s="42" t="s">
        <v>39</v>
      </c>
      <c r="R1303" s="43">
        <v>10</v>
      </c>
      <c r="S1303" s="43">
        <v>15002.77</v>
      </c>
      <c r="T1303" s="23">
        <f t="shared" ref="T1303" si="605">R1303*S1303</f>
        <v>150027.70000000001</v>
      </c>
      <c r="U1303" s="23">
        <f t="shared" ref="U1303" si="606">T1303*1.12</f>
        <v>168031.02400000003</v>
      </c>
      <c r="V1303" s="2"/>
      <c r="W1303" s="2">
        <v>2016</v>
      </c>
      <c r="X1303" s="41"/>
    </row>
    <row r="1304" spans="1:24" ht="153" x14ac:dyDescent="0.25">
      <c r="A1304" s="6" t="s">
        <v>5626</v>
      </c>
      <c r="B1304" s="11" t="s">
        <v>25</v>
      </c>
      <c r="C1304" s="11" t="s">
        <v>2524</v>
      </c>
      <c r="D1304" s="11" t="s">
        <v>2525</v>
      </c>
      <c r="E1304" s="11" t="s">
        <v>2526</v>
      </c>
      <c r="F1304" s="46" t="s">
        <v>2528</v>
      </c>
      <c r="G1304" s="2" t="s">
        <v>30</v>
      </c>
      <c r="H1304" s="41">
        <v>0</v>
      </c>
      <c r="I1304" s="18">
        <v>470000000</v>
      </c>
      <c r="J1304" s="6" t="s">
        <v>32</v>
      </c>
      <c r="K1304" s="3" t="s">
        <v>240</v>
      </c>
      <c r="L1304" s="40" t="s">
        <v>2257</v>
      </c>
      <c r="M1304" s="2" t="s">
        <v>35</v>
      </c>
      <c r="N1304" s="11" t="s">
        <v>2258</v>
      </c>
      <c r="O1304" s="11" t="s">
        <v>2259</v>
      </c>
      <c r="P1304" s="2">
        <v>796</v>
      </c>
      <c r="Q1304" s="42" t="s">
        <v>39</v>
      </c>
      <c r="R1304" s="43">
        <v>4</v>
      </c>
      <c r="S1304" s="43">
        <v>15910.3</v>
      </c>
      <c r="T1304" s="23">
        <v>0</v>
      </c>
      <c r="U1304" s="23">
        <f t="shared" si="494"/>
        <v>0</v>
      </c>
      <c r="V1304" s="2"/>
      <c r="W1304" s="2">
        <v>2016</v>
      </c>
      <c r="X1304" s="41" t="s">
        <v>7025</v>
      </c>
    </row>
    <row r="1305" spans="1:24" ht="153" x14ac:dyDescent="0.25">
      <c r="A1305" s="6" t="s">
        <v>7267</v>
      </c>
      <c r="B1305" s="11" t="s">
        <v>25</v>
      </c>
      <c r="C1305" s="11" t="s">
        <v>2524</v>
      </c>
      <c r="D1305" s="11" t="s">
        <v>2525</v>
      </c>
      <c r="E1305" s="11" t="s">
        <v>2526</v>
      </c>
      <c r="F1305" s="46" t="s">
        <v>2528</v>
      </c>
      <c r="G1305" s="2" t="s">
        <v>30</v>
      </c>
      <c r="H1305" s="41">
        <v>0</v>
      </c>
      <c r="I1305" s="18">
        <v>470000000</v>
      </c>
      <c r="J1305" s="6" t="s">
        <v>32</v>
      </c>
      <c r="K1305" s="3" t="s">
        <v>95</v>
      </c>
      <c r="L1305" s="40" t="s">
        <v>2257</v>
      </c>
      <c r="M1305" s="2" t="s">
        <v>35</v>
      </c>
      <c r="N1305" s="11" t="s">
        <v>2258</v>
      </c>
      <c r="O1305" s="11" t="s">
        <v>2259</v>
      </c>
      <c r="P1305" s="2">
        <v>796</v>
      </c>
      <c r="Q1305" s="42" t="s">
        <v>39</v>
      </c>
      <c r="R1305" s="43">
        <v>4</v>
      </c>
      <c r="S1305" s="43">
        <v>15910.3</v>
      </c>
      <c r="T1305" s="23">
        <f t="shared" ref="T1305" si="607">R1305*S1305</f>
        <v>63641.2</v>
      </c>
      <c r="U1305" s="23">
        <f t="shared" ref="U1305" si="608">T1305*1.12</f>
        <v>71278.144</v>
      </c>
      <c r="V1305" s="2"/>
      <c r="W1305" s="2">
        <v>2016</v>
      </c>
      <c r="X1305" s="41"/>
    </row>
    <row r="1306" spans="1:24" ht="153" x14ac:dyDescent="0.25">
      <c r="A1306" s="6" t="s">
        <v>5627</v>
      </c>
      <c r="B1306" s="11" t="s">
        <v>25</v>
      </c>
      <c r="C1306" s="11" t="s">
        <v>2529</v>
      </c>
      <c r="D1306" s="11" t="s">
        <v>2530</v>
      </c>
      <c r="E1306" s="11" t="s">
        <v>2368</v>
      </c>
      <c r="F1306" s="45" t="s">
        <v>2531</v>
      </c>
      <c r="G1306" s="2" t="s">
        <v>30</v>
      </c>
      <c r="H1306" s="41">
        <v>0</v>
      </c>
      <c r="I1306" s="18">
        <v>470000000</v>
      </c>
      <c r="J1306" s="6" t="s">
        <v>32</v>
      </c>
      <c r="K1306" s="3" t="s">
        <v>240</v>
      </c>
      <c r="L1306" s="40" t="s">
        <v>2257</v>
      </c>
      <c r="M1306" s="2" t="s">
        <v>35</v>
      </c>
      <c r="N1306" s="11" t="s">
        <v>2258</v>
      </c>
      <c r="O1306" s="11" t="s">
        <v>2259</v>
      </c>
      <c r="P1306" s="2">
        <v>796</v>
      </c>
      <c r="Q1306" s="42" t="s">
        <v>39</v>
      </c>
      <c r="R1306" s="43">
        <v>4</v>
      </c>
      <c r="S1306" s="23">
        <v>29647.56</v>
      </c>
      <c r="T1306" s="23">
        <v>0</v>
      </c>
      <c r="U1306" s="23">
        <f t="shared" si="494"/>
        <v>0</v>
      </c>
      <c r="V1306" s="2"/>
      <c r="W1306" s="2">
        <v>2016</v>
      </c>
      <c r="X1306" s="41" t="s">
        <v>7025</v>
      </c>
    </row>
    <row r="1307" spans="1:24" ht="153" x14ac:dyDescent="0.25">
      <c r="A1307" s="6" t="s">
        <v>7268</v>
      </c>
      <c r="B1307" s="11" t="s">
        <v>25</v>
      </c>
      <c r="C1307" s="11" t="s">
        <v>2529</v>
      </c>
      <c r="D1307" s="11" t="s">
        <v>2530</v>
      </c>
      <c r="E1307" s="11" t="s">
        <v>2368</v>
      </c>
      <c r="F1307" s="45" t="s">
        <v>2531</v>
      </c>
      <c r="G1307" s="2" t="s">
        <v>30</v>
      </c>
      <c r="H1307" s="41">
        <v>0</v>
      </c>
      <c r="I1307" s="18">
        <v>470000000</v>
      </c>
      <c r="J1307" s="6" t="s">
        <v>32</v>
      </c>
      <c r="K1307" s="3" t="s">
        <v>95</v>
      </c>
      <c r="L1307" s="40" t="s">
        <v>2257</v>
      </c>
      <c r="M1307" s="2" t="s">
        <v>35</v>
      </c>
      <c r="N1307" s="11" t="s">
        <v>2258</v>
      </c>
      <c r="O1307" s="11" t="s">
        <v>2259</v>
      </c>
      <c r="P1307" s="2">
        <v>796</v>
      </c>
      <c r="Q1307" s="42" t="s">
        <v>39</v>
      </c>
      <c r="R1307" s="43">
        <v>4</v>
      </c>
      <c r="S1307" s="23">
        <v>29647.56</v>
      </c>
      <c r="T1307" s="23">
        <f t="shared" ref="T1307" si="609">R1307*S1307</f>
        <v>118590.24</v>
      </c>
      <c r="U1307" s="23">
        <f t="shared" ref="U1307" si="610">T1307*1.12</f>
        <v>132821.06880000001</v>
      </c>
      <c r="V1307" s="2"/>
      <c r="W1307" s="2">
        <v>2016</v>
      </c>
      <c r="X1307" s="41"/>
    </row>
    <row r="1308" spans="1:24" ht="153" x14ac:dyDescent="0.25">
      <c r="A1308" s="6" t="s">
        <v>5628</v>
      </c>
      <c r="B1308" s="11" t="s">
        <v>25</v>
      </c>
      <c r="C1308" s="11" t="s">
        <v>2529</v>
      </c>
      <c r="D1308" s="11" t="s">
        <v>2530</v>
      </c>
      <c r="E1308" s="11" t="s">
        <v>2368</v>
      </c>
      <c r="F1308" s="45" t="s">
        <v>2532</v>
      </c>
      <c r="G1308" s="2" t="s">
        <v>30</v>
      </c>
      <c r="H1308" s="41">
        <v>0</v>
      </c>
      <c r="I1308" s="18">
        <v>470000000</v>
      </c>
      <c r="J1308" s="6" t="s">
        <v>32</v>
      </c>
      <c r="K1308" s="3" t="s">
        <v>240</v>
      </c>
      <c r="L1308" s="40" t="s">
        <v>2257</v>
      </c>
      <c r="M1308" s="2" t="s">
        <v>35</v>
      </c>
      <c r="N1308" s="11" t="s">
        <v>2258</v>
      </c>
      <c r="O1308" s="11" t="s">
        <v>2259</v>
      </c>
      <c r="P1308" s="2">
        <v>796</v>
      </c>
      <c r="Q1308" s="42" t="s">
        <v>39</v>
      </c>
      <c r="R1308" s="43">
        <v>4</v>
      </c>
      <c r="S1308" s="43">
        <v>30088.74</v>
      </c>
      <c r="T1308" s="23">
        <v>0</v>
      </c>
      <c r="U1308" s="23">
        <f t="shared" si="494"/>
        <v>0</v>
      </c>
      <c r="V1308" s="2"/>
      <c r="W1308" s="2">
        <v>2016</v>
      </c>
      <c r="X1308" s="41" t="s">
        <v>7025</v>
      </c>
    </row>
    <row r="1309" spans="1:24" ht="153" x14ac:dyDescent="0.25">
      <c r="A1309" s="6" t="s">
        <v>7269</v>
      </c>
      <c r="B1309" s="11" t="s">
        <v>25</v>
      </c>
      <c r="C1309" s="11" t="s">
        <v>2529</v>
      </c>
      <c r="D1309" s="11" t="s">
        <v>2530</v>
      </c>
      <c r="E1309" s="11" t="s">
        <v>2368</v>
      </c>
      <c r="F1309" s="45" t="s">
        <v>2532</v>
      </c>
      <c r="G1309" s="2" t="s">
        <v>30</v>
      </c>
      <c r="H1309" s="41">
        <v>0</v>
      </c>
      <c r="I1309" s="18">
        <v>470000000</v>
      </c>
      <c r="J1309" s="6" t="s">
        <v>32</v>
      </c>
      <c r="K1309" s="3" t="s">
        <v>95</v>
      </c>
      <c r="L1309" s="40" t="s">
        <v>2257</v>
      </c>
      <c r="M1309" s="2" t="s">
        <v>35</v>
      </c>
      <c r="N1309" s="11" t="s">
        <v>2258</v>
      </c>
      <c r="O1309" s="11" t="s">
        <v>2259</v>
      </c>
      <c r="P1309" s="2">
        <v>796</v>
      </c>
      <c r="Q1309" s="42" t="s">
        <v>39</v>
      </c>
      <c r="R1309" s="43">
        <v>4</v>
      </c>
      <c r="S1309" s="43">
        <v>30088.74</v>
      </c>
      <c r="T1309" s="23">
        <f t="shared" ref="T1309" si="611">R1309*S1309</f>
        <v>120354.96</v>
      </c>
      <c r="U1309" s="23">
        <f t="shared" ref="U1309" si="612">T1309*1.12</f>
        <v>134797.55520000003</v>
      </c>
      <c r="V1309" s="2"/>
      <c r="W1309" s="2">
        <v>2016</v>
      </c>
      <c r="X1309" s="41"/>
    </row>
    <row r="1310" spans="1:24" ht="153" x14ac:dyDescent="0.25">
      <c r="A1310" s="6" t="s">
        <v>5629</v>
      </c>
      <c r="B1310" s="11" t="s">
        <v>25</v>
      </c>
      <c r="C1310" s="11" t="s">
        <v>6853</v>
      </c>
      <c r="D1310" s="11" t="s">
        <v>1905</v>
      </c>
      <c r="E1310" s="11" t="s">
        <v>2533</v>
      </c>
      <c r="F1310" s="45" t="s">
        <v>2534</v>
      </c>
      <c r="G1310" s="2" t="s">
        <v>30</v>
      </c>
      <c r="H1310" s="41">
        <v>0</v>
      </c>
      <c r="I1310" s="18">
        <v>470000000</v>
      </c>
      <c r="J1310" s="6" t="s">
        <v>32</v>
      </c>
      <c r="K1310" s="3" t="s">
        <v>240</v>
      </c>
      <c r="L1310" s="40" t="s">
        <v>2257</v>
      </c>
      <c r="M1310" s="2" t="s">
        <v>35</v>
      </c>
      <c r="N1310" s="11" t="s">
        <v>2258</v>
      </c>
      <c r="O1310" s="11" t="s">
        <v>2259</v>
      </c>
      <c r="P1310" s="2">
        <v>796</v>
      </c>
      <c r="Q1310" s="42" t="s">
        <v>39</v>
      </c>
      <c r="R1310" s="43">
        <v>10</v>
      </c>
      <c r="S1310" s="43">
        <v>1500</v>
      </c>
      <c r="T1310" s="23">
        <v>0</v>
      </c>
      <c r="U1310" s="23">
        <f t="shared" si="494"/>
        <v>0</v>
      </c>
      <c r="V1310" s="2"/>
      <c r="W1310" s="2">
        <v>2016</v>
      </c>
      <c r="X1310" s="41" t="s">
        <v>7025</v>
      </c>
    </row>
    <row r="1311" spans="1:24" ht="153" x14ac:dyDescent="0.25">
      <c r="A1311" s="6" t="s">
        <v>7270</v>
      </c>
      <c r="B1311" s="11" t="s">
        <v>25</v>
      </c>
      <c r="C1311" s="11" t="s">
        <v>6853</v>
      </c>
      <c r="D1311" s="11" t="s">
        <v>1905</v>
      </c>
      <c r="E1311" s="11" t="s">
        <v>2533</v>
      </c>
      <c r="F1311" s="45" t="s">
        <v>2534</v>
      </c>
      <c r="G1311" s="2" t="s">
        <v>30</v>
      </c>
      <c r="H1311" s="41">
        <v>0</v>
      </c>
      <c r="I1311" s="18">
        <v>470000000</v>
      </c>
      <c r="J1311" s="6" t="s">
        <v>32</v>
      </c>
      <c r="K1311" s="3" t="s">
        <v>95</v>
      </c>
      <c r="L1311" s="40" t="s">
        <v>2257</v>
      </c>
      <c r="M1311" s="2" t="s">
        <v>35</v>
      </c>
      <c r="N1311" s="11" t="s">
        <v>2258</v>
      </c>
      <c r="O1311" s="11" t="s">
        <v>2259</v>
      </c>
      <c r="P1311" s="2">
        <v>796</v>
      </c>
      <c r="Q1311" s="42" t="s">
        <v>39</v>
      </c>
      <c r="R1311" s="43">
        <v>10</v>
      </c>
      <c r="S1311" s="43">
        <v>1500</v>
      </c>
      <c r="T1311" s="23">
        <f t="shared" ref="T1311" si="613">R1311*S1311</f>
        <v>15000</v>
      </c>
      <c r="U1311" s="23">
        <f t="shared" ref="U1311" si="614">T1311*1.12</f>
        <v>16800</v>
      </c>
      <c r="V1311" s="2"/>
      <c r="W1311" s="2">
        <v>2016</v>
      </c>
      <c r="X1311" s="41"/>
    </row>
    <row r="1312" spans="1:24" ht="153" x14ac:dyDescent="0.25">
      <c r="A1312" s="6" t="s">
        <v>5630</v>
      </c>
      <c r="B1312" s="11" t="s">
        <v>25</v>
      </c>
      <c r="C1312" s="11" t="s">
        <v>2535</v>
      </c>
      <c r="D1312" s="11" t="s">
        <v>2536</v>
      </c>
      <c r="E1312" s="11" t="s">
        <v>2537</v>
      </c>
      <c r="F1312" s="45" t="s">
        <v>2538</v>
      </c>
      <c r="G1312" s="2" t="s">
        <v>30</v>
      </c>
      <c r="H1312" s="41">
        <v>0</v>
      </c>
      <c r="I1312" s="18">
        <v>470000000</v>
      </c>
      <c r="J1312" s="6" t="s">
        <v>32</v>
      </c>
      <c r="K1312" s="3" t="s">
        <v>240</v>
      </c>
      <c r="L1312" s="40" t="s">
        <v>2257</v>
      </c>
      <c r="M1312" s="2" t="s">
        <v>35</v>
      </c>
      <c r="N1312" s="11" t="s">
        <v>2258</v>
      </c>
      <c r="O1312" s="11" t="s">
        <v>2259</v>
      </c>
      <c r="P1312" s="2">
        <v>796</v>
      </c>
      <c r="Q1312" s="42" t="s">
        <v>39</v>
      </c>
      <c r="R1312" s="43">
        <v>2</v>
      </c>
      <c r="S1312" s="43">
        <v>135000</v>
      </c>
      <c r="T1312" s="23">
        <v>0</v>
      </c>
      <c r="U1312" s="23">
        <f t="shared" si="494"/>
        <v>0</v>
      </c>
      <c r="V1312" s="2"/>
      <c r="W1312" s="2">
        <v>2016</v>
      </c>
      <c r="X1312" s="41" t="s">
        <v>7025</v>
      </c>
    </row>
    <row r="1313" spans="1:24" ht="153" x14ac:dyDescent="0.25">
      <c r="A1313" s="6" t="s">
        <v>7271</v>
      </c>
      <c r="B1313" s="11" t="s">
        <v>25</v>
      </c>
      <c r="C1313" s="11" t="s">
        <v>2535</v>
      </c>
      <c r="D1313" s="11" t="s">
        <v>2536</v>
      </c>
      <c r="E1313" s="11" t="s">
        <v>2537</v>
      </c>
      <c r="F1313" s="45" t="s">
        <v>2538</v>
      </c>
      <c r="G1313" s="2" t="s">
        <v>30</v>
      </c>
      <c r="H1313" s="41">
        <v>0</v>
      </c>
      <c r="I1313" s="18">
        <v>470000000</v>
      </c>
      <c r="J1313" s="6" t="s">
        <v>32</v>
      </c>
      <c r="K1313" s="3" t="s">
        <v>95</v>
      </c>
      <c r="L1313" s="40" t="s">
        <v>2257</v>
      </c>
      <c r="M1313" s="2" t="s">
        <v>35</v>
      </c>
      <c r="N1313" s="11" t="s">
        <v>2258</v>
      </c>
      <c r="O1313" s="11" t="s">
        <v>2259</v>
      </c>
      <c r="P1313" s="2">
        <v>796</v>
      </c>
      <c r="Q1313" s="42" t="s">
        <v>39</v>
      </c>
      <c r="R1313" s="43">
        <v>2</v>
      </c>
      <c r="S1313" s="43">
        <v>135000</v>
      </c>
      <c r="T1313" s="23">
        <f t="shared" ref="T1313" si="615">R1313*S1313</f>
        <v>270000</v>
      </c>
      <c r="U1313" s="23">
        <f t="shared" ref="U1313" si="616">T1313*1.12</f>
        <v>302400</v>
      </c>
      <c r="V1313" s="2"/>
      <c r="W1313" s="2">
        <v>2016</v>
      </c>
      <c r="X1313" s="41"/>
    </row>
    <row r="1314" spans="1:24" ht="153" x14ac:dyDescent="0.25">
      <c r="A1314" s="6" t="s">
        <v>5631</v>
      </c>
      <c r="B1314" s="11" t="s">
        <v>25</v>
      </c>
      <c r="C1314" s="11" t="s">
        <v>2539</v>
      </c>
      <c r="D1314" s="11" t="s">
        <v>2398</v>
      </c>
      <c r="E1314" s="11" t="s">
        <v>2540</v>
      </c>
      <c r="F1314" s="45" t="s">
        <v>2541</v>
      </c>
      <c r="G1314" s="2" t="s">
        <v>30</v>
      </c>
      <c r="H1314" s="41">
        <v>0</v>
      </c>
      <c r="I1314" s="18">
        <v>470000000</v>
      </c>
      <c r="J1314" s="6" t="s">
        <v>32</v>
      </c>
      <c r="K1314" s="3" t="s">
        <v>240</v>
      </c>
      <c r="L1314" s="40" t="s">
        <v>2257</v>
      </c>
      <c r="M1314" s="2" t="s">
        <v>35</v>
      </c>
      <c r="N1314" s="11" t="s">
        <v>2258</v>
      </c>
      <c r="O1314" s="11" t="s">
        <v>2259</v>
      </c>
      <c r="P1314" s="2">
        <v>796</v>
      </c>
      <c r="Q1314" s="42" t="s">
        <v>39</v>
      </c>
      <c r="R1314" s="43">
        <v>4</v>
      </c>
      <c r="S1314" s="43">
        <v>24836.84</v>
      </c>
      <c r="T1314" s="23">
        <v>0</v>
      </c>
      <c r="U1314" s="23">
        <f t="shared" si="494"/>
        <v>0</v>
      </c>
      <c r="V1314" s="2"/>
      <c r="W1314" s="2">
        <v>2016</v>
      </c>
      <c r="X1314" s="41" t="s">
        <v>7178</v>
      </c>
    </row>
    <row r="1315" spans="1:24" ht="153" x14ac:dyDescent="0.25">
      <c r="A1315" s="6" t="s">
        <v>7272</v>
      </c>
      <c r="B1315" s="11" t="s">
        <v>25</v>
      </c>
      <c r="C1315" s="11" t="s">
        <v>2539</v>
      </c>
      <c r="D1315" s="11" t="s">
        <v>2398</v>
      </c>
      <c r="E1315" s="11" t="s">
        <v>2540</v>
      </c>
      <c r="F1315" s="45" t="s">
        <v>2541</v>
      </c>
      <c r="G1315" s="2" t="s">
        <v>30</v>
      </c>
      <c r="H1315" s="41">
        <v>0</v>
      </c>
      <c r="I1315" s="18">
        <v>470000000</v>
      </c>
      <c r="J1315" s="6" t="s">
        <v>32</v>
      </c>
      <c r="K1315" s="3" t="s">
        <v>95</v>
      </c>
      <c r="L1315" s="40" t="s">
        <v>2257</v>
      </c>
      <c r="M1315" s="2" t="s">
        <v>35</v>
      </c>
      <c r="N1315" s="11" t="s">
        <v>2258</v>
      </c>
      <c r="O1315" s="11" t="s">
        <v>2259</v>
      </c>
      <c r="P1315" s="2">
        <v>796</v>
      </c>
      <c r="Q1315" s="42" t="s">
        <v>39</v>
      </c>
      <c r="R1315" s="43">
        <v>4</v>
      </c>
      <c r="S1315" s="43">
        <v>30335.27</v>
      </c>
      <c r="T1315" s="23">
        <f t="shared" ref="T1315" si="617">R1315*S1315</f>
        <v>121341.08</v>
      </c>
      <c r="U1315" s="23">
        <f t="shared" ref="U1315" si="618">T1315*1.12</f>
        <v>135902.00960000002</v>
      </c>
      <c r="V1315" s="2"/>
      <c r="W1315" s="2">
        <v>2016</v>
      </c>
      <c r="X1315" s="41"/>
    </row>
    <row r="1316" spans="1:24" ht="153" x14ac:dyDescent="0.25">
      <c r="A1316" s="6" t="s">
        <v>5632</v>
      </c>
      <c r="B1316" s="11" t="s">
        <v>25</v>
      </c>
      <c r="C1316" s="11" t="s">
        <v>2542</v>
      </c>
      <c r="D1316" s="11" t="s">
        <v>2543</v>
      </c>
      <c r="E1316" s="11" t="s">
        <v>2544</v>
      </c>
      <c r="F1316" s="45" t="s">
        <v>2545</v>
      </c>
      <c r="G1316" s="2" t="s">
        <v>30</v>
      </c>
      <c r="H1316" s="41">
        <v>0</v>
      </c>
      <c r="I1316" s="18">
        <v>470000000</v>
      </c>
      <c r="J1316" s="6" t="s">
        <v>32</v>
      </c>
      <c r="K1316" s="3" t="s">
        <v>240</v>
      </c>
      <c r="L1316" s="40" t="s">
        <v>2257</v>
      </c>
      <c r="M1316" s="2" t="s">
        <v>35</v>
      </c>
      <c r="N1316" s="11" t="s">
        <v>2258</v>
      </c>
      <c r="O1316" s="11" t="s">
        <v>2259</v>
      </c>
      <c r="P1316" s="2">
        <v>796</v>
      </c>
      <c r="Q1316" s="6" t="s">
        <v>39</v>
      </c>
      <c r="R1316" s="43">
        <v>3</v>
      </c>
      <c r="S1316" s="23">
        <v>8311.76</v>
      </c>
      <c r="T1316" s="23">
        <v>0</v>
      </c>
      <c r="U1316" s="23">
        <f t="shared" si="494"/>
        <v>0</v>
      </c>
      <c r="V1316" s="2"/>
      <c r="W1316" s="2">
        <v>2016</v>
      </c>
      <c r="X1316" s="41" t="s">
        <v>7025</v>
      </c>
    </row>
    <row r="1317" spans="1:24" ht="153" x14ac:dyDescent="0.25">
      <c r="A1317" s="6" t="s">
        <v>7273</v>
      </c>
      <c r="B1317" s="11" t="s">
        <v>25</v>
      </c>
      <c r="C1317" s="11" t="s">
        <v>2542</v>
      </c>
      <c r="D1317" s="11" t="s">
        <v>2543</v>
      </c>
      <c r="E1317" s="11" t="s">
        <v>2544</v>
      </c>
      <c r="F1317" s="45" t="s">
        <v>2545</v>
      </c>
      <c r="G1317" s="2" t="s">
        <v>30</v>
      </c>
      <c r="H1317" s="41">
        <v>0</v>
      </c>
      <c r="I1317" s="18">
        <v>470000000</v>
      </c>
      <c r="J1317" s="6" t="s">
        <v>32</v>
      </c>
      <c r="K1317" s="3" t="s">
        <v>95</v>
      </c>
      <c r="L1317" s="40" t="s">
        <v>2257</v>
      </c>
      <c r="M1317" s="2" t="s">
        <v>35</v>
      </c>
      <c r="N1317" s="11" t="s">
        <v>2258</v>
      </c>
      <c r="O1317" s="11" t="s">
        <v>2259</v>
      </c>
      <c r="P1317" s="2">
        <v>796</v>
      </c>
      <c r="Q1317" s="6" t="s">
        <v>39</v>
      </c>
      <c r="R1317" s="43">
        <v>3</v>
      </c>
      <c r="S1317" s="23">
        <v>8311.76</v>
      </c>
      <c r="T1317" s="23">
        <f t="shared" ref="T1317" si="619">R1317*S1317</f>
        <v>24935.279999999999</v>
      </c>
      <c r="U1317" s="23">
        <f t="shared" ref="U1317" si="620">T1317*1.12</f>
        <v>27927.513600000002</v>
      </c>
      <c r="V1317" s="2"/>
      <c r="W1317" s="2">
        <v>2016</v>
      </c>
      <c r="X1317" s="41"/>
    </row>
    <row r="1318" spans="1:24" ht="153" x14ac:dyDescent="0.25">
      <c r="A1318" s="6" t="s">
        <v>5633</v>
      </c>
      <c r="B1318" s="11" t="s">
        <v>25</v>
      </c>
      <c r="C1318" s="11" t="s">
        <v>2392</v>
      </c>
      <c r="D1318" s="11" t="s">
        <v>2393</v>
      </c>
      <c r="E1318" s="11" t="s">
        <v>2394</v>
      </c>
      <c r="F1318" s="46" t="s">
        <v>2546</v>
      </c>
      <c r="G1318" s="2" t="s">
        <v>30</v>
      </c>
      <c r="H1318" s="41">
        <v>0</v>
      </c>
      <c r="I1318" s="18">
        <v>470000000</v>
      </c>
      <c r="J1318" s="6" t="s">
        <v>32</v>
      </c>
      <c r="K1318" s="3" t="s">
        <v>240</v>
      </c>
      <c r="L1318" s="40" t="s">
        <v>2257</v>
      </c>
      <c r="M1318" s="2" t="s">
        <v>35</v>
      </c>
      <c r="N1318" s="11" t="s">
        <v>2258</v>
      </c>
      <c r="O1318" s="11" t="s">
        <v>2259</v>
      </c>
      <c r="P1318" s="2">
        <v>839</v>
      </c>
      <c r="Q1318" s="3" t="s">
        <v>2030</v>
      </c>
      <c r="R1318" s="51">
        <v>10</v>
      </c>
      <c r="S1318" s="43">
        <v>2500</v>
      </c>
      <c r="T1318" s="23">
        <v>0</v>
      </c>
      <c r="U1318" s="23">
        <f t="shared" ref="U1318:U1444" si="621">T1318*1.12</f>
        <v>0</v>
      </c>
      <c r="V1318" s="2"/>
      <c r="W1318" s="2">
        <v>2016</v>
      </c>
      <c r="X1318" s="41" t="s">
        <v>7025</v>
      </c>
    </row>
    <row r="1319" spans="1:24" ht="153" x14ac:dyDescent="0.25">
      <c r="A1319" s="6" t="s">
        <v>7274</v>
      </c>
      <c r="B1319" s="11" t="s">
        <v>25</v>
      </c>
      <c r="C1319" s="11" t="s">
        <v>2392</v>
      </c>
      <c r="D1319" s="11" t="s">
        <v>2393</v>
      </c>
      <c r="E1319" s="11" t="s">
        <v>2394</v>
      </c>
      <c r="F1319" s="46" t="s">
        <v>2546</v>
      </c>
      <c r="G1319" s="2" t="s">
        <v>30</v>
      </c>
      <c r="H1319" s="41">
        <v>0</v>
      </c>
      <c r="I1319" s="18">
        <v>470000000</v>
      </c>
      <c r="J1319" s="6" t="s">
        <v>32</v>
      </c>
      <c r="K1319" s="3" t="s">
        <v>95</v>
      </c>
      <c r="L1319" s="40" t="s">
        <v>2257</v>
      </c>
      <c r="M1319" s="2" t="s">
        <v>35</v>
      </c>
      <c r="N1319" s="11" t="s">
        <v>2258</v>
      </c>
      <c r="O1319" s="11" t="s">
        <v>2259</v>
      </c>
      <c r="P1319" s="2">
        <v>839</v>
      </c>
      <c r="Q1319" s="3" t="s">
        <v>2030</v>
      </c>
      <c r="R1319" s="51">
        <v>10</v>
      </c>
      <c r="S1319" s="43">
        <v>2500</v>
      </c>
      <c r="T1319" s="23">
        <f t="shared" ref="T1319" si="622">R1319*S1319</f>
        <v>25000</v>
      </c>
      <c r="U1319" s="23">
        <f t="shared" ref="U1319" si="623">T1319*1.12</f>
        <v>28000.000000000004</v>
      </c>
      <c r="V1319" s="2"/>
      <c r="W1319" s="2">
        <v>2016</v>
      </c>
      <c r="X1319" s="41"/>
    </row>
    <row r="1320" spans="1:24" ht="153" x14ac:dyDescent="0.25">
      <c r="A1320" s="6" t="s">
        <v>5634</v>
      </c>
      <c r="B1320" s="11" t="s">
        <v>25</v>
      </c>
      <c r="C1320" s="11" t="s">
        <v>2547</v>
      </c>
      <c r="D1320" s="11" t="s">
        <v>2548</v>
      </c>
      <c r="E1320" s="11" t="s">
        <v>2368</v>
      </c>
      <c r="F1320" s="49" t="s">
        <v>2549</v>
      </c>
      <c r="G1320" s="2" t="s">
        <v>30</v>
      </c>
      <c r="H1320" s="41">
        <v>0</v>
      </c>
      <c r="I1320" s="18">
        <v>470000000</v>
      </c>
      <c r="J1320" s="6" t="s">
        <v>32</v>
      </c>
      <c r="K1320" s="3" t="s">
        <v>240</v>
      </c>
      <c r="L1320" s="40" t="s">
        <v>2257</v>
      </c>
      <c r="M1320" s="2" t="s">
        <v>35</v>
      </c>
      <c r="N1320" s="11" t="s">
        <v>2258</v>
      </c>
      <c r="O1320" s="11" t="s">
        <v>2259</v>
      </c>
      <c r="P1320" s="2">
        <v>796</v>
      </c>
      <c r="Q1320" s="42" t="s">
        <v>39</v>
      </c>
      <c r="R1320" s="50">
        <v>2</v>
      </c>
      <c r="S1320" s="43">
        <v>18300.080000000002</v>
      </c>
      <c r="T1320" s="23">
        <v>0</v>
      </c>
      <c r="U1320" s="23">
        <f t="shared" si="621"/>
        <v>0</v>
      </c>
      <c r="V1320" s="2"/>
      <c r="W1320" s="2">
        <v>2016</v>
      </c>
      <c r="X1320" s="41" t="s">
        <v>7025</v>
      </c>
    </row>
    <row r="1321" spans="1:24" ht="153" x14ac:dyDescent="0.25">
      <c r="A1321" s="6" t="s">
        <v>7275</v>
      </c>
      <c r="B1321" s="11" t="s">
        <v>25</v>
      </c>
      <c r="C1321" s="11" t="s">
        <v>2547</v>
      </c>
      <c r="D1321" s="11" t="s">
        <v>2548</v>
      </c>
      <c r="E1321" s="11" t="s">
        <v>2368</v>
      </c>
      <c r="F1321" s="49" t="s">
        <v>2549</v>
      </c>
      <c r="G1321" s="2" t="s">
        <v>30</v>
      </c>
      <c r="H1321" s="41">
        <v>0</v>
      </c>
      <c r="I1321" s="18">
        <v>470000000</v>
      </c>
      <c r="J1321" s="6" t="s">
        <v>32</v>
      </c>
      <c r="K1321" s="3" t="s">
        <v>95</v>
      </c>
      <c r="L1321" s="40" t="s">
        <v>2257</v>
      </c>
      <c r="M1321" s="2" t="s">
        <v>35</v>
      </c>
      <c r="N1321" s="11" t="s">
        <v>2258</v>
      </c>
      <c r="O1321" s="11" t="s">
        <v>2259</v>
      </c>
      <c r="P1321" s="2">
        <v>796</v>
      </c>
      <c r="Q1321" s="42" t="s">
        <v>39</v>
      </c>
      <c r="R1321" s="50">
        <v>2</v>
      </c>
      <c r="S1321" s="43">
        <v>18300.080000000002</v>
      </c>
      <c r="T1321" s="23">
        <f t="shared" ref="T1321" si="624">R1321*S1321</f>
        <v>36600.160000000003</v>
      </c>
      <c r="U1321" s="23">
        <f t="shared" ref="U1321" si="625">T1321*1.12</f>
        <v>40992.179200000006</v>
      </c>
      <c r="V1321" s="2"/>
      <c r="W1321" s="2">
        <v>2016</v>
      </c>
      <c r="X1321" s="41"/>
    </row>
    <row r="1322" spans="1:24" ht="153" x14ac:dyDescent="0.25">
      <c r="A1322" s="6" t="s">
        <v>5635</v>
      </c>
      <c r="B1322" s="11" t="s">
        <v>25</v>
      </c>
      <c r="C1322" s="11" t="s">
        <v>2775</v>
      </c>
      <c r="D1322" s="11" t="s">
        <v>2550</v>
      </c>
      <c r="E1322" s="11" t="s">
        <v>2368</v>
      </c>
      <c r="F1322" s="45" t="s">
        <v>2551</v>
      </c>
      <c r="G1322" s="2" t="s">
        <v>30</v>
      </c>
      <c r="H1322" s="41">
        <v>0</v>
      </c>
      <c r="I1322" s="18">
        <v>470000000</v>
      </c>
      <c r="J1322" s="6" t="s">
        <v>32</v>
      </c>
      <c r="K1322" s="3" t="s">
        <v>240</v>
      </c>
      <c r="L1322" s="40" t="s">
        <v>2257</v>
      </c>
      <c r="M1322" s="2" t="s">
        <v>35</v>
      </c>
      <c r="N1322" s="11" t="s">
        <v>2258</v>
      </c>
      <c r="O1322" s="11" t="s">
        <v>2259</v>
      </c>
      <c r="P1322" s="2">
        <v>796</v>
      </c>
      <c r="Q1322" s="42" t="s">
        <v>39</v>
      </c>
      <c r="R1322" s="43">
        <v>6</v>
      </c>
      <c r="S1322" s="43">
        <v>16816.29</v>
      </c>
      <c r="T1322" s="23">
        <v>0</v>
      </c>
      <c r="U1322" s="23">
        <f t="shared" si="621"/>
        <v>0</v>
      </c>
      <c r="V1322" s="2"/>
      <c r="W1322" s="2">
        <v>2016</v>
      </c>
      <c r="X1322" s="41" t="s">
        <v>7025</v>
      </c>
    </row>
    <row r="1323" spans="1:24" ht="153" x14ac:dyDescent="0.25">
      <c r="A1323" s="6" t="s">
        <v>7276</v>
      </c>
      <c r="B1323" s="11" t="s">
        <v>25</v>
      </c>
      <c r="C1323" s="11" t="s">
        <v>2775</v>
      </c>
      <c r="D1323" s="11" t="s">
        <v>2550</v>
      </c>
      <c r="E1323" s="11" t="s">
        <v>2368</v>
      </c>
      <c r="F1323" s="45" t="s">
        <v>2551</v>
      </c>
      <c r="G1323" s="2" t="s">
        <v>30</v>
      </c>
      <c r="H1323" s="41">
        <v>0</v>
      </c>
      <c r="I1323" s="18">
        <v>470000000</v>
      </c>
      <c r="J1323" s="6" t="s">
        <v>32</v>
      </c>
      <c r="K1323" s="3" t="s">
        <v>95</v>
      </c>
      <c r="L1323" s="40" t="s">
        <v>2257</v>
      </c>
      <c r="M1323" s="2" t="s">
        <v>35</v>
      </c>
      <c r="N1323" s="11" t="s">
        <v>2258</v>
      </c>
      <c r="O1323" s="11" t="s">
        <v>2259</v>
      </c>
      <c r="P1323" s="2">
        <v>796</v>
      </c>
      <c r="Q1323" s="42" t="s">
        <v>39</v>
      </c>
      <c r="R1323" s="43">
        <v>6</v>
      </c>
      <c r="S1323" s="43">
        <v>16816.29</v>
      </c>
      <c r="T1323" s="23">
        <f t="shared" ref="T1323" si="626">R1323*S1323</f>
        <v>100897.74</v>
      </c>
      <c r="U1323" s="23">
        <f t="shared" ref="U1323" si="627">T1323*1.12</f>
        <v>113005.46880000002</v>
      </c>
      <c r="V1323" s="2"/>
      <c r="W1323" s="2">
        <v>2016</v>
      </c>
      <c r="X1323" s="41"/>
    </row>
    <row r="1324" spans="1:24" ht="153" x14ac:dyDescent="0.25">
      <c r="A1324" s="6" t="s">
        <v>5636</v>
      </c>
      <c r="B1324" s="11" t="s">
        <v>25</v>
      </c>
      <c r="C1324" s="11" t="s">
        <v>2552</v>
      </c>
      <c r="D1324" s="11" t="s">
        <v>2393</v>
      </c>
      <c r="E1324" s="11" t="s">
        <v>6871</v>
      </c>
      <c r="F1324" s="46" t="s">
        <v>2553</v>
      </c>
      <c r="G1324" s="2" t="s">
        <v>30</v>
      </c>
      <c r="H1324" s="41">
        <v>0</v>
      </c>
      <c r="I1324" s="18">
        <v>470000000</v>
      </c>
      <c r="J1324" s="6" t="s">
        <v>32</v>
      </c>
      <c r="K1324" s="3" t="s">
        <v>240</v>
      </c>
      <c r="L1324" s="40" t="s">
        <v>2257</v>
      </c>
      <c r="M1324" s="2" t="s">
        <v>35</v>
      </c>
      <c r="N1324" s="11" t="s">
        <v>2258</v>
      </c>
      <c r="O1324" s="11" t="s">
        <v>2259</v>
      </c>
      <c r="P1324" s="2">
        <v>796</v>
      </c>
      <c r="Q1324" s="42" t="s">
        <v>39</v>
      </c>
      <c r="R1324" s="43">
        <v>5</v>
      </c>
      <c r="S1324" s="43">
        <v>710.31</v>
      </c>
      <c r="T1324" s="23">
        <v>0</v>
      </c>
      <c r="U1324" s="23">
        <f t="shared" si="621"/>
        <v>0</v>
      </c>
      <c r="V1324" s="2"/>
      <c r="W1324" s="2">
        <v>2016</v>
      </c>
      <c r="X1324" s="41" t="s">
        <v>7025</v>
      </c>
    </row>
    <row r="1325" spans="1:24" ht="153" x14ac:dyDescent="0.25">
      <c r="A1325" s="6" t="s">
        <v>7277</v>
      </c>
      <c r="B1325" s="11" t="s">
        <v>25</v>
      </c>
      <c r="C1325" s="11" t="s">
        <v>2552</v>
      </c>
      <c r="D1325" s="11" t="s">
        <v>2393</v>
      </c>
      <c r="E1325" s="11" t="s">
        <v>6871</v>
      </c>
      <c r="F1325" s="46" t="s">
        <v>2553</v>
      </c>
      <c r="G1325" s="2" t="s">
        <v>30</v>
      </c>
      <c r="H1325" s="41">
        <v>0</v>
      </c>
      <c r="I1325" s="18">
        <v>470000000</v>
      </c>
      <c r="J1325" s="6" t="s">
        <v>32</v>
      </c>
      <c r="K1325" s="3" t="s">
        <v>95</v>
      </c>
      <c r="L1325" s="40" t="s">
        <v>2257</v>
      </c>
      <c r="M1325" s="2" t="s">
        <v>35</v>
      </c>
      <c r="N1325" s="11" t="s">
        <v>2258</v>
      </c>
      <c r="O1325" s="11" t="s">
        <v>2259</v>
      </c>
      <c r="P1325" s="2">
        <v>796</v>
      </c>
      <c r="Q1325" s="42" t="s">
        <v>39</v>
      </c>
      <c r="R1325" s="43">
        <v>5</v>
      </c>
      <c r="S1325" s="43">
        <v>710.31</v>
      </c>
      <c r="T1325" s="23">
        <f t="shared" ref="T1325" si="628">R1325*S1325</f>
        <v>3551.5499999999997</v>
      </c>
      <c r="U1325" s="23">
        <f t="shared" ref="U1325" si="629">T1325*1.12</f>
        <v>3977.7359999999999</v>
      </c>
      <c r="V1325" s="2"/>
      <c r="W1325" s="2">
        <v>2016</v>
      </c>
      <c r="X1325" s="41"/>
    </row>
    <row r="1326" spans="1:24" ht="153" x14ac:dyDescent="0.25">
      <c r="A1326" s="6" t="s">
        <v>5637</v>
      </c>
      <c r="B1326" s="11" t="s">
        <v>25</v>
      </c>
      <c r="C1326" s="11" t="s">
        <v>2554</v>
      </c>
      <c r="D1326" s="11" t="s">
        <v>2555</v>
      </c>
      <c r="E1326" s="11" t="s">
        <v>2368</v>
      </c>
      <c r="F1326" s="45" t="s">
        <v>2556</v>
      </c>
      <c r="G1326" s="2" t="s">
        <v>30</v>
      </c>
      <c r="H1326" s="41">
        <v>0</v>
      </c>
      <c r="I1326" s="18">
        <v>470000000</v>
      </c>
      <c r="J1326" s="6" t="s">
        <v>32</v>
      </c>
      <c r="K1326" s="3" t="s">
        <v>240</v>
      </c>
      <c r="L1326" s="40" t="s">
        <v>2257</v>
      </c>
      <c r="M1326" s="2" t="s">
        <v>35</v>
      </c>
      <c r="N1326" s="11" t="s">
        <v>2258</v>
      </c>
      <c r="O1326" s="11" t="s">
        <v>2259</v>
      </c>
      <c r="P1326" s="2">
        <v>796</v>
      </c>
      <c r="Q1326" s="42" t="s">
        <v>39</v>
      </c>
      <c r="R1326" s="43">
        <v>8</v>
      </c>
      <c r="S1326" s="43">
        <v>23575.78</v>
      </c>
      <c r="T1326" s="23">
        <v>0</v>
      </c>
      <c r="U1326" s="23">
        <f t="shared" si="621"/>
        <v>0</v>
      </c>
      <c r="V1326" s="2"/>
      <c r="W1326" s="2">
        <v>2016</v>
      </c>
      <c r="X1326" s="41" t="s">
        <v>7025</v>
      </c>
    </row>
    <row r="1327" spans="1:24" ht="153" x14ac:dyDescent="0.25">
      <c r="A1327" s="6" t="s">
        <v>7278</v>
      </c>
      <c r="B1327" s="11" t="s">
        <v>25</v>
      </c>
      <c r="C1327" s="11" t="s">
        <v>2554</v>
      </c>
      <c r="D1327" s="11" t="s">
        <v>2555</v>
      </c>
      <c r="E1327" s="11" t="s">
        <v>2368</v>
      </c>
      <c r="F1327" s="45" t="s">
        <v>2556</v>
      </c>
      <c r="G1327" s="2" t="s">
        <v>30</v>
      </c>
      <c r="H1327" s="41">
        <v>0</v>
      </c>
      <c r="I1327" s="18">
        <v>470000000</v>
      </c>
      <c r="J1327" s="6" t="s">
        <v>32</v>
      </c>
      <c r="K1327" s="3" t="s">
        <v>95</v>
      </c>
      <c r="L1327" s="40" t="s">
        <v>2257</v>
      </c>
      <c r="M1327" s="2" t="s">
        <v>35</v>
      </c>
      <c r="N1327" s="11" t="s">
        <v>2258</v>
      </c>
      <c r="O1327" s="11" t="s">
        <v>2259</v>
      </c>
      <c r="P1327" s="2">
        <v>796</v>
      </c>
      <c r="Q1327" s="42" t="s">
        <v>39</v>
      </c>
      <c r="R1327" s="43">
        <v>8</v>
      </c>
      <c r="S1327" s="43">
        <v>23575.78</v>
      </c>
      <c r="T1327" s="23">
        <f t="shared" ref="T1327" si="630">R1327*S1327</f>
        <v>188606.24</v>
      </c>
      <c r="U1327" s="23">
        <f t="shared" ref="U1327" si="631">T1327*1.12</f>
        <v>211238.98880000002</v>
      </c>
      <c r="V1327" s="2"/>
      <c r="W1327" s="2">
        <v>2016</v>
      </c>
      <c r="X1327" s="41"/>
    </row>
    <row r="1328" spans="1:24" ht="153" x14ac:dyDescent="0.25">
      <c r="A1328" s="6" t="s">
        <v>5638</v>
      </c>
      <c r="B1328" s="11" t="s">
        <v>25</v>
      </c>
      <c r="C1328" s="11" t="s">
        <v>6854</v>
      </c>
      <c r="D1328" s="11" t="s">
        <v>2557</v>
      </c>
      <c r="E1328" s="11" t="s">
        <v>2558</v>
      </c>
      <c r="F1328" s="48" t="s">
        <v>2559</v>
      </c>
      <c r="G1328" s="2" t="s">
        <v>30</v>
      </c>
      <c r="H1328" s="41">
        <v>0</v>
      </c>
      <c r="I1328" s="18">
        <v>470000000</v>
      </c>
      <c r="J1328" s="6" t="s">
        <v>32</v>
      </c>
      <c r="K1328" s="3" t="s">
        <v>240</v>
      </c>
      <c r="L1328" s="40" t="s">
        <v>2257</v>
      </c>
      <c r="M1328" s="2" t="s">
        <v>35</v>
      </c>
      <c r="N1328" s="11" t="s">
        <v>2258</v>
      </c>
      <c r="O1328" s="11" t="s">
        <v>2259</v>
      </c>
      <c r="P1328" s="2">
        <v>796</v>
      </c>
      <c r="Q1328" s="42" t="s">
        <v>39</v>
      </c>
      <c r="R1328" s="43">
        <v>20</v>
      </c>
      <c r="S1328" s="43">
        <v>907.53</v>
      </c>
      <c r="T1328" s="23">
        <v>0</v>
      </c>
      <c r="U1328" s="23">
        <f t="shared" si="621"/>
        <v>0</v>
      </c>
      <c r="V1328" s="2"/>
      <c r="W1328" s="2">
        <v>2016</v>
      </c>
      <c r="X1328" s="41" t="s">
        <v>7025</v>
      </c>
    </row>
    <row r="1329" spans="1:24" ht="153" x14ac:dyDescent="0.25">
      <c r="A1329" s="6" t="s">
        <v>7279</v>
      </c>
      <c r="B1329" s="11" t="s">
        <v>25</v>
      </c>
      <c r="C1329" s="11" t="s">
        <v>6854</v>
      </c>
      <c r="D1329" s="11" t="s">
        <v>2557</v>
      </c>
      <c r="E1329" s="11" t="s">
        <v>2558</v>
      </c>
      <c r="F1329" s="48" t="s">
        <v>2559</v>
      </c>
      <c r="G1329" s="2" t="s">
        <v>30</v>
      </c>
      <c r="H1329" s="41">
        <v>0</v>
      </c>
      <c r="I1329" s="18">
        <v>470000000</v>
      </c>
      <c r="J1329" s="6" t="s">
        <v>32</v>
      </c>
      <c r="K1329" s="3" t="s">
        <v>95</v>
      </c>
      <c r="L1329" s="40" t="s">
        <v>2257</v>
      </c>
      <c r="M1329" s="2" t="s">
        <v>35</v>
      </c>
      <c r="N1329" s="11" t="s">
        <v>2258</v>
      </c>
      <c r="O1329" s="11" t="s">
        <v>2259</v>
      </c>
      <c r="P1329" s="2">
        <v>796</v>
      </c>
      <c r="Q1329" s="42" t="s">
        <v>39</v>
      </c>
      <c r="R1329" s="43">
        <v>20</v>
      </c>
      <c r="S1329" s="43">
        <v>907.53</v>
      </c>
      <c r="T1329" s="23">
        <f t="shared" ref="T1329" si="632">R1329*S1329</f>
        <v>18150.599999999999</v>
      </c>
      <c r="U1329" s="23">
        <f t="shared" ref="U1329" si="633">T1329*1.12</f>
        <v>20328.671999999999</v>
      </c>
      <c r="V1329" s="2"/>
      <c r="W1329" s="2">
        <v>2016</v>
      </c>
      <c r="X1329" s="41"/>
    </row>
    <row r="1330" spans="1:24" ht="153" x14ac:dyDescent="0.25">
      <c r="A1330" s="6" t="s">
        <v>5639</v>
      </c>
      <c r="B1330" s="11" t="s">
        <v>25</v>
      </c>
      <c r="C1330" s="11" t="s">
        <v>2560</v>
      </c>
      <c r="D1330" s="11" t="s">
        <v>2561</v>
      </c>
      <c r="E1330" s="11" t="s">
        <v>2562</v>
      </c>
      <c r="F1330" s="45" t="s">
        <v>2563</v>
      </c>
      <c r="G1330" s="2" t="s">
        <v>30</v>
      </c>
      <c r="H1330" s="41">
        <v>0</v>
      </c>
      <c r="I1330" s="18">
        <v>470000000</v>
      </c>
      <c r="J1330" s="6" t="s">
        <v>32</v>
      </c>
      <c r="K1330" s="3" t="s">
        <v>240</v>
      </c>
      <c r="L1330" s="40" t="s">
        <v>2257</v>
      </c>
      <c r="M1330" s="2" t="s">
        <v>35</v>
      </c>
      <c r="N1330" s="11" t="s">
        <v>2258</v>
      </c>
      <c r="O1330" s="11" t="s">
        <v>2259</v>
      </c>
      <c r="P1330" s="2">
        <v>796</v>
      </c>
      <c r="Q1330" s="42" t="s">
        <v>39</v>
      </c>
      <c r="R1330" s="43">
        <v>6</v>
      </c>
      <c r="S1330" s="43">
        <v>920.2</v>
      </c>
      <c r="T1330" s="23">
        <v>0</v>
      </c>
      <c r="U1330" s="23">
        <f t="shared" si="621"/>
        <v>0</v>
      </c>
      <c r="V1330" s="2"/>
      <c r="W1330" s="2">
        <v>2016</v>
      </c>
      <c r="X1330" s="41" t="s">
        <v>7178</v>
      </c>
    </row>
    <row r="1331" spans="1:24" ht="153" x14ac:dyDescent="0.25">
      <c r="A1331" s="6" t="s">
        <v>7280</v>
      </c>
      <c r="B1331" s="11" t="s">
        <v>25</v>
      </c>
      <c r="C1331" s="11" t="s">
        <v>2560</v>
      </c>
      <c r="D1331" s="11" t="s">
        <v>2561</v>
      </c>
      <c r="E1331" s="11" t="s">
        <v>2562</v>
      </c>
      <c r="F1331" s="45" t="s">
        <v>2563</v>
      </c>
      <c r="G1331" s="2" t="s">
        <v>30</v>
      </c>
      <c r="H1331" s="41">
        <v>0</v>
      </c>
      <c r="I1331" s="18">
        <v>470000000</v>
      </c>
      <c r="J1331" s="6" t="s">
        <v>32</v>
      </c>
      <c r="K1331" s="3" t="s">
        <v>95</v>
      </c>
      <c r="L1331" s="40" t="s">
        <v>2257</v>
      </c>
      <c r="M1331" s="2" t="s">
        <v>35</v>
      </c>
      <c r="N1331" s="11" t="s">
        <v>2258</v>
      </c>
      <c r="O1331" s="11" t="s">
        <v>2259</v>
      </c>
      <c r="P1331" s="2">
        <v>796</v>
      </c>
      <c r="Q1331" s="42" t="s">
        <v>39</v>
      </c>
      <c r="R1331" s="43">
        <v>6</v>
      </c>
      <c r="S1331" s="43">
        <v>939.89</v>
      </c>
      <c r="T1331" s="23">
        <f t="shared" ref="T1331" si="634">R1331*S1331</f>
        <v>5639.34</v>
      </c>
      <c r="U1331" s="23">
        <f t="shared" ref="U1331" si="635">T1331*1.12</f>
        <v>6316.0608000000011</v>
      </c>
      <c r="V1331" s="2"/>
      <c r="W1331" s="2">
        <v>2016</v>
      </c>
      <c r="X1331" s="41"/>
    </row>
    <row r="1332" spans="1:24" ht="153" x14ac:dyDescent="0.25">
      <c r="A1332" s="6" t="s">
        <v>5640</v>
      </c>
      <c r="B1332" s="11" t="s">
        <v>25</v>
      </c>
      <c r="C1332" s="11" t="s">
        <v>2392</v>
      </c>
      <c r="D1332" s="11" t="s">
        <v>2393</v>
      </c>
      <c r="E1332" s="11" t="s">
        <v>2394</v>
      </c>
      <c r="F1332" s="46" t="s">
        <v>2564</v>
      </c>
      <c r="G1332" s="2" t="s">
        <v>30</v>
      </c>
      <c r="H1332" s="41">
        <v>0</v>
      </c>
      <c r="I1332" s="18">
        <v>470000000</v>
      </c>
      <c r="J1332" s="6" t="s">
        <v>32</v>
      </c>
      <c r="K1332" s="3" t="s">
        <v>240</v>
      </c>
      <c r="L1332" s="40" t="s">
        <v>2257</v>
      </c>
      <c r="M1332" s="2" t="s">
        <v>35</v>
      </c>
      <c r="N1332" s="11" t="s">
        <v>2258</v>
      </c>
      <c r="O1332" s="11" t="s">
        <v>2259</v>
      </c>
      <c r="P1332" s="2">
        <v>839</v>
      </c>
      <c r="Q1332" s="3" t="s">
        <v>2030</v>
      </c>
      <c r="R1332" s="43">
        <v>10</v>
      </c>
      <c r="S1332" s="43">
        <v>1483.79</v>
      </c>
      <c r="T1332" s="23">
        <v>0</v>
      </c>
      <c r="U1332" s="23">
        <f t="shared" si="621"/>
        <v>0</v>
      </c>
      <c r="V1332" s="2"/>
      <c r="W1332" s="2">
        <v>2016</v>
      </c>
      <c r="X1332" s="41" t="s">
        <v>7025</v>
      </c>
    </row>
    <row r="1333" spans="1:24" ht="153" x14ac:dyDescent="0.25">
      <c r="A1333" s="6" t="s">
        <v>7281</v>
      </c>
      <c r="B1333" s="11" t="s">
        <v>25</v>
      </c>
      <c r="C1333" s="11" t="s">
        <v>2392</v>
      </c>
      <c r="D1333" s="11" t="s">
        <v>2393</v>
      </c>
      <c r="E1333" s="11" t="s">
        <v>2394</v>
      </c>
      <c r="F1333" s="46" t="s">
        <v>2564</v>
      </c>
      <c r="G1333" s="2" t="s">
        <v>30</v>
      </c>
      <c r="H1333" s="41">
        <v>0</v>
      </c>
      <c r="I1333" s="18">
        <v>470000000</v>
      </c>
      <c r="J1333" s="6" t="s">
        <v>32</v>
      </c>
      <c r="K1333" s="3" t="s">
        <v>95</v>
      </c>
      <c r="L1333" s="40" t="s">
        <v>2257</v>
      </c>
      <c r="M1333" s="2" t="s">
        <v>35</v>
      </c>
      <c r="N1333" s="11" t="s">
        <v>2258</v>
      </c>
      <c r="O1333" s="11" t="s">
        <v>2259</v>
      </c>
      <c r="P1333" s="2">
        <v>839</v>
      </c>
      <c r="Q1333" s="3" t="s">
        <v>2030</v>
      </c>
      <c r="R1333" s="43">
        <v>10</v>
      </c>
      <c r="S1333" s="43">
        <v>1483.79</v>
      </c>
      <c r="T1333" s="23">
        <f t="shared" ref="T1333" si="636">R1333*S1333</f>
        <v>14837.9</v>
      </c>
      <c r="U1333" s="23">
        <f t="shared" ref="U1333" si="637">T1333*1.12</f>
        <v>16618.448</v>
      </c>
      <c r="V1333" s="2"/>
      <c r="W1333" s="2">
        <v>2016</v>
      </c>
      <c r="X1333" s="41"/>
    </row>
    <row r="1334" spans="1:24" ht="153" x14ac:dyDescent="0.25">
      <c r="A1334" s="6" t="s">
        <v>5641</v>
      </c>
      <c r="B1334" s="11" t="s">
        <v>25</v>
      </c>
      <c r="C1334" s="11" t="s">
        <v>2565</v>
      </c>
      <c r="D1334" s="11" t="s">
        <v>1164</v>
      </c>
      <c r="E1334" s="11" t="s">
        <v>2368</v>
      </c>
      <c r="F1334" s="11" t="s">
        <v>2566</v>
      </c>
      <c r="G1334" s="2" t="s">
        <v>30</v>
      </c>
      <c r="H1334" s="41">
        <v>0</v>
      </c>
      <c r="I1334" s="18">
        <v>470000000</v>
      </c>
      <c r="J1334" s="6" t="s">
        <v>32</v>
      </c>
      <c r="K1334" s="3" t="s">
        <v>240</v>
      </c>
      <c r="L1334" s="40" t="s">
        <v>2257</v>
      </c>
      <c r="M1334" s="2" t="s">
        <v>35</v>
      </c>
      <c r="N1334" s="11" t="s">
        <v>2258</v>
      </c>
      <c r="O1334" s="11" t="s">
        <v>2259</v>
      </c>
      <c r="P1334" s="2">
        <v>796</v>
      </c>
      <c r="Q1334" s="42" t="s">
        <v>39</v>
      </c>
      <c r="R1334" s="43">
        <v>3</v>
      </c>
      <c r="S1334" s="43">
        <v>7000</v>
      </c>
      <c r="T1334" s="23">
        <v>0</v>
      </c>
      <c r="U1334" s="23">
        <f t="shared" si="621"/>
        <v>0</v>
      </c>
      <c r="V1334" s="2"/>
      <c r="W1334" s="2">
        <v>2016</v>
      </c>
      <c r="X1334" s="41" t="s">
        <v>7025</v>
      </c>
    </row>
    <row r="1335" spans="1:24" ht="153" x14ac:dyDescent="0.25">
      <c r="A1335" s="6" t="s">
        <v>7282</v>
      </c>
      <c r="B1335" s="11" t="s">
        <v>25</v>
      </c>
      <c r="C1335" s="11" t="s">
        <v>2565</v>
      </c>
      <c r="D1335" s="11" t="s">
        <v>1164</v>
      </c>
      <c r="E1335" s="11" t="s">
        <v>2368</v>
      </c>
      <c r="F1335" s="11" t="s">
        <v>2566</v>
      </c>
      <c r="G1335" s="2" t="s">
        <v>30</v>
      </c>
      <c r="H1335" s="41">
        <v>0</v>
      </c>
      <c r="I1335" s="18">
        <v>470000000</v>
      </c>
      <c r="J1335" s="6" t="s">
        <v>32</v>
      </c>
      <c r="K1335" s="3" t="s">
        <v>95</v>
      </c>
      <c r="L1335" s="40" t="s">
        <v>2257</v>
      </c>
      <c r="M1335" s="2" t="s">
        <v>35</v>
      </c>
      <c r="N1335" s="11" t="s">
        <v>2258</v>
      </c>
      <c r="O1335" s="11" t="s">
        <v>2259</v>
      </c>
      <c r="P1335" s="2">
        <v>796</v>
      </c>
      <c r="Q1335" s="42" t="s">
        <v>39</v>
      </c>
      <c r="R1335" s="43">
        <v>3</v>
      </c>
      <c r="S1335" s="43">
        <v>7000</v>
      </c>
      <c r="T1335" s="23">
        <f t="shared" ref="T1335" si="638">R1335*S1335</f>
        <v>21000</v>
      </c>
      <c r="U1335" s="23">
        <f t="shared" ref="U1335" si="639">T1335*1.12</f>
        <v>23520.000000000004</v>
      </c>
      <c r="V1335" s="2"/>
      <c r="W1335" s="2">
        <v>2016</v>
      </c>
      <c r="X1335" s="41"/>
    </row>
    <row r="1336" spans="1:24" ht="153" x14ac:dyDescent="0.25">
      <c r="A1336" s="6" t="s">
        <v>5642</v>
      </c>
      <c r="B1336" s="11" t="s">
        <v>25</v>
      </c>
      <c r="C1336" s="11" t="s">
        <v>2565</v>
      </c>
      <c r="D1336" s="11" t="s">
        <v>1164</v>
      </c>
      <c r="E1336" s="11" t="s">
        <v>2368</v>
      </c>
      <c r="F1336" s="11" t="s">
        <v>2567</v>
      </c>
      <c r="G1336" s="2" t="s">
        <v>30</v>
      </c>
      <c r="H1336" s="41">
        <v>0</v>
      </c>
      <c r="I1336" s="18">
        <v>470000000</v>
      </c>
      <c r="J1336" s="6" t="s">
        <v>32</v>
      </c>
      <c r="K1336" s="3" t="s">
        <v>240</v>
      </c>
      <c r="L1336" s="40" t="s">
        <v>2257</v>
      </c>
      <c r="M1336" s="2" t="s">
        <v>35</v>
      </c>
      <c r="N1336" s="11" t="s">
        <v>2258</v>
      </c>
      <c r="O1336" s="11" t="s">
        <v>2259</v>
      </c>
      <c r="P1336" s="2">
        <v>796</v>
      </c>
      <c r="Q1336" s="42" t="s">
        <v>39</v>
      </c>
      <c r="R1336" s="43">
        <v>3</v>
      </c>
      <c r="S1336" s="43">
        <v>7000</v>
      </c>
      <c r="T1336" s="23">
        <v>0</v>
      </c>
      <c r="U1336" s="23">
        <f t="shared" si="621"/>
        <v>0</v>
      </c>
      <c r="V1336" s="2"/>
      <c r="W1336" s="2">
        <v>2016</v>
      </c>
      <c r="X1336" s="41" t="s">
        <v>7025</v>
      </c>
    </row>
    <row r="1337" spans="1:24" ht="153" x14ac:dyDescent="0.25">
      <c r="A1337" s="6" t="s">
        <v>7283</v>
      </c>
      <c r="B1337" s="11" t="s">
        <v>25</v>
      </c>
      <c r="C1337" s="11" t="s">
        <v>2565</v>
      </c>
      <c r="D1337" s="11" t="s">
        <v>1164</v>
      </c>
      <c r="E1337" s="11" t="s">
        <v>2368</v>
      </c>
      <c r="F1337" s="11" t="s">
        <v>2567</v>
      </c>
      <c r="G1337" s="2" t="s">
        <v>30</v>
      </c>
      <c r="H1337" s="41">
        <v>0</v>
      </c>
      <c r="I1337" s="18">
        <v>470000000</v>
      </c>
      <c r="J1337" s="6" t="s">
        <v>32</v>
      </c>
      <c r="K1337" s="3" t="s">
        <v>95</v>
      </c>
      <c r="L1337" s="40" t="s">
        <v>2257</v>
      </c>
      <c r="M1337" s="2" t="s">
        <v>35</v>
      </c>
      <c r="N1337" s="11" t="s">
        <v>2258</v>
      </c>
      <c r="O1337" s="11" t="s">
        <v>2259</v>
      </c>
      <c r="P1337" s="2">
        <v>796</v>
      </c>
      <c r="Q1337" s="42" t="s">
        <v>39</v>
      </c>
      <c r="R1337" s="43">
        <v>3</v>
      </c>
      <c r="S1337" s="43">
        <v>7000</v>
      </c>
      <c r="T1337" s="23">
        <f t="shared" ref="T1337" si="640">R1337*S1337</f>
        <v>21000</v>
      </c>
      <c r="U1337" s="23">
        <f t="shared" ref="U1337" si="641">T1337*1.12</f>
        <v>23520.000000000004</v>
      </c>
      <c r="V1337" s="2"/>
      <c r="W1337" s="2">
        <v>2016</v>
      </c>
      <c r="X1337" s="41"/>
    </row>
    <row r="1338" spans="1:24" ht="153" x14ac:dyDescent="0.25">
      <c r="A1338" s="6" t="s">
        <v>5643</v>
      </c>
      <c r="B1338" s="11" t="s">
        <v>25</v>
      </c>
      <c r="C1338" s="11" t="s">
        <v>2568</v>
      </c>
      <c r="D1338" s="11" t="s">
        <v>2569</v>
      </c>
      <c r="E1338" s="11" t="s">
        <v>2570</v>
      </c>
      <c r="F1338" s="46" t="s">
        <v>2571</v>
      </c>
      <c r="G1338" s="2" t="s">
        <v>30</v>
      </c>
      <c r="H1338" s="41">
        <v>0</v>
      </c>
      <c r="I1338" s="18">
        <v>470000000</v>
      </c>
      <c r="J1338" s="6" t="s">
        <v>32</v>
      </c>
      <c r="K1338" s="3" t="s">
        <v>240</v>
      </c>
      <c r="L1338" s="40" t="s">
        <v>2257</v>
      </c>
      <c r="M1338" s="2" t="s">
        <v>35</v>
      </c>
      <c r="N1338" s="11" t="s">
        <v>2258</v>
      </c>
      <c r="O1338" s="11" t="s">
        <v>2259</v>
      </c>
      <c r="P1338" s="2">
        <v>796</v>
      </c>
      <c r="Q1338" s="42" t="s">
        <v>39</v>
      </c>
      <c r="R1338" s="43">
        <v>5</v>
      </c>
      <c r="S1338" s="43">
        <v>51108.34</v>
      </c>
      <c r="T1338" s="23">
        <v>0</v>
      </c>
      <c r="U1338" s="23">
        <f t="shared" si="621"/>
        <v>0</v>
      </c>
      <c r="V1338" s="2"/>
      <c r="W1338" s="2">
        <v>2016</v>
      </c>
      <c r="X1338" s="41" t="s">
        <v>7025</v>
      </c>
    </row>
    <row r="1339" spans="1:24" ht="153" x14ac:dyDescent="0.25">
      <c r="A1339" s="6" t="s">
        <v>7284</v>
      </c>
      <c r="B1339" s="11" t="s">
        <v>25</v>
      </c>
      <c r="C1339" s="11" t="s">
        <v>2568</v>
      </c>
      <c r="D1339" s="11" t="s">
        <v>2569</v>
      </c>
      <c r="E1339" s="11" t="s">
        <v>2570</v>
      </c>
      <c r="F1339" s="46" t="s">
        <v>2571</v>
      </c>
      <c r="G1339" s="2" t="s">
        <v>30</v>
      </c>
      <c r="H1339" s="41">
        <v>0</v>
      </c>
      <c r="I1339" s="18">
        <v>470000000</v>
      </c>
      <c r="J1339" s="6" t="s">
        <v>32</v>
      </c>
      <c r="K1339" s="3" t="s">
        <v>95</v>
      </c>
      <c r="L1339" s="40" t="s">
        <v>2257</v>
      </c>
      <c r="M1339" s="2" t="s">
        <v>35</v>
      </c>
      <c r="N1339" s="11" t="s">
        <v>2258</v>
      </c>
      <c r="O1339" s="11" t="s">
        <v>2259</v>
      </c>
      <c r="P1339" s="2">
        <v>796</v>
      </c>
      <c r="Q1339" s="42" t="s">
        <v>39</v>
      </c>
      <c r="R1339" s="43">
        <v>5</v>
      </c>
      <c r="S1339" s="43">
        <v>51108.34</v>
      </c>
      <c r="T1339" s="23">
        <f t="shared" ref="T1339" si="642">R1339*S1339</f>
        <v>255541.69999999998</v>
      </c>
      <c r="U1339" s="23">
        <f t="shared" ref="U1339" si="643">T1339*1.12</f>
        <v>286206.70400000003</v>
      </c>
      <c r="V1339" s="2"/>
      <c r="W1339" s="2">
        <v>2016</v>
      </c>
      <c r="X1339" s="41"/>
    </row>
    <row r="1340" spans="1:24" ht="153" x14ac:dyDescent="0.25">
      <c r="A1340" s="6" t="s">
        <v>5644</v>
      </c>
      <c r="B1340" s="11" t="s">
        <v>25</v>
      </c>
      <c r="C1340" s="11" t="s">
        <v>7286</v>
      </c>
      <c r="D1340" s="11" t="s">
        <v>2569</v>
      </c>
      <c r="E1340" s="11" t="s">
        <v>7287</v>
      </c>
      <c r="F1340" s="11" t="s">
        <v>2573</v>
      </c>
      <c r="G1340" s="2" t="s">
        <v>30</v>
      </c>
      <c r="H1340" s="41">
        <v>0</v>
      </c>
      <c r="I1340" s="18">
        <v>470000000</v>
      </c>
      <c r="J1340" s="6" t="s">
        <v>32</v>
      </c>
      <c r="K1340" s="3" t="s">
        <v>240</v>
      </c>
      <c r="L1340" s="40" t="s">
        <v>2257</v>
      </c>
      <c r="M1340" s="2" t="s">
        <v>35</v>
      </c>
      <c r="N1340" s="11" t="s">
        <v>2258</v>
      </c>
      <c r="O1340" s="11" t="s">
        <v>2259</v>
      </c>
      <c r="P1340" s="2">
        <v>796</v>
      </c>
      <c r="Q1340" s="42" t="s">
        <v>39</v>
      </c>
      <c r="R1340" s="43">
        <v>3</v>
      </c>
      <c r="S1340" s="43">
        <v>57143.350000000006</v>
      </c>
      <c r="T1340" s="23">
        <v>0</v>
      </c>
      <c r="U1340" s="23">
        <f t="shared" si="621"/>
        <v>0</v>
      </c>
      <c r="V1340" s="2"/>
      <c r="W1340" s="2">
        <v>2016</v>
      </c>
      <c r="X1340" s="41" t="s">
        <v>7178</v>
      </c>
    </row>
    <row r="1341" spans="1:24" ht="153" x14ac:dyDescent="0.25">
      <c r="A1341" s="6" t="s">
        <v>7285</v>
      </c>
      <c r="B1341" s="11" t="s">
        <v>25</v>
      </c>
      <c r="C1341" s="11" t="s">
        <v>7286</v>
      </c>
      <c r="D1341" s="11" t="s">
        <v>2569</v>
      </c>
      <c r="E1341" s="11" t="s">
        <v>7287</v>
      </c>
      <c r="F1341" s="11" t="s">
        <v>2573</v>
      </c>
      <c r="G1341" s="2" t="s">
        <v>30</v>
      </c>
      <c r="H1341" s="41">
        <v>0</v>
      </c>
      <c r="I1341" s="18">
        <v>470000000</v>
      </c>
      <c r="J1341" s="6" t="s">
        <v>32</v>
      </c>
      <c r="K1341" s="3" t="s">
        <v>95</v>
      </c>
      <c r="L1341" s="40" t="s">
        <v>2257</v>
      </c>
      <c r="M1341" s="2" t="s">
        <v>35</v>
      </c>
      <c r="N1341" s="11" t="s">
        <v>2258</v>
      </c>
      <c r="O1341" s="11" t="s">
        <v>2259</v>
      </c>
      <c r="P1341" s="2">
        <v>796</v>
      </c>
      <c r="Q1341" s="42" t="s">
        <v>39</v>
      </c>
      <c r="R1341" s="43">
        <v>3</v>
      </c>
      <c r="S1341" s="43">
        <v>62000</v>
      </c>
      <c r="T1341" s="23">
        <f t="shared" ref="T1341" si="644">R1341*S1341</f>
        <v>186000</v>
      </c>
      <c r="U1341" s="23">
        <f t="shared" ref="U1341" si="645">T1341*1.12</f>
        <v>208320.00000000003</v>
      </c>
      <c r="V1341" s="2"/>
      <c r="W1341" s="2">
        <v>2016</v>
      </c>
      <c r="X1341" s="41"/>
    </row>
    <row r="1342" spans="1:24" ht="153" x14ac:dyDescent="0.25">
      <c r="A1342" s="6" t="s">
        <v>5645</v>
      </c>
      <c r="B1342" s="11" t="s">
        <v>25</v>
      </c>
      <c r="C1342" s="11" t="s">
        <v>2574</v>
      </c>
      <c r="D1342" s="11" t="s">
        <v>2500</v>
      </c>
      <c r="E1342" s="11" t="s">
        <v>6872</v>
      </c>
      <c r="F1342" s="46" t="s">
        <v>2575</v>
      </c>
      <c r="G1342" s="2" t="s">
        <v>30</v>
      </c>
      <c r="H1342" s="41">
        <v>0</v>
      </c>
      <c r="I1342" s="18">
        <v>470000000</v>
      </c>
      <c r="J1342" s="6" t="s">
        <v>32</v>
      </c>
      <c r="K1342" s="3" t="s">
        <v>240</v>
      </c>
      <c r="L1342" s="40" t="s">
        <v>2257</v>
      </c>
      <c r="M1342" s="2" t="s">
        <v>35</v>
      </c>
      <c r="N1342" s="11" t="s">
        <v>2258</v>
      </c>
      <c r="O1342" s="11" t="s">
        <v>2259</v>
      </c>
      <c r="P1342" s="2">
        <v>796</v>
      </c>
      <c r="Q1342" s="42" t="s">
        <v>39</v>
      </c>
      <c r="R1342" s="43">
        <v>6</v>
      </c>
      <c r="S1342" s="43">
        <v>4781.1000000000004</v>
      </c>
      <c r="T1342" s="23">
        <v>0</v>
      </c>
      <c r="U1342" s="23">
        <f t="shared" si="621"/>
        <v>0</v>
      </c>
      <c r="V1342" s="2"/>
      <c r="W1342" s="2">
        <v>2016</v>
      </c>
      <c r="X1342" s="41" t="s">
        <v>7025</v>
      </c>
    </row>
    <row r="1343" spans="1:24" ht="153" x14ac:dyDescent="0.25">
      <c r="A1343" s="6" t="s">
        <v>7288</v>
      </c>
      <c r="B1343" s="11" t="s">
        <v>25</v>
      </c>
      <c r="C1343" s="11" t="s">
        <v>2574</v>
      </c>
      <c r="D1343" s="11" t="s">
        <v>2500</v>
      </c>
      <c r="E1343" s="11" t="s">
        <v>6872</v>
      </c>
      <c r="F1343" s="46" t="s">
        <v>2575</v>
      </c>
      <c r="G1343" s="2" t="s">
        <v>30</v>
      </c>
      <c r="H1343" s="41">
        <v>0</v>
      </c>
      <c r="I1343" s="18">
        <v>470000000</v>
      </c>
      <c r="J1343" s="6" t="s">
        <v>32</v>
      </c>
      <c r="K1343" s="3" t="s">
        <v>95</v>
      </c>
      <c r="L1343" s="40" t="s">
        <v>2257</v>
      </c>
      <c r="M1343" s="2" t="s">
        <v>35</v>
      </c>
      <c r="N1343" s="11" t="s">
        <v>2258</v>
      </c>
      <c r="O1343" s="11" t="s">
        <v>2259</v>
      </c>
      <c r="P1343" s="2">
        <v>796</v>
      </c>
      <c r="Q1343" s="42" t="s">
        <v>39</v>
      </c>
      <c r="R1343" s="43">
        <v>6</v>
      </c>
      <c r="S1343" s="43">
        <v>4781.1000000000004</v>
      </c>
      <c r="T1343" s="23">
        <f t="shared" ref="T1343" si="646">R1343*S1343</f>
        <v>28686.600000000002</v>
      </c>
      <c r="U1343" s="23">
        <f t="shared" ref="U1343" si="647">T1343*1.12</f>
        <v>32128.992000000006</v>
      </c>
      <c r="V1343" s="2"/>
      <c r="W1343" s="2">
        <v>2016</v>
      </c>
      <c r="X1343" s="41"/>
    </row>
    <row r="1344" spans="1:24" ht="153" x14ac:dyDescent="0.25">
      <c r="A1344" s="6" t="s">
        <v>5646</v>
      </c>
      <c r="B1344" s="11" t="s">
        <v>25</v>
      </c>
      <c r="C1344" s="11" t="s">
        <v>7528</v>
      </c>
      <c r="D1344" s="11" t="s">
        <v>4255</v>
      </c>
      <c r="E1344" s="11" t="s">
        <v>7529</v>
      </c>
      <c r="F1344" s="46" t="s">
        <v>2579</v>
      </c>
      <c r="G1344" s="2" t="s">
        <v>30</v>
      </c>
      <c r="H1344" s="41">
        <v>0</v>
      </c>
      <c r="I1344" s="18">
        <v>470000000</v>
      </c>
      <c r="J1344" s="6" t="s">
        <v>32</v>
      </c>
      <c r="K1344" s="3" t="s">
        <v>240</v>
      </c>
      <c r="L1344" s="40" t="s">
        <v>2257</v>
      </c>
      <c r="M1344" s="2" t="s">
        <v>35</v>
      </c>
      <c r="N1344" s="11" t="s">
        <v>2258</v>
      </c>
      <c r="O1344" s="11" t="s">
        <v>2259</v>
      </c>
      <c r="P1344" s="2">
        <v>839</v>
      </c>
      <c r="Q1344" s="42" t="s">
        <v>2030</v>
      </c>
      <c r="R1344" s="43">
        <v>32</v>
      </c>
      <c r="S1344" s="43">
        <v>510.39</v>
      </c>
      <c r="T1344" s="23">
        <v>0</v>
      </c>
      <c r="U1344" s="23">
        <f t="shared" si="621"/>
        <v>0</v>
      </c>
      <c r="V1344" s="2"/>
      <c r="W1344" s="2">
        <v>2016</v>
      </c>
      <c r="X1344" s="41" t="s">
        <v>7025</v>
      </c>
    </row>
    <row r="1345" spans="1:24" ht="153" x14ac:dyDescent="0.25">
      <c r="A1345" s="6" t="s">
        <v>7289</v>
      </c>
      <c r="B1345" s="11" t="s">
        <v>25</v>
      </c>
      <c r="C1345" s="11" t="s">
        <v>7528</v>
      </c>
      <c r="D1345" s="11" t="s">
        <v>4255</v>
      </c>
      <c r="E1345" s="11" t="s">
        <v>7529</v>
      </c>
      <c r="F1345" s="46" t="s">
        <v>2579</v>
      </c>
      <c r="G1345" s="2" t="s">
        <v>30</v>
      </c>
      <c r="H1345" s="41">
        <v>0</v>
      </c>
      <c r="I1345" s="18">
        <v>470000000</v>
      </c>
      <c r="J1345" s="6" t="s">
        <v>32</v>
      </c>
      <c r="K1345" s="3" t="s">
        <v>95</v>
      </c>
      <c r="L1345" s="40" t="s">
        <v>2257</v>
      </c>
      <c r="M1345" s="2" t="s">
        <v>35</v>
      </c>
      <c r="N1345" s="11" t="s">
        <v>2258</v>
      </c>
      <c r="O1345" s="11" t="s">
        <v>2259</v>
      </c>
      <c r="P1345" s="2">
        <v>839</v>
      </c>
      <c r="Q1345" s="42" t="s">
        <v>2030</v>
      </c>
      <c r="R1345" s="43">
        <v>32</v>
      </c>
      <c r="S1345" s="43">
        <v>510.39</v>
      </c>
      <c r="T1345" s="23">
        <f t="shared" ref="T1345" si="648">R1345*S1345</f>
        <v>16332.48</v>
      </c>
      <c r="U1345" s="23">
        <f t="shared" ref="U1345" si="649">T1345*1.12</f>
        <v>18292.3776</v>
      </c>
      <c r="V1345" s="2"/>
      <c r="W1345" s="2">
        <v>2016</v>
      </c>
      <c r="X1345" s="41"/>
    </row>
    <row r="1346" spans="1:24" ht="153" x14ac:dyDescent="0.25">
      <c r="A1346" s="6" t="s">
        <v>5647</v>
      </c>
      <c r="B1346" s="11" t="s">
        <v>25</v>
      </c>
      <c r="C1346" s="11" t="s">
        <v>2580</v>
      </c>
      <c r="D1346" s="11" t="s">
        <v>2572</v>
      </c>
      <c r="E1346" s="11" t="s">
        <v>2581</v>
      </c>
      <c r="F1346" s="46" t="s">
        <v>2582</v>
      </c>
      <c r="G1346" s="2" t="s">
        <v>30</v>
      </c>
      <c r="H1346" s="41">
        <v>0</v>
      </c>
      <c r="I1346" s="18">
        <v>470000000</v>
      </c>
      <c r="J1346" s="6" t="s">
        <v>32</v>
      </c>
      <c r="K1346" s="3" t="s">
        <v>240</v>
      </c>
      <c r="L1346" s="40" t="s">
        <v>2257</v>
      </c>
      <c r="M1346" s="2" t="s">
        <v>35</v>
      </c>
      <c r="N1346" s="11" t="s">
        <v>2258</v>
      </c>
      <c r="O1346" s="11" t="s">
        <v>2259</v>
      </c>
      <c r="P1346" s="2">
        <v>796</v>
      </c>
      <c r="Q1346" s="42" t="s">
        <v>39</v>
      </c>
      <c r="R1346" s="43">
        <v>4</v>
      </c>
      <c r="S1346" s="43">
        <v>8178.01</v>
      </c>
      <c r="T1346" s="23">
        <v>0</v>
      </c>
      <c r="U1346" s="23">
        <f t="shared" si="621"/>
        <v>0</v>
      </c>
      <c r="V1346" s="2"/>
      <c r="W1346" s="2">
        <v>2016</v>
      </c>
      <c r="X1346" s="41" t="s">
        <v>7178</v>
      </c>
    </row>
    <row r="1347" spans="1:24" ht="153" x14ac:dyDescent="0.25">
      <c r="A1347" s="6" t="s">
        <v>7290</v>
      </c>
      <c r="B1347" s="11" t="s">
        <v>25</v>
      </c>
      <c r="C1347" s="11" t="s">
        <v>2580</v>
      </c>
      <c r="D1347" s="11" t="s">
        <v>2572</v>
      </c>
      <c r="E1347" s="11" t="s">
        <v>2581</v>
      </c>
      <c r="F1347" s="46" t="s">
        <v>2582</v>
      </c>
      <c r="G1347" s="2" t="s">
        <v>30</v>
      </c>
      <c r="H1347" s="41">
        <v>0</v>
      </c>
      <c r="I1347" s="18">
        <v>470000000</v>
      </c>
      <c r="J1347" s="6" t="s">
        <v>32</v>
      </c>
      <c r="K1347" s="3" t="s">
        <v>95</v>
      </c>
      <c r="L1347" s="40" t="s">
        <v>2257</v>
      </c>
      <c r="M1347" s="2" t="s">
        <v>35</v>
      </c>
      <c r="N1347" s="11" t="s">
        <v>2258</v>
      </c>
      <c r="O1347" s="11" t="s">
        <v>2259</v>
      </c>
      <c r="P1347" s="2">
        <v>796</v>
      </c>
      <c r="Q1347" s="42" t="s">
        <v>39</v>
      </c>
      <c r="R1347" s="43">
        <v>4</v>
      </c>
      <c r="S1347" s="43">
        <v>8490.58</v>
      </c>
      <c r="T1347" s="23">
        <f t="shared" ref="T1347" si="650">R1347*S1347</f>
        <v>33962.32</v>
      </c>
      <c r="U1347" s="23">
        <f t="shared" ref="U1347" si="651">T1347*1.12</f>
        <v>38037.7984</v>
      </c>
      <c r="V1347" s="2"/>
      <c r="W1347" s="2">
        <v>2016</v>
      </c>
      <c r="X1347" s="41"/>
    </row>
    <row r="1348" spans="1:24" ht="153" x14ac:dyDescent="0.25">
      <c r="A1348" s="6" t="s">
        <v>5648</v>
      </c>
      <c r="B1348" s="11" t="s">
        <v>25</v>
      </c>
      <c r="C1348" s="11" t="s">
        <v>2583</v>
      </c>
      <c r="D1348" s="11" t="s">
        <v>2584</v>
      </c>
      <c r="E1348" s="11" t="s">
        <v>2585</v>
      </c>
      <c r="F1348" s="46" t="s">
        <v>2586</v>
      </c>
      <c r="G1348" s="2" t="s">
        <v>30</v>
      </c>
      <c r="H1348" s="41">
        <v>0</v>
      </c>
      <c r="I1348" s="18">
        <v>470000000</v>
      </c>
      <c r="J1348" s="6" t="s">
        <v>32</v>
      </c>
      <c r="K1348" s="3" t="s">
        <v>240</v>
      </c>
      <c r="L1348" s="40" t="s">
        <v>2257</v>
      </c>
      <c r="M1348" s="2" t="s">
        <v>35</v>
      </c>
      <c r="N1348" s="11" t="s">
        <v>2258</v>
      </c>
      <c r="O1348" s="11" t="s">
        <v>2259</v>
      </c>
      <c r="P1348" s="2">
        <v>796</v>
      </c>
      <c r="Q1348" s="42" t="s">
        <v>39</v>
      </c>
      <c r="R1348" s="43">
        <v>2</v>
      </c>
      <c r="S1348" s="23">
        <v>16968.060000000001</v>
      </c>
      <c r="T1348" s="23">
        <v>0</v>
      </c>
      <c r="U1348" s="23">
        <f t="shared" si="621"/>
        <v>0</v>
      </c>
      <c r="V1348" s="2"/>
      <c r="W1348" s="2">
        <v>2016</v>
      </c>
      <c r="X1348" s="41" t="s">
        <v>7025</v>
      </c>
    </row>
    <row r="1349" spans="1:24" ht="153" x14ac:dyDescent="0.25">
      <c r="A1349" s="6" t="s">
        <v>7291</v>
      </c>
      <c r="B1349" s="11" t="s">
        <v>25</v>
      </c>
      <c r="C1349" s="11" t="s">
        <v>2583</v>
      </c>
      <c r="D1349" s="11" t="s">
        <v>2584</v>
      </c>
      <c r="E1349" s="11" t="s">
        <v>2585</v>
      </c>
      <c r="F1349" s="46" t="s">
        <v>2586</v>
      </c>
      <c r="G1349" s="2" t="s">
        <v>30</v>
      </c>
      <c r="H1349" s="41">
        <v>0</v>
      </c>
      <c r="I1349" s="18">
        <v>470000000</v>
      </c>
      <c r="J1349" s="6" t="s">
        <v>32</v>
      </c>
      <c r="K1349" s="3" t="s">
        <v>95</v>
      </c>
      <c r="L1349" s="40" t="s">
        <v>2257</v>
      </c>
      <c r="M1349" s="2" t="s">
        <v>35</v>
      </c>
      <c r="N1349" s="11" t="s">
        <v>2258</v>
      </c>
      <c r="O1349" s="11" t="s">
        <v>2259</v>
      </c>
      <c r="P1349" s="2">
        <v>796</v>
      </c>
      <c r="Q1349" s="42" t="s">
        <v>39</v>
      </c>
      <c r="R1349" s="43">
        <v>2</v>
      </c>
      <c r="S1349" s="23">
        <v>16968.060000000001</v>
      </c>
      <c r="T1349" s="23">
        <f t="shared" ref="T1349" si="652">R1349*S1349</f>
        <v>33936.120000000003</v>
      </c>
      <c r="U1349" s="23">
        <f t="shared" ref="U1349" si="653">T1349*1.12</f>
        <v>38008.45440000001</v>
      </c>
      <c r="V1349" s="2"/>
      <c r="W1349" s="2">
        <v>2016</v>
      </c>
      <c r="X1349" s="41"/>
    </row>
    <row r="1350" spans="1:24" ht="153" x14ac:dyDescent="0.25">
      <c r="A1350" s="6" t="s">
        <v>5649</v>
      </c>
      <c r="B1350" s="11" t="s">
        <v>25</v>
      </c>
      <c r="C1350" s="11" t="s">
        <v>2587</v>
      </c>
      <c r="D1350" s="11" t="s">
        <v>2588</v>
      </c>
      <c r="E1350" s="11" t="s">
        <v>2589</v>
      </c>
      <c r="F1350" s="46" t="s">
        <v>2590</v>
      </c>
      <c r="G1350" s="2" t="s">
        <v>30</v>
      </c>
      <c r="H1350" s="41">
        <v>0</v>
      </c>
      <c r="I1350" s="18">
        <v>470000000</v>
      </c>
      <c r="J1350" s="6" t="s">
        <v>32</v>
      </c>
      <c r="K1350" s="3" t="s">
        <v>240</v>
      </c>
      <c r="L1350" s="40" t="s">
        <v>2257</v>
      </c>
      <c r="M1350" s="2" t="s">
        <v>35</v>
      </c>
      <c r="N1350" s="11" t="s">
        <v>2258</v>
      </c>
      <c r="O1350" s="11" t="s">
        <v>2259</v>
      </c>
      <c r="P1350" s="2">
        <v>796</v>
      </c>
      <c r="Q1350" s="42" t="s">
        <v>39</v>
      </c>
      <c r="R1350" s="43">
        <v>6</v>
      </c>
      <c r="S1350" s="43">
        <v>4121.6399999999994</v>
      </c>
      <c r="T1350" s="23">
        <v>0</v>
      </c>
      <c r="U1350" s="23">
        <f t="shared" si="621"/>
        <v>0</v>
      </c>
      <c r="V1350" s="2"/>
      <c r="W1350" s="2">
        <v>2016</v>
      </c>
      <c r="X1350" s="41" t="s">
        <v>7025</v>
      </c>
    </row>
    <row r="1351" spans="1:24" ht="153" x14ac:dyDescent="0.25">
      <c r="A1351" s="6" t="s">
        <v>7292</v>
      </c>
      <c r="B1351" s="11" t="s">
        <v>25</v>
      </c>
      <c r="C1351" s="11" t="s">
        <v>2587</v>
      </c>
      <c r="D1351" s="11" t="s">
        <v>2588</v>
      </c>
      <c r="E1351" s="11" t="s">
        <v>2589</v>
      </c>
      <c r="F1351" s="46" t="s">
        <v>2590</v>
      </c>
      <c r="G1351" s="2" t="s">
        <v>30</v>
      </c>
      <c r="H1351" s="41">
        <v>0</v>
      </c>
      <c r="I1351" s="18">
        <v>470000000</v>
      </c>
      <c r="J1351" s="6" t="s">
        <v>32</v>
      </c>
      <c r="K1351" s="3" t="s">
        <v>95</v>
      </c>
      <c r="L1351" s="40" t="s">
        <v>2257</v>
      </c>
      <c r="M1351" s="2" t="s">
        <v>35</v>
      </c>
      <c r="N1351" s="11" t="s">
        <v>2258</v>
      </c>
      <c r="O1351" s="11" t="s">
        <v>2259</v>
      </c>
      <c r="P1351" s="2">
        <v>796</v>
      </c>
      <c r="Q1351" s="42" t="s">
        <v>39</v>
      </c>
      <c r="R1351" s="43">
        <v>6</v>
      </c>
      <c r="S1351" s="43">
        <v>4121.6399999999994</v>
      </c>
      <c r="T1351" s="23">
        <f t="shared" ref="T1351" si="654">R1351*S1351</f>
        <v>24729.839999999997</v>
      </c>
      <c r="U1351" s="23">
        <f t="shared" ref="U1351" si="655">T1351*1.12</f>
        <v>27697.4208</v>
      </c>
      <c r="V1351" s="2"/>
      <c r="W1351" s="2">
        <v>2016</v>
      </c>
      <c r="X1351" s="41"/>
    </row>
    <row r="1352" spans="1:24" ht="153" x14ac:dyDescent="0.25">
      <c r="A1352" s="6" t="s">
        <v>5650</v>
      </c>
      <c r="B1352" s="11" t="s">
        <v>25</v>
      </c>
      <c r="C1352" s="11" t="s">
        <v>2591</v>
      </c>
      <c r="D1352" s="11" t="s">
        <v>2592</v>
      </c>
      <c r="E1352" s="11" t="s">
        <v>2593</v>
      </c>
      <c r="F1352" s="49" t="s">
        <v>2594</v>
      </c>
      <c r="G1352" s="2" t="s">
        <v>30</v>
      </c>
      <c r="H1352" s="41">
        <v>0</v>
      </c>
      <c r="I1352" s="18">
        <v>470000000</v>
      </c>
      <c r="J1352" s="6" t="s">
        <v>32</v>
      </c>
      <c r="K1352" s="3" t="s">
        <v>240</v>
      </c>
      <c r="L1352" s="40" t="s">
        <v>2257</v>
      </c>
      <c r="M1352" s="2" t="s">
        <v>35</v>
      </c>
      <c r="N1352" s="11" t="s">
        <v>2258</v>
      </c>
      <c r="O1352" s="11" t="s">
        <v>2259</v>
      </c>
      <c r="P1352" s="2">
        <v>796</v>
      </c>
      <c r="Q1352" s="42" t="s">
        <v>39</v>
      </c>
      <c r="R1352" s="50">
        <v>2</v>
      </c>
      <c r="S1352" s="43">
        <v>8301.0600000000013</v>
      </c>
      <c r="T1352" s="23">
        <v>0</v>
      </c>
      <c r="U1352" s="23">
        <f t="shared" si="621"/>
        <v>0</v>
      </c>
      <c r="V1352" s="2"/>
      <c r="W1352" s="2">
        <v>2016</v>
      </c>
      <c r="X1352" s="41" t="s">
        <v>7178</v>
      </c>
    </row>
    <row r="1353" spans="1:24" ht="153" x14ac:dyDescent="0.25">
      <c r="A1353" s="6" t="s">
        <v>7293</v>
      </c>
      <c r="B1353" s="11" t="s">
        <v>25</v>
      </c>
      <c r="C1353" s="11" t="s">
        <v>2591</v>
      </c>
      <c r="D1353" s="11" t="s">
        <v>2592</v>
      </c>
      <c r="E1353" s="11" t="s">
        <v>2593</v>
      </c>
      <c r="F1353" s="49" t="s">
        <v>2594</v>
      </c>
      <c r="G1353" s="2" t="s">
        <v>30</v>
      </c>
      <c r="H1353" s="41">
        <v>0</v>
      </c>
      <c r="I1353" s="18">
        <v>470000000</v>
      </c>
      <c r="J1353" s="6" t="s">
        <v>32</v>
      </c>
      <c r="K1353" s="3" t="s">
        <v>95</v>
      </c>
      <c r="L1353" s="40" t="s">
        <v>2257</v>
      </c>
      <c r="M1353" s="2" t="s">
        <v>35</v>
      </c>
      <c r="N1353" s="11" t="s">
        <v>2258</v>
      </c>
      <c r="O1353" s="11" t="s">
        <v>2259</v>
      </c>
      <c r="P1353" s="2">
        <v>796</v>
      </c>
      <c r="Q1353" s="42" t="s">
        <v>39</v>
      </c>
      <c r="R1353" s="50">
        <v>2</v>
      </c>
      <c r="S1353" s="43">
        <v>9891.94</v>
      </c>
      <c r="T1353" s="23">
        <f t="shared" ref="T1353" si="656">R1353*S1353</f>
        <v>19783.88</v>
      </c>
      <c r="U1353" s="23">
        <f t="shared" ref="U1353" si="657">T1353*1.12</f>
        <v>22157.945600000003</v>
      </c>
      <c r="V1353" s="2"/>
      <c r="W1353" s="2">
        <v>2016</v>
      </c>
      <c r="X1353" s="41"/>
    </row>
    <row r="1354" spans="1:24" ht="153" x14ac:dyDescent="0.25">
      <c r="A1354" s="6" t="s">
        <v>5651</v>
      </c>
      <c r="B1354" s="11" t="s">
        <v>25</v>
      </c>
      <c r="C1354" s="11" t="s">
        <v>2595</v>
      </c>
      <c r="D1354" s="11" t="s">
        <v>2139</v>
      </c>
      <c r="E1354" s="11" t="s">
        <v>6873</v>
      </c>
      <c r="F1354" s="45" t="s">
        <v>2596</v>
      </c>
      <c r="G1354" s="2" t="s">
        <v>30</v>
      </c>
      <c r="H1354" s="41">
        <v>0</v>
      </c>
      <c r="I1354" s="18">
        <v>470000000</v>
      </c>
      <c r="J1354" s="6" t="s">
        <v>32</v>
      </c>
      <c r="K1354" s="3" t="s">
        <v>240</v>
      </c>
      <c r="L1354" s="40" t="s">
        <v>2257</v>
      </c>
      <c r="M1354" s="2" t="s">
        <v>35</v>
      </c>
      <c r="N1354" s="11" t="s">
        <v>2258</v>
      </c>
      <c r="O1354" s="11" t="s">
        <v>2259</v>
      </c>
      <c r="P1354" s="2">
        <v>796</v>
      </c>
      <c r="Q1354" s="42" t="s">
        <v>39</v>
      </c>
      <c r="R1354" s="43">
        <v>8</v>
      </c>
      <c r="S1354" s="43">
        <v>2226.46</v>
      </c>
      <c r="T1354" s="23">
        <v>0</v>
      </c>
      <c r="U1354" s="23">
        <f t="shared" si="621"/>
        <v>0</v>
      </c>
      <c r="V1354" s="2"/>
      <c r="W1354" s="2">
        <v>2016</v>
      </c>
      <c r="X1354" s="41" t="s">
        <v>7025</v>
      </c>
    </row>
    <row r="1355" spans="1:24" ht="153" x14ac:dyDescent="0.25">
      <c r="A1355" s="6" t="s">
        <v>7294</v>
      </c>
      <c r="B1355" s="11" t="s">
        <v>25</v>
      </c>
      <c r="C1355" s="11" t="s">
        <v>2595</v>
      </c>
      <c r="D1355" s="11" t="s">
        <v>2139</v>
      </c>
      <c r="E1355" s="11" t="s">
        <v>6873</v>
      </c>
      <c r="F1355" s="45" t="s">
        <v>2596</v>
      </c>
      <c r="G1355" s="2" t="s">
        <v>30</v>
      </c>
      <c r="H1355" s="41">
        <v>0</v>
      </c>
      <c r="I1355" s="18">
        <v>470000000</v>
      </c>
      <c r="J1355" s="6" t="s">
        <v>32</v>
      </c>
      <c r="K1355" s="3" t="s">
        <v>95</v>
      </c>
      <c r="L1355" s="40" t="s">
        <v>2257</v>
      </c>
      <c r="M1355" s="2" t="s">
        <v>35</v>
      </c>
      <c r="N1355" s="11" t="s">
        <v>2258</v>
      </c>
      <c r="O1355" s="11" t="s">
        <v>2259</v>
      </c>
      <c r="P1355" s="2">
        <v>796</v>
      </c>
      <c r="Q1355" s="42" t="s">
        <v>39</v>
      </c>
      <c r="R1355" s="43">
        <v>8</v>
      </c>
      <c r="S1355" s="43">
        <v>2226.46</v>
      </c>
      <c r="T1355" s="23">
        <f t="shared" ref="T1355" si="658">R1355*S1355</f>
        <v>17811.68</v>
      </c>
      <c r="U1355" s="23">
        <f t="shared" ref="U1355" si="659">T1355*1.12</f>
        <v>19949.081600000001</v>
      </c>
      <c r="V1355" s="2"/>
      <c r="W1355" s="2">
        <v>2016</v>
      </c>
      <c r="X1355" s="41"/>
    </row>
    <row r="1356" spans="1:24" ht="153" x14ac:dyDescent="0.25">
      <c r="A1356" s="6" t="s">
        <v>5652</v>
      </c>
      <c r="B1356" s="11" t="s">
        <v>25</v>
      </c>
      <c r="C1356" s="11" t="s">
        <v>2597</v>
      </c>
      <c r="D1356" s="11" t="s">
        <v>2572</v>
      </c>
      <c r="E1356" s="11" t="s">
        <v>6847</v>
      </c>
      <c r="F1356" s="45" t="s">
        <v>2598</v>
      </c>
      <c r="G1356" s="2" t="s">
        <v>30</v>
      </c>
      <c r="H1356" s="41">
        <v>0</v>
      </c>
      <c r="I1356" s="18">
        <v>470000000</v>
      </c>
      <c r="J1356" s="6" t="s">
        <v>32</v>
      </c>
      <c r="K1356" s="3" t="s">
        <v>240</v>
      </c>
      <c r="L1356" s="40" t="s">
        <v>2257</v>
      </c>
      <c r="M1356" s="2" t="s">
        <v>35</v>
      </c>
      <c r="N1356" s="11" t="s">
        <v>2258</v>
      </c>
      <c r="O1356" s="11" t="s">
        <v>2259</v>
      </c>
      <c r="P1356" s="2">
        <v>796</v>
      </c>
      <c r="Q1356" s="42" t="s">
        <v>39</v>
      </c>
      <c r="R1356" s="51">
        <v>8</v>
      </c>
      <c r="S1356" s="43">
        <v>685.87</v>
      </c>
      <c r="T1356" s="23">
        <v>0</v>
      </c>
      <c r="U1356" s="23">
        <f t="shared" si="621"/>
        <v>0</v>
      </c>
      <c r="V1356" s="2"/>
      <c r="W1356" s="2">
        <v>2016</v>
      </c>
      <c r="X1356" s="41" t="s">
        <v>7178</v>
      </c>
    </row>
    <row r="1357" spans="1:24" ht="153" x14ac:dyDescent="0.25">
      <c r="A1357" s="6" t="s">
        <v>7295</v>
      </c>
      <c r="B1357" s="11" t="s">
        <v>25</v>
      </c>
      <c r="C1357" s="11" t="s">
        <v>2597</v>
      </c>
      <c r="D1357" s="11" t="s">
        <v>2572</v>
      </c>
      <c r="E1357" s="11" t="s">
        <v>6847</v>
      </c>
      <c r="F1357" s="45" t="s">
        <v>2598</v>
      </c>
      <c r="G1357" s="2" t="s">
        <v>30</v>
      </c>
      <c r="H1357" s="41">
        <v>0</v>
      </c>
      <c r="I1357" s="18">
        <v>470000000</v>
      </c>
      <c r="J1357" s="6" t="s">
        <v>32</v>
      </c>
      <c r="K1357" s="3" t="s">
        <v>95</v>
      </c>
      <c r="L1357" s="40" t="s">
        <v>2257</v>
      </c>
      <c r="M1357" s="2" t="s">
        <v>35</v>
      </c>
      <c r="N1357" s="11" t="s">
        <v>2258</v>
      </c>
      <c r="O1357" s="11" t="s">
        <v>2259</v>
      </c>
      <c r="P1357" s="2">
        <v>796</v>
      </c>
      <c r="Q1357" s="42" t="s">
        <v>39</v>
      </c>
      <c r="R1357" s="51">
        <v>8</v>
      </c>
      <c r="S1357" s="43">
        <v>710.31</v>
      </c>
      <c r="T1357" s="23">
        <f t="shared" ref="T1357" si="660">R1357*S1357</f>
        <v>5682.48</v>
      </c>
      <c r="U1357" s="23">
        <f t="shared" ref="U1357" si="661">T1357*1.12</f>
        <v>6364.3775999999998</v>
      </c>
      <c r="V1357" s="2"/>
      <c r="W1357" s="2">
        <v>2016</v>
      </c>
      <c r="X1357" s="41"/>
    </row>
    <row r="1358" spans="1:24" ht="153" x14ac:dyDescent="0.25">
      <c r="A1358" s="6" t="s">
        <v>5653</v>
      </c>
      <c r="B1358" s="11" t="s">
        <v>25</v>
      </c>
      <c r="C1358" s="11" t="s">
        <v>2599</v>
      </c>
      <c r="D1358" s="11" t="s">
        <v>2600</v>
      </c>
      <c r="E1358" s="11" t="s">
        <v>2601</v>
      </c>
      <c r="F1358" s="46" t="s">
        <v>2602</v>
      </c>
      <c r="G1358" s="2" t="s">
        <v>30</v>
      </c>
      <c r="H1358" s="41">
        <v>0</v>
      </c>
      <c r="I1358" s="18">
        <v>470000000</v>
      </c>
      <c r="J1358" s="6" t="s">
        <v>32</v>
      </c>
      <c r="K1358" s="3" t="s">
        <v>240</v>
      </c>
      <c r="L1358" s="40" t="s">
        <v>2257</v>
      </c>
      <c r="M1358" s="2" t="s">
        <v>35</v>
      </c>
      <c r="N1358" s="11" t="s">
        <v>2258</v>
      </c>
      <c r="O1358" s="11" t="s">
        <v>2259</v>
      </c>
      <c r="P1358" s="2">
        <v>796</v>
      </c>
      <c r="Q1358" s="42" t="s">
        <v>39</v>
      </c>
      <c r="R1358" s="43">
        <v>10</v>
      </c>
      <c r="S1358" s="43">
        <v>5648.57</v>
      </c>
      <c r="T1358" s="23">
        <v>0</v>
      </c>
      <c r="U1358" s="23">
        <f t="shared" si="621"/>
        <v>0</v>
      </c>
      <c r="V1358" s="2"/>
      <c r="W1358" s="2">
        <v>2016</v>
      </c>
      <c r="X1358" s="41" t="s">
        <v>7025</v>
      </c>
    </row>
    <row r="1359" spans="1:24" ht="153" x14ac:dyDescent="0.25">
      <c r="A1359" s="6" t="s">
        <v>7296</v>
      </c>
      <c r="B1359" s="11" t="s">
        <v>25</v>
      </c>
      <c r="C1359" s="11" t="s">
        <v>2599</v>
      </c>
      <c r="D1359" s="11" t="s">
        <v>2600</v>
      </c>
      <c r="E1359" s="11" t="s">
        <v>2601</v>
      </c>
      <c r="F1359" s="46" t="s">
        <v>2602</v>
      </c>
      <c r="G1359" s="2" t="s">
        <v>30</v>
      </c>
      <c r="H1359" s="41">
        <v>0</v>
      </c>
      <c r="I1359" s="18">
        <v>470000000</v>
      </c>
      <c r="J1359" s="6" t="s">
        <v>32</v>
      </c>
      <c r="K1359" s="3" t="s">
        <v>95</v>
      </c>
      <c r="L1359" s="40" t="s">
        <v>2257</v>
      </c>
      <c r="M1359" s="2" t="s">
        <v>35</v>
      </c>
      <c r="N1359" s="11" t="s">
        <v>2258</v>
      </c>
      <c r="O1359" s="11" t="s">
        <v>2259</v>
      </c>
      <c r="P1359" s="2">
        <v>796</v>
      </c>
      <c r="Q1359" s="42" t="s">
        <v>39</v>
      </c>
      <c r="R1359" s="43">
        <v>10</v>
      </c>
      <c r="S1359" s="43">
        <v>5648.57</v>
      </c>
      <c r="T1359" s="23">
        <f t="shared" ref="T1359" si="662">R1359*S1359</f>
        <v>56485.7</v>
      </c>
      <c r="U1359" s="23">
        <f t="shared" ref="U1359" si="663">T1359*1.12</f>
        <v>63263.984000000004</v>
      </c>
      <c r="V1359" s="2"/>
      <c r="W1359" s="2">
        <v>2016</v>
      </c>
      <c r="X1359" s="41"/>
    </row>
    <row r="1360" spans="1:24" ht="153" x14ac:dyDescent="0.25">
      <c r="A1360" s="6" t="s">
        <v>5654</v>
      </c>
      <c r="B1360" s="11" t="s">
        <v>25</v>
      </c>
      <c r="C1360" s="11" t="s">
        <v>2603</v>
      </c>
      <c r="D1360" s="11" t="s">
        <v>2604</v>
      </c>
      <c r="E1360" s="11" t="s">
        <v>2605</v>
      </c>
      <c r="F1360" s="46" t="s">
        <v>2606</v>
      </c>
      <c r="G1360" s="2" t="s">
        <v>30</v>
      </c>
      <c r="H1360" s="41">
        <v>0</v>
      </c>
      <c r="I1360" s="18">
        <v>470000000</v>
      </c>
      <c r="J1360" s="6" t="s">
        <v>32</v>
      </c>
      <c r="K1360" s="3" t="s">
        <v>240</v>
      </c>
      <c r="L1360" s="40" t="s">
        <v>2257</v>
      </c>
      <c r="M1360" s="2" t="s">
        <v>35</v>
      </c>
      <c r="N1360" s="11" t="s">
        <v>2258</v>
      </c>
      <c r="O1360" s="11" t="s">
        <v>2259</v>
      </c>
      <c r="P1360" s="2">
        <v>796</v>
      </c>
      <c r="Q1360" s="42" t="s">
        <v>39</v>
      </c>
      <c r="R1360" s="43">
        <v>10</v>
      </c>
      <c r="S1360" s="43">
        <v>1420</v>
      </c>
      <c r="T1360" s="23">
        <v>0</v>
      </c>
      <c r="U1360" s="23">
        <f t="shared" si="621"/>
        <v>0</v>
      </c>
      <c r="V1360" s="2"/>
      <c r="W1360" s="2">
        <v>2016</v>
      </c>
      <c r="X1360" s="41" t="s">
        <v>7178</v>
      </c>
    </row>
    <row r="1361" spans="1:24" ht="153" x14ac:dyDescent="0.25">
      <c r="A1361" s="6" t="s">
        <v>7297</v>
      </c>
      <c r="B1361" s="11" t="s">
        <v>25</v>
      </c>
      <c r="C1361" s="11" t="s">
        <v>2603</v>
      </c>
      <c r="D1361" s="11" t="s">
        <v>2604</v>
      </c>
      <c r="E1361" s="11" t="s">
        <v>2605</v>
      </c>
      <c r="F1361" s="46" t="s">
        <v>2606</v>
      </c>
      <c r="G1361" s="2" t="s">
        <v>30</v>
      </c>
      <c r="H1361" s="41">
        <v>0</v>
      </c>
      <c r="I1361" s="18">
        <v>470000000</v>
      </c>
      <c r="J1361" s="6" t="s">
        <v>32</v>
      </c>
      <c r="K1361" s="3" t="s">
        <v>95</v>
      </c>
      <c r="L1361" s="40" t="s">
        <v>2257</v>
      </c>
      <c r="M1361" s="2" t="s">
        <v>35</v>
      </c>
      <c r="N1361" s="11" t="s">
        <v>2258</v>
      </c>
      <c r="O1361" s="11" t="s">
        <v>2259</v>
      </c>
      <c r="P1361" s="2">
        <v>796</v>
      </c>
      <c r="Q1361" s="42" t="s">
        <v>39</v>
      </c>
      <c r="R1361" s="43">
        <v>10</v>
      </c>
      <c r="S1361" s="43">
        <v>3132.45</v>
      </c>
      <c r="T1361" s="23">
        <f t="shared" ref="T1361" si="664">R1361*S1361</f>
        <v>31324.5</v>
      </c>
      <c r="U1361" s="23">
        <f t="shared" ref="U1361" si="665">T1361*1.12</f>
        <v>35083.440000000002</v>
      </c>
      <c r="V1361" s="2"/>
      <c r="W1361" s="2">
        <v>2016</v>
      </c>
      <c r="X1361" s="41"/>
    </row>
    <row r="1362" spans="1:24" ht="153" x14ac:dyDescent="0.25">
      <c r="A1362" s="6" t="s">
        <v>5655</v>
      </c>
      <c r="B1362" s="11" t="s">
        <v>25</v>
      </c>
      <c r="C1362" s="11" t="s">
        <v>2607</v>
      </c>
      <c r="D1362" s="11" t="s">
        <v>2604</v>
      </c>
      <c r="E1362" s="11" t="s">
        <v>2608</v>
      </c>
      <c r="F1362" s="46" t="s">
        <v>2609</v>
      </c>
      <c r="G1362" s="2" t="s">
        <v>30</v>
      </c>
      <c r="H1362" s="41">
        <v>0</v>
      </c>
      <c r="I1362" s="18">
        <v>470000000</v>
      </c>
      <c r="J1362" s="6" t="s">
        <v>32</v>
      </c>
      <c r="K1362" s="3" t="s">
        <v>240</v>
      </c>
      <c r="L1362" s="40" t="s">
        <v>2257</v>
      </c>
      <c r="M1362" s="2" t="s">
        <v>35</v>
      </c>
      <c r="N1362" s="11" t="s">
        <v>2258</v>
      </c>
      <c r="O1362" s="11" t="s">
        <v>2259</v>
      </c>
      <c r="P1362" s="2">
        <v>796</v>
      </c>
      <c r="Q1362" s="42" t="s">
        <v>39</v>
      </c>
      <c r="R1362" s="43">
        <v>10</v>
      </c>
      <c r="S1362" s="43">
        <v>1420</v>
      </c>
      <c r="T1362" s="23">
        <v>0</v>
      </c>
      <c r="U1362" s="23">
        <f t="shared" si="621"/>
        <v>0</v>
      </c>
      <c r="V1362" s="2"/>
      <c r="W1362" s="2">
        <v>2016</v>
      </c>
      <c r="X1362" s="41" t="s">
        <v>7178</v>
      </c>
    </row>
    <row r="1363" spans="1:24" ht="153" x14ac:dyDescent="0.25">
      <c r="A1363" s="6" t="s">
        <v>7298</v>
      </c>
      <c r="B1363" s="11" t="s">
        <v>25</v>
      </c>
      <c r="C1363" s="11" t="s">
        <v>2607</v>
      </c>
      <c r="D1363" s="11" t="s">
        <v>2604</v>
      </c>
      <c r="E1363" s="11" t="s">
        <v>2608</v>
      </c>
      <c r="F1363" s="46" t="s">
        <v>2609</v>
      </c>
      <c r="G1363" s="2" t="s">
        <v>30</v>
      </c>
      <c r="H1363" s="41">
        <v>0</v>
      </c>
      <c r="I1363" s="18">
        <v>470000000</v>
      </c>
      <c r="J1363" s="6" t="s">
        <v>32</v>
      </c>
      <c r="K1363" s="3" t="s">
        <v>95</v>
      </c>
      <c r="L1363" s="40" t="s">
        <v>2257</v>
      </c>
      <c r="M1363" s="2" t="s">
        <v>35</v>
      </c>
      <c r="N1363" s="11" t="s">
        <v>2258</v>
      </c>
      <c r="O1363" s="11" t="s">
        <v>2259</v>
      </c>
      <c r="P1363" s="2">
        <v>796</v>
      </c>
      <c r="Q1363" s="42" t="s">
        <v>39</v>
      </c>
      <c r="R1363" s="43">
        <v>10</v>
      </c>
      <c r="S1363" s="43">
        <v>3132.45</v>
      </c>
      <c r="T1363" s="23">
        <f t="shared" ref="T1363" si="666">R1363*S1363</f>
        <v>31324.5</v>
      </c>
      <c r="U1363" s="23">
        <f t="shared" ref="U1363" si="667">T1363*1.12</f>
        <v>35083.440000000002</v>
      </c>
      <c r="V1363" s="2"/>
      <c r="W1363" s="2">
        <v>2016</v>
      </c>
      <c r="X1363" s="41"/>
    </row>
    <row r="1364" spans="1:24" ht="153" x14ac:dyDescent="0.25">
      <c r="A1364" s="6" t="s">
        <v>5656</v>
      </c>
      <c r="B1364" s="11" t="s">
        <v>25</v>
      </c>
      <c r="C1364" s="11" t="s">
        <v>2610</v>
      </c>
      <c r="D1364" s="49" t="s">
        <v>2515</v>
      </c>
      <c r="E1364" s="11" t="s">
        <v>2611</v>
      </c>
      <c r="F1364" s="49" t="s">
        <v>2612</v>
      </c>
      <c r="G1364" s="2" t="s">
        <v>30</v>
      </c>
      <c r="H1364" s="41">
        <v>0</v>
      </c>
      <c r="I1364" s="18">
        <v>470000000</v>
      </c>
      <c r="J1364" s="6" t="s">
        <v>32</v>
      </c>
      <c r="K1364" s="3" t="s">
        <v>240</v>
      </c>
      <c r="L1364" s="40" t="s">
        <v>2257</v>
      </c>
      <c r="M1364" s="2" t="s">
        <v>35</v>
      </c>
      <c r="N1364" s="11" t="s">
        <v>2258</v>
      </c>
      <c r="O1364" s="11" t="s">
        <v>2259</v>
      </c>
      <c r="P1364" s="2">
        <v>796</v>
      </c>
      <c r="Q1364" s="42" t="s">
        <v>39</v>
      </c>
      <c r="R1364" s="50">
        <v>4</v>
      </c>
      <c r="S1364" s="43">
        <v>1913.67</v>
      </c>
      <c r="T1364" s="23">
        <v>0</v>
      </c>
      <c r="U1364" s="23">
        <f t="shared" si="621"/>
        <v>0</v>
      </c>
      <c r="V1364" s="2"/>
      <c r="W1364" s="2">
        <v>2016</v>
      </c>
      <c r="X1364" s="41" t="s">
        <v>7025</v>
      </c>
    </row>
    <row r="1365" spans="1:24" ht="153" x14ac:dyDescent="0.25">
      <c r="A1365" s="6" t="s">
        <v>7299</v>
      </c>
      <c r="B1365" s="11" t="s">
        <v>25</v>
      </c>
      <c r="C1365" s="11" t="s">
        <v>2610</v>
      </c>
      <c r="D1365" s="49" t="s">
        <v>2515</v>
      </c>
      <c r="E1365" s="11" t="s">
        <v>2611</v>
      </c>
      <c r="F1365" s="49" t="s">
        <v>2612</v>
      </c>
      <c r="G1365" s="2" t="s">
        <v>30</v>
      </c>
      <c r="H1365" s="41">
        <v>0</v>
      </c>
      <c r="I1365" s="18">
        <v>470000000</v>
      </c>
      <c r="J1365" s="6" t="s">
        <v>32</v>
      </c>
      <c r="K1365" s="3" t="s">
        <v>95</v>
      </c>
      <c r="L1365" s="40" t="s">
        <v>2257</v>
      </c>
      <c r="M1365" s="2" t="s">
        <v>35</v>
      </c>
      <c r="N1365" s="11" t="s">
        <v>2258</v>
      </c>
      <c r="O1365" s="11" t="s">
        <v>2259</v>
      </c>
      <c r="P1365" s="2">
        <v>796</v>
      </c>
      <c r="Q1365" s="42" t="s">
        <v>39</v>
      </c>
      <c r="R1365" s="50">
        <v>4</v>
      </c>
      <c r="S1365" s="43">
        <v>1913.67</v>
      </c>
      <c r="T1365" s="23">
        <f t="shared" ref="T1365" si="668">R1365*S1365</f>
        <v>7654.68</v>
      </c>
      <c r="U1365" s="23">
        <f t="shared" ref="U1365" si="669">T1365*1.12</f>
        <v>8573.2416000000012</v>
      </c>
      <c r="V1365" s="2"/>
      <c r="W1365" s="2">
        <v>2016</v>
      </c>
      <c r="X1365" s="41"/>
    </row>
    <row r="1366" spans="1:24" ht="153" x14ac:dyDescent="0.25">
      <c r="A1366" s="6" t="s">
        <v>5657</v>
      </c>
      <c r="B1366" s="11" t="s">
        <v>25</v>
      </c>
      <c r="C1366" s="11" t="s">
        <v>2613</v>
      </c>
      <c r="D1366" s="46" t="s">
        <v>2614</v>
      </c>
      <c r="E1366" s="11" t="s">
        <v>2615</v>
      </c>
      <c r="F1366" s="46" t="s">
        <v>2616</v>
      </c>
      <c r="G1366" s="2" t="s">
        <v>30</v>
      </c>
      <c r="H1366" s="41">
        <v>0</v>
      </c>
      <c r="I1366" s="18">
        <v>470000000</v>
      </c>
      <c r="J1366" s="6" t="s">
        <v>32</v>
      </c>
      <c r="K1366" s="3" t="s">
        <v>240</v>
      </c>
      <c r="L1366" s="40" t="s">
        <v>2257</v>
      </c>
      <c r="M1366" s="2" t="s">
        <v>35</v>
      </c>
      <c r="N1366" s="11" t="s">
        <v>2258</v>
      </c>
      <c r="O1366" s="11" t="s">
        <v>2259</v>
      </c>
      <c r="P1366" s="2">
        <v>796</v>
      </c>
      <c r="Q1366" s="42" t="s">
        <v>39</v>
      </c>
      <c r="R1366" s="43">
        <v>2</v>
      </c>
      <c r="S1366" s="23">
        <v>5289.01</v>
      </c>
      <c r="T1366" s="23">
        <v>0</v>
      </c>
      <c r="U1366" s="23">
        <f t="shared" si="621"/>
        <v>0</v>
      </c>
      <c r="V1366" s="2"/>
      <c r="W1366" s="2">
        <v>2016</v>
      </c>
      <c r="X1366" s="41" t="s">
        <v>7025</v>
      </c>
    </row>
    <row r="1367" spans="1:24" ht="153" x14ac:dyDescent="0.25">
      <c r="A1367" s="6" t="s">
        <v>7300</v>
      </c>
      <c r="B1367" s="11" t="s">
        <v>25</v>
      </c>
      <c r="C1367" s="11" t="s">
        <v>2613</v>
      </c>
      <c r="D1367" s="46" t="s">
        <v>2614</v>
      </c>
      <c r="E1367" s="11" t="s">
        <v>2615</v>
      </c>
      <c r="F1367" s="46" t="s">
        <v>2616</v>
      </c>
      <c r="G1367" s="2" t="s">
        <v>30</v>
      </c>
      <c r="H1367" s="41">
        <v>0</v>
      </c>
      <c r="I1367" s="18">
        <v>470000000</v>
      </c>
      <c r="J1367" s="6" t="s">
        <v>32</v>
      </c>
      <c r="K1367" s="3" t="s">
        <v>95</v>
      </c>
      <c r="L1367" s="40" t="s">
        <v>2257</v>
      </c>
      <c r="M1367" s="2" t="s">
        <v>35</v>
      </c>
      <c r="N1367" s="11" t="s">
        <v>2258</v>
      </c>
      <c r="O1367" s="11" t="s">
        <v>2259</v>
      </c>
      <c r="P1367" s="2">
        <v>796</v>
      </c>
      <c r="Q1367" s="42" t="s">
        <v>39</v>
      </c>
      <c r="R1367" s="43">
        <v>2</v>
      </c>
      <c r="S1367" s="23">
        <v>5289.01</v>
      </c>
      <c r="T1367" s="23">
        <f t="shared" ref="T1367" si="670">R1367*S1367</f>
        <v>10578.02</v>
      </c>
      <c r="U1367" s="23">
        <f t="shared" ref="U1367" si="671">T1367*1.12</f>
        <v>11847.382400000002</v>
      </c>
      <c r="V1367" s="2"/>
      <c r="W1367" s="2">
        <v>2016</v>
      </c>
      <c r="X1367" s="41"/>
    </row>
    <row r="1368" spans="1:24" ht="153" x14ac:dyDescent="0.25">
      <c r="A1368" s="6" t="s">
        <v>5658</v>
      </c>
      <c r="B1368" s="11" t="s">
        <v>25</v>
      </c>
      <c r="C1368" s="11" t="s">
        <v>2613</v>
      </c>
      <c r="D1368" s="46" t="s">
        <v>2614</v>
      </c>
      <c r="E1368" s="11" t="s">
        <v>2615</v>
      </c>
      <c r="F1368" s="46" t="s">
        <v>2617</v>
      </c>
      <c r="G1368" s="2" t="s">
        <v>30</v>
      </c>
      <c r="H1368" s="41">
        <v>0</v>
      </c>
      <c r="I1368" s="18">
        <v>470000000</v>
      </c>
      <c r="J1368" s="6" t="s">
        <v>32</v>
      </c>
      <c r="K1368" s="3" t="s">
        <v>240</v>
      </c>
      <c r="L1368" s="40" t="s">
        <v>2257</v>
      </c>
      <c r="M1368" s="2" t="s">
        <v>35</v>
      </c>
      <c r="N1368" s="11" t="s">
        <v>2258</v>
      </c>
      <c r="O1368" s="11" t="s">
        <v>2259</v>
      </c>
      <c r="P1368" s="2">
        <v>796</v>
      </c>
      <c r="Q1368" s="42" t="s">
        <v>39</v>
      </c>
      <c r="R1368" s="43">
        <v>2</v>
      </c>
      <c r="S1368" s="43">
        <v>14000</v>
      </c>
      <c r="T1368" s="23">
        <v>0</v>
      </c>
      <c r="U1368" s="23">
        <f t="shared" si="621"/>
        <v>0</v>
      </c>
      <c r="V1368" s="2"/>
      <c r="W1368" s="2">
        <v>2016</v>
      </c>
      <c r="X1368" s="41" t="s">
        <v>7025</v>
      </c>
    </row>
    <row r="1369" spans="1:24" ht="153" x14ac:dyDescent="0.25">
      <c r="A1369" s="6" t="s">
        <v>7301</v>
      </c>
      <c r="B1369" s="11" t="s">
        <v>25</v>
      </c>
      <c r="C1369" s="11" t="s">
        <v>2613</v>
      </c>
      <c r="D1369" s="46" t="s">
        <v>2614</v>
      </c>
      <c r="E1369" s="11" t="s">
        <v>2615</v>
      </c>
      <c r="F1369" s="46" t="s">
        <v>2617</v>
      </c>
      <c r="G1369" s="2" t="s">
        <v>30</v>
      </c>
      <c r="H1369" s="41">
        <v>0</v>
      </c>
      <c r="I1369" s="18">
        <v>470000000</v>
      </c>
      <c r="J1369" s="6" t="s">
        <v>32</v>
      </c>
      <c r="K1369" s="3" t="s">
        <v>95</v>
      </c>
      <c r="L1369" s="40" t="s">
        <v>2257</v>
      </c>
      <c r="M1369" s="2" t="s">
        <v>35</v>
      </c>
      <c r="N1369" s="11" t="s">
        <v>2258</v>
      </c>
      <c r="O1369" s="11" t="s">
        <v>2259</v>
      </c>
      <c r="P1369" s="2">
        <v>796</v>
      </c>
      <c r="Q1369" s="42" t="s">
        <v>39</v>
      </c>
      <c r="R1369" s="43">
        <v>2</v>
      </c>
      <c r="S1369" s="43">
        <v>14000</v>
      </c>
      <c r="T1369" s="23">
        <f t="shared" ref="T1369" si="672">R1369*S1369</f>
        <v>28000</v>
      </c>
      <c r="U1369" s="23">
        <f t="shared" ref="U1369" si="673">T1369*1.12</f>
        <v>31360.000000000004</v>
      </c>
      <c r="V1369" s="2"/>
      <c r="W1369" s="2">
        <v>2016</v>
      </c>
      <c r="X1369" s="41"/>
    </row>
    <row r="1370" spans="1:24" ht="153" x14ac:dyDescent="0.25">
      <c r="A1370" s="6" t="s">
        <v>5659</v>
      </c>
      <c r="B1370" s="11" t="s">
        <v>25</v>
      </c>
      <c r="C1370" s="11" t="s">
        <v>2439</v>
      </c>
      <c r="D1370" s="11" t="s">
        <v>2440</v>
      </c>
      <c r="E1370" s="11" t="s">
        <v>2441</v>
      </c>
      <c r="F1370" s="55" t="s">
        <v>2618</v>
      </c>
      <c r="G1370" s="2" t="s">
        <v>30</v>
      </c>
      <c r="H1370" s="41">
        <v>0</v>
      </c>
      <c r="I1370" s="18">
        <v>470000000</v>
      </c>
      <c r="J1370" s="6" t="s">
        <v>32</v>
      </c>
      <c r="K1370" s="3" t="s">
        <v>240</v>
      </c>
      <c r="L1370" s="40" t="s">
        <v>2257</v>
      </c>
      <c r="M1370" s="2" t="s">
        <v>35</v>
      </c>
      <c r="N1370" s="11" t="s">
        <v>2258</v>
      </c>
      <c r="O1370" s="11" t="s">
        <v>2259</v>
      </c>
      <c r="P1370" s="2">
        <v>796</v>
      </c>
      <c r="Q1370" s="42" t="s">
        <v>39</v>
      </c>
      <c r="R1370" s="43">
        <v>3</v>
      </c>
      <c r="S1370" s="43">
        <v>11045.99</v>
      </c>
      <c r="T1370" s="23">
        <v>0</v>
      </c>
      <c r="U1370" s="23">
        <f t="shared" si="621"/>
        <v>0</v>
      </c>
      <c r="V1370" s="2"/>
      <c r="W1370" s="2">
        <v>2016</v>
      </c>
      <c r="X1370" s="41" t="s">
        <v>7025</v>
      </c>
    </row>
    <row r="1371" spans="1:24" ht="153" x14ac:dyDescent="0.25">
      <c r="A1371" s="6" t="s">
        <v>7302</v>
      </c>
      <c r="B1371" s="11" t="s">
        <v>25</v>
      </c>
      <c r="C1371" s="11" t="s">
        <v>2439</v>
      </c>
      <c r="D1371" s="11" t="s">
        <v>2440</v>
      </c>
      <c r="E1371" s="11" t="s">
        <v>2441</v>
      </c>
      <c r="F1371" s="55" t="s">
        <v>2618</v>
      </c>
      <c r="G1371" s="2" t="s">
        <v>30</v>
      </c>
      <c r="H1371" s="41">
        <v>0</v>
      </c>
      <c r="I1371" s="18">
        <v>470000000</v>
      </c>
      <c r="J1371" s="6" t="s">
        <v>32</v>
      </c>
      <c r="K1371" s="3" t="s">
        <v>95</v>
      </c>
      <c r="L1371" s="40" t="s">
        <v>2257</v>
      </c>
      <c r="M1371" s="2" t="s">
        <v>35</v>
      </c>
      <c r="N1371" s="11" t="s">
        <v>2258</v>
      </c>
      <c r="O1371" s="11" t="s">
        <v>2259</v>
      </c>
      <c r="P1371" s="2">
        <v>796</v>
      </c>
      <c r="Q1371" s="42" t="s">
        <v>39</v>
      </c>
      <c r="R1371" s="43">
        <v>3</v>
      </c>
      <c r="S1371" s="43">
        <v>11045.99</v>
      </c>
      <c r="T1371" s="23">
        <f t="shared" ref="T1371" si="674">R1371*S1371</f>
        <v>33137.97</v>
      </c>
      <c r="U1371" s="23">
        <f t="shared" ref="U1371" si="675">T1371*1.12</f>
        <v>37114.526400000002</v>
      </c>
      <c r="V1371" s="2"/>
      <c r="W1371" s="2">
        <v>2016</v>
      </c>
      <c r="X1371" s="41"/>
    </row>
    <row r="1372" spans="1:24" ht="153" x14ac:dyDescent="0.25">
      <c r="A1372" s="6" t="s">
        <v>5660</v>
      </c>
      <c r="B1372" s="11" t="s">
        <v>25</v>
      </c>
      <c r="C1372" s="11" t="s">
        <v>2619</v>
      </c>
      <c r="D1372" s="11" t="s">
        <v>2620</v>
      </c>
      <c r="E1372" s="11" t="s">
        <v>2621</v>
      </c>
      <c r="F1372" s="55" t="s">
        <v>2622</v>
      </c>
      <c r="G1372" s="2" t="s">
        <v>30</v>
      </c>
      <c r="H1372" s="41">
        <v>0</v>
      </c>
      <c r="I1372" s="18">
        <v>470000000</v>
      </c>
      <c r="J1372" s="6" t="s">
        <v>32</v>
      </c>
      <c r="K1372" s="3" t="s">
        <v>240</v>
      </c>
      <c r="L1372" s="40" t="s">
        <v>2257</v>
      </c>
      <c r="M1372" s="2" t="s">
        <v>35</v>
      </c>
      <c r="N1372" s="11" t="s">
        <v>2258</v>
      </c>
      <c r="O1372" s="11" t="s">
        <v>2259</v>
      </c>
      <c r="P1372" s="2">
        <v>796</v>
      </c>
      <c r="Q1372" s="42" t="s">
        <v>39</v>
      </c>
      <c r="R1372" s="43">
        <v>3</v>
      </c>
      <c r="S1372" s="43">
        <v>4534.57</v>
      </c>
      <c r="T1372" s="23">
        <v>0</v>
      </c>
      <c r="U1372" s="23">
        <f t="shared" si="621"/>
        <v>0</v>
      </c>
      <c r="V1372" s="2"/>
      <c r="W1372" s="2">
        <v>2016</v>
      </c>
      <c r="X1372" s="41" t="s">
        <v>7025</v>
      </c>
    </row>
    <row r="1373" spans="1:24" ht="153" x14ac:dyDescent="0.25">
      <c r="A1373" s="6" t="s">
        <v>7303</v>
      </c>
      <c r="B1373" s="11" t="s">
        <v>25</v>
      </c>
      <c r="C1373" s="11" t="s">
        <v>2619</v>
      </c>
      <c r="D1373" s="11" t="s">
        <v>2620</v>
      </c>
      <c r="E1373" s="11" t="s">
        <v>2621</v>
      </c>
      <c r="F1373" s="55" t="s">
        <v>2622</v>
      </c>
      <c r="G1373" s="2" t="s">
        <v>30</v>
      </c>
      <c r="H1373" s="41">
        <v>0</v>
      </c>
      <c r="I1373" s="18">
        <v>470000000</v>
      </c>
      <c r="J1373" s="6" t="s">
        <v>32</v>
      </c>
      <c r="K1373" s="3" t="s">
        <v>95</v>
      </c>
      <c r="L1373" s="40" t="s">
        <v>2257</v>
      </c>
      <c r="M1373" s="2" t="s">
        <v>35</v>
      </c>
      <c r="N1373" s="11" t="s">
        <v>2258</v>
      </c>
      <c r="O1373" s="11" t="s">
        <v>2259</v>
      </c>
      <c r="P1373" s="2">
        <v>796</v>
      </c>
      <c r="Q1373" s="42" t="s">
        <v>39</v>
      </c>
      <c r="R1373" s="43">
        <v>3</v>
      </c>
      <c r="S1373" s="43">
        <v>4534.57</v>
      </c>
      <c r="T1373" s="23">
        <f t="shared" ref="T1373" si="676">R1373*S1373</f>
        <v>13603.71</v>
      </c>
      <c r="U1373" s="23">
        <f t="shared" ref="U1373" si="677">T1373*1.12</f>
        <v>15236.155200000001</v>
      </c>
      <c r="V1373" s="2"/>
      <c r="W1373" s="2">
        <v>2016</v>
      </c>
      <c r="X1373" s="41"/>
    </row>
    <row r="1374" spans="1:24" ht="153" x14ac:dyDescent="0.25">
      <c r="A1374" s="6" t="s">
        <v>5661</v>
      </c>
      <c r="B1374" s="11" t="s">
        <v>25</v>
      </c>
      <c r="C1374" s="11" t="s">
        <v>2623</v>
      </c>
      <c r="D1374" s="11" t="s">
        <v>2624</v>
      </c>
      <c r="E1374" s="11" t="s">
        <v>2625</v>
      </c>
      <c r="F1374" s="11" t="s">
        <v>2626</v>
      </c>
      <c r="G1374" s="2" t="s">
        <v>30</v>
      </c>
      <c r="H1374" s="41">
        <v>0</v>
      </c>
      <c r="I1374" s="18">
        <v>470000000</v>
      </c>
      <c r="J1374" s="6" t="s">
        <v>32</v>
      </c>
      <c r="K1374" s="3" t="s">
        <v>240</v>
      </c>
      <c r="L1374" s="40" t="s">
        <v>2257</v>
      </c>
      <c r="M1374" s="2" t="s">
        <v>35</v>
      </c>
      <c r="N1374" s="11" t="s">
        <v>2258</v>
      </c>
      <c r="O1374" s="11" t="s">
        <v>2259</v>
      </c>
      <c r="P1374" s="2">
        <v>796</v>
      </c>
      <c r="Q1374" s="42" t="s">
        <v>39</v>
      </c>
      <c r="R1374" s="43">
        <v>1</v>
      </c>
      <c r="S1374" s="43">
        <v>44000</v>
      </c>
      <c r="T1374" s="23">
        <v>0</v>
      </c>
      <c r="U1374" s="23">
        <f t="shared" si="621"/>
        <v>0</v>
      </c>
      <c r="V1374" s="2"/>
      <c r="W1374" s="2">
        <v>2016</v>
      </c>
      <c r="X1374" s="41" t="s">
        <v>7025</v>
      </c>
    </row>
    <row r="1375" spans="1:24" ht="153" x14ac:dyDescent="0.25">
      <c r="A1375" s="6" t="s">
        <v>7304</v>
      </c>
      <c r="B1375" s="11" t="s">
        <v>25</v>
      </c>
      <c r="C1375" s="11" t="s">
        <v>2623</v>
      </c>
      <c r="D1375" s="11" t="s">
        <v>2624</v>
      </c>
      <c r="E1375" s="11" t="s">
        <v>2625</v>
      </c>
      <c r="F1375" s="11" t="s">
        <v>2626</v>
      </c>
      <c r="G1375" s="2" t="s">
        <v>30</v>
      </c>
      <c r="H1375" s="41">
        <v>0</v>
      </c>
      <c r="I1375" s="18">
        <v>470000000</v>
      </c>
      <c r="J1375" s="6" t="s">
        <v>32</v>
      </c>
      <c r="K1375" s="3" t="s">
        <v>95</v>
      </c>
      <c r="L1375" s="40" t="s">
        <v>2257</v>
      </c>
      <c r="M1375" s="2" t="s">
        <v>35</v>
      </c>
      <c r="N1375" s="11" t="s">
        <v>2258</v>
      </c>
      <c r="O1375" s="11" t="s">
        <v>2259</v>
      </c>
      <c r="P1375" s="2">
        <v>796</v>
      </c>
      <c r="Q1375" s="42" t="s">
        <v>39</v>
      </c>
      <c r="R1375" s="43">
        <v>1</v>
      </c>
      <c r="S1375" s="43">
        <v>44000</v>
      </c>
      <c r="T1375" s="23">
        <f t="shared" ref="T1375" si="678">R1375*S1375</f>
        <v>44000</v>
      </c>
      <c r="U1375" s="23">
        <f t="shared" ref="U1375" si="679">T1375*1.12</f>
        <v>49280.000000000007</v>
      </c>
      <c r="V1375" s="2"/>
      <c r="W1375" s="2">
        <v>2016</v>
      </c>
      <c r="X1375" s="41"/>
    </row>
    <row r="1376" spans="1:24" ht="153" x14ac:dyDescent="0.25">
      <c r="A1376" s="6" t="s">
        <v>5662</v>
      </c>
      <c r="B1376" s="11" t="s">
        <v>25</v>
      </c>
      <c r="C1376" s="11" t="s">
        <v>2623</v>
      </c>
      <c r="D1376" s="11" t="s">
        <v>2624</v>
      </c>
      <c r="E1376" s="11" t="s">
        <v>2625</v>
      </c>
      <c r="F1376" s="11" t="s">
        <v>2627</v>
      </c>
      <c r="G1376" s="2" t="s">
        <v>30</v>
      </c>
      <c r="H1376" s="41">
        <v>0</v>
      </c>
      <c r="I1376" s="18">
        <v>470000000</v>
      </c>
      <c r="J1376" s="6" t="s">
        <v>32</v>
      </c>
      <c r="K1376" s="3" t="s">
        <v>240</v>
      </c>
      <c r="L1376" s="40" t="s">
        <v>2257</v>
      </c>
      <c r="M1376" s="2" t="s">
        <v>35</v>
      </c>
      <c r="N1376" s="11" t="s">
        <v>2258</v>
      </c>
      <c r="O1376" s="11" t="s">
        <v>2259</v>
      </c>
      <c r="P1376" s="2">
        <v>796</v>
      </c>
      <c r="Q1376" s="42" t="s">
        <v>39</v>
      </c>
      <c r="R1376" s="43">
        <v>1</v>
      </c>
      <c r="S1376" s="43">
        <v>36000</v>
      </c>
      <c r="T1376" s="23">
        <v>0</v>
      </c>
      <c r="U1376" s="23">
        <f t="shared" si="621"/>
        <v>0</v>
      </c>
      <c r="V1376" s="2"/>
      <c r="W1376" s="2">
        <v>2016</v>
      </c>
      <c r="X1376" s="41" t="s">
        <v>7025</v>
      </c>
    </row>
    <row r="1377" spans="1:24" ht="153" x14ac:dyDescent="0.25">
      <c r="A1377" s="6" t="s">
        <v>7305</v>
      </c>
      <c r="B1377" s="11" t="s">
        <v>25</v>
      </c>
      <c r="C1377" s="11" t="s">
        <v>2623</v>
      </c>
      <c r="D1377" s="11" t="s">
        <v>2624</v>
      </c>
      <c r="E1377" s="11" t="s">
        <v>2625</v>
      </c>
      <c r="F1377" s="11" t="s">
        <v>2627</v>
      </c>
      <c r="G1377" s="2" t="s">
        <v>30</v>
      </c>
      <c r="H1377" s="41">
        <v>0</v>
      </c>
      <c r="I1377" s="18">
        <v>470000000</v>
      </c>
      <c r="J1377" s="6" t="s">
        <v>32</v>
      </c>
      <c r="K1377" s="3" t="s">
        <v>95</v>
      </c>
      <c r="L1377" s="40" t="s">
        <v>2257</v>
      </c>
      <c r="M1377" s="2" t="s">
        <v>35</v>
      </c>
      <c r="N1377" s="11" t="s">
        <v>2258</v>
      </c>
      <c r="O1377" s="11" t="s">
        <v>2259</v>
      </c>
      <c r="P1377" s="2">
        <v>796</v>
      </c>
      <c r="Q1377" s="42" t="s">
        <v>39</v>
      </c>
      <c r="R1377" s="43">
        <v>1</v>
      </c>
      <c r="S1377" s="43">
        <v>36000</v>
      </c>
      <c r="T1377" s="23">
        <f t="shared" ref="T1377" si="680">R1377*S1377</f>
        <v>36000</v>
      </c>
      <c r="U1377" s="23">
        <f t="shared" ref="U1377" si="681">T1377*1.12</f>
        <v>40320.000000000007</v>
      </c>
      <c r="V1377" s="2"/>
      <c r="W1377" s="2">
        <v>2016</v>
      </c>
      <c r="X1377" s="41"/>
    </row>
    <row r="1378" spans="1:24" ht="153" x14ac:dyDescent="0.25">
      <c r="A1378" s="6" t="s">
        <v>5663</v>
      </c>
      <c r="B1378" s="11" t="s">
        <v>25</v>
      </c>
      <c r="C1378" s="11" t="s">
        <v>2628</v>
      </c>
      <c r="D1378" s="11" t="s">
        <v>786</v>
      </c>
      <c r="E1378" s="11" t="s">
        <v>2629</v>
      </c>
      <c r="F1378" s="46" t="s">
        <v>2630</v>
      </c>
      <c r="G1378" s="2" t="s">
        <v>30</v>
      </c>
      <c r="H1378" s="41">
        <v>0</v>
      </c>
      <c r="I1378" s="18">
        <v>470000000</v>
      </c>
      <c r="J1378" s="6" t="s">
        <v>32</v>
      </c>
      <c r="K1378" s="3" t="s">
        <v>240</v>
      </c>
      <c r="L1378" s="40" t="s">
        <v>2257</v>
      </c>
      <c r="M1378" s="2" t="s">
        <v>35</v>
      </c>
      <c r="N1378" s="11" t="s">
        <v>2258</v>
      </c>
      <c r="O1378" s="11" t="s">
        <v>2259</v>
      </c>
      <c r="P1378" s="2">
        <v>796</v>
      </c>
      <c r="Q1378" s="42" t="s">
        <v>39</v>
      </c>
      <c r="R1378" s="56">
        <v>5</v>
      </c>
      <c r="S1378" s="43">
        <v>26213.63</v>
      </c>
      <c r="T1378" s="23">
        <v>0</v>
      </c>
      <c r="U1378" s="23">
        <f t="shared" si="621"/>
        <v>0</v>
      </c>
      <c r="V1378" s="2"/>
      <c r="W1378" s="2">
        <v>2016</v>
      </c>
      <c r="X1378" s="41" t="s">
        <v>7025</v>
      </c>
    </row>
    <row r="1379" spans="1:24" ht="153" x14ac:dyDescent="0.25">
      <c r="A1379" s="6" t="s">
        <v>7306</v>
      </c>
      <c r="B1379" s="11" t="s">
        <v>25</v>
      </c>
      <c r="C1379" s="11" t="s">
        <v>2628</v>
      </c>
      <c r="D1379" s="11" t="s">
        <v>786</v>
      </c>
      <c r="E1379" s="11" t="s">
        <v>2629</v>
      </c>
      <c r="F1379" s="46" t="s">
        <v>2630</v>
      </c>
      <c r="G1379" s="2" t="s">
        <v>30</v>
      </c>
      <c r="H1379" s="41">
        <v>0</v>
      </c>
      <c r="I1379" s="18">
        <v>470000000</v>
      </c>
      <c r="J1379" s="6" t="s">
        <v>32</v>
      </c>
      <c r="K1379" s="3" t="s">
        <v>95</v>
      </c>
      <c r="L1379" s="40" t="s">
        <v>2257</v>
      </c>
      <c r="M1379" s="2" t="s">
        <v>35</v>
      </c>
      <c r="N1379" s="11" t="s">
        <v>2258</v>
      </c>
      <c r="O1379" s="11" t="s">
        <v>2259</v>
      </c>
      <c r="P1379" s="2">
        <v>796</v>
      </c>
      <c r="Q1379" s="42" t="s">
        <v>39</v>
      </c>
      <c r="R1379" s="56">
        <v>5</v>
      </c>
      <c r="S1379" s="43">
        <v>26213.63</v>
      </c>
      <c r="T1379" s="23">
        <f t="shared" ref="T1379" si="682">R1379*S1379</f>
        <v>131068.15000000001</v>
      </c>
      <c r="U1379" s="23">
        <f t="shared" ref="U1379" si="683">T1379*1.12</f>
        <v>146796.32800000004</v>
      </c>
      <c r="V1379" s="2"/>
      <c r="W1379" s="2">
        <v>2016</v>
      </c>
      <c r="X1379" s="41"/>
    </row>
    <row r="1380" spans="1:24" ht="153" x14ac:dyDescent="0.25">
      <c r="A1380" s="6" t="s">
        <v>5664</v>
      </c>
      <c r="B1380" s="11" t="s">
        <v>25</v>
      </c>
      <c r="C1380" s="11" t="s">
        <v>2631</v>
      </c>
      <c r="D1380" s="11" t="s">
        <v>2632</v>
      </c>
      <c r="E1380" s="11" t="s">
        <v>2633</v>
      </c>
      <c r="F1380" s="57" t="s">
        <v>2634</v>
      </c>
      <c r="G1380" s="2" t="s">
        <v>30</v>
      </c>
      <c r="H1380" s="41">
        <v>0</v>
      </c>
      <c r="I1380" s="18">
        <v>470000000</v>
      </c>
      <c r="J1380" s="6" t="s">
        <v>32</v>
      </c>
      <c r="K1380" s="3" t="s">
        <v>240</v>
      </c>
      <c r="L1380" s="40" t="s">
        <v>2257</v>
      </c>
      <c r="M1380" s="2" t="s">
        <v>35</v>
      </c>
      <c r="N1380" s="11" t="s">
        <v>2258</v>
      </c>
      <c r="O1380" s="11" t="s">
        <v>2259</v>
      </c>
      <c r="P1380" s="2">
        <v>796</v>
      </c>
      <c r="Q1380" s="42" t="s">
        <v>39</v>
      </c>
      <c r="R1380" s="56">
        <v>12</v>
      </c>
      <c r="S1380" s="43">
        <v>3022.75</v>
      </c>
      <c r="T1380" s="23">
        <v>0</v>
      </c>
      <c r="U1380" s="23">
        <f t="shared" si="621"/>
        <v>0</v>
      </c>
      <c r="V1380" s="2"/>
      <c r="W1380" s="2">
        <v>2016</v>
      </c>
      <c r="X1380" s="41" t="s">
        <v>7178</v>
      </c>
    </row>
    <row r="1381" spans="1:24" ht="153" x14ac:dyDescent="0.25">
      <c r="A1381" s="6" t="s">
        <v>7307</v>
      </c>
      <c r="B1381" s="11" t="s">
        <v>25</v>
      </c>
      <c r="C1381" s="11" t="s">
        <v>2631</v>
      </c>
      <c r="D1381" s="11" t="s">
        <v>2632</v>
      </c>
      <c r="E1381" s="11" t="s">
        <v>2633</v>
      </c>
      <c r="F1381" s="57" t="s">
        <v>2634</v>
      </c>
      <c r="G1381" s="2" t="s">
        <v>30</v>
      </c>
      <c r="H1381" s="41">
        <v>0</v>
      </c>
      <c r="I1381" s="18">
        <v>470000000</v>
      </c>
      <c r="J1381" s="6" t="s">
        <v>32</v>
      </c>
      <c r="K1381" s="3" t="s">
        <v>95</v>
      </c>
      <c r="L1381" s="40" t="s">
        <v>2257</v>
      </c>
      <c r="M1381" s="2" t="s">
        <v>35</v>
      </c>
      <c r="N1381" s="11" t="s">
        <v>2258</v>
      </c>
      <c r="O1381" s="11" t="s">
        <v>2259</v>
      </c>
      <c r="P1381" s="2">
        <v>796</v>
      </c>
      <c r="Q1381" s="42" t="s">
        <v>39</v>
      </c>
      <c r="R1381" s="56">
        <v>12</v>
      </c>
      <c r="S1381" s="43">
        <v>4748.75</v>
      </c>
      <c r="T1381" s="23">
        <f t="shared" ref="T1381" si="684">R1381*S1381</f>
        <v>56985</v>
      </c>
      <c r="U1381" s="23">
        <f t="shared" ref="U1381" si="685">T1381*1.12</f>
        <v>63823.200000000004</v>
      </c>
      <c r="V1381" s="2"/>
      <c r="W1381" s="2">
        <v>2016</v>
      </c>
      <c r="X1381" s="41"/>
    </row>
    <row r="1382" spans="1:24" ht="153" x14ac:dyDescent="0.25">
      <c r="A1382" s="6" t="s">
        <v>5665</v>
      </c>
      <c r="B1382" s="11" t="s">
        <v>25</v>
      </c>
      <c r="C1382" s="11" t="s">
        <v>2635</v>
      </c>
      <c r="D1382" s="11" t="s">
        <v>2636</v>
      </c>
      <c r="E1382" s="11" t="s">
        <v>2637</v>
      </c>
      <c r="F1382" s="11" t="s">
        <v>2638</v>
      </c>
      <c r="G1382" s="2" t="s">
        <v>30</v>
      </c>
      <c r="H1382" s="41">
        <v>0</v>
      </c>
      <c r="I1382" s="18">
        <v>470000000</v>
      </c>
      <c r="J1382" s="6" t="s">
        <v>32</v>
      </c>
      <c r="K1382" s="3" t="s">
        <v>240</v>
      </c>
      <c r="L1382" s="40" t="s">
        <v>2257</v>
      </c>
      <c r="M1382" s="2" t="s">
        <v>35</v>
      </c>
      <c r="N1382" s="11" t="s">
        <v>2258</v>
      </c>
      <c r="O1382" s="11" t="s">
        <v>2259</v>
      </c>
      <c r="P1382" s="2">
        <v>796</v>
      </c>
      <c r="Q1382" s="42" t="s">
        <v>39</v>
      </c>
      <c r="R1382" s="56">
        <v>300</v>
      </c>
      <c r="S1382" s="43">
        <v>401.25</v>
      </c>
      <c r="T1382" s="23">
        <v>0</v>
      </c>
      <c r="U1382" s="23">
        <f t="shared" si="621"/>
        <v>0</v>
      </c>
      <c r="V1382" s="2"/>
      <c r="W1382" s="2">
        <v>2016</v>
      </c>
      <c r="X1382" s="41" t="s">
        <v>7178</v>
      </c>
    </row>
    <row r="1383" spans="1:24" ht="153" x14ac:dyDescent="0.25">
      <c r="A1383" s="6" t="s">
        <v>7308</v>
      </c>
      <c r="B1383" s="11" t="s">
        <v>25</v>
      </c>
      <c r="C1383" s="11" t="s">
        <v>2635</v>
      </c>
      <c r="D1383" s="11" t="s">
        <v>2636</v>
      </c>
      <c r="E1383" s="11" t="s">
        <v>2637</v>
      </c>
      <c r="F1383" s="11" t="s">
        <v>2638</v>
      </c>
      <c r="G1383" s="2" t="s">
        <v>30</v>
      </c>
      <c r="H1383" s="41">
        <v>0</v>
      </c>
      <c r="I1383" s="18">
        <v>470000000</v>
      </c>
      <c r="J1383" s="6" t="s">
        <v>32</v>
      </c>
      <c r="K1383" s="3" t="s">
        <v>95</v>
      </c>
      <c r="L1383" s="40" t="s">
        <v>2257</v>
      </c>
      <c r="M1383" s="2" t="s">
        <v>35</v>
      </c>
      <c r="N1383" s="11" t="s">
        <v>2258</v>
      </c>
      <c r="O1383" s="11" t="s">
        <v>2259</v>
      </c>
      <c r="P1383" s="2">
        <v>796</v>
      </c>
      <c r="Q1383" s="42" t="s">
        <v>39</v>
      </c>
      <c r="R1383" s="56">
        <v>300</v>
      </c>
      <c r="S1383" s="43">
        <v>120</v>
      </c>
      <c r="T1383" s="23">
        <f t="shared" ref="T1383" si="686">R1383*S1383</f>
        <v>36000</v>
      </c>
      <c r="U1383" s="23">
        <f t="shared" ref="U1383" si="687">T1383*1.12</f>
        <v>40320.000000000007</v>
      </c>
      <c r="V1383" s="2"/>
      <c r="W1383" s="2">
        <v>2016</v>
      </c>
      <c r="X1383" s="41"/>
    </row>
    <row r="1384" spans="1:24" ht="153" x14ac:dyDescent="0.25">
      <c r="A1384" s="6" t="s">
        <v>5666</v>
      </c>
      <c r="B1384" s="11" t="s">
        <v>25</v>
      </c>
      <c r="C1384" s="11" t="s">
        <v>2639</v>
      </c>
      <c r="D1384" s="11" t="s">
        <v>2636</v>
      </c>
      <c r="E1384" s="11" t="s">
        <v>2640</v>
      </c>
      <c r="F1384" s="35" t="s">
        <v>2641</v>
      </c>
      <c r="G1384" s="2" t="s">
        <v>30</v>
      </c>
      <c r="H1384" s="41">
        <v>0</v>
      </c>
      <c r="I1384" s="18">
        <v>470000000</v>
      </c>
      <c r="J1384" s="6" t="s">
        <v>32</v>
      </c>
      <c r="K1384" s="3" t="s">
        <v>240</v>
      </c>
      <c r="L1384" s="40" t="s">
        <v>2257</v>
      </c>
      <c r="M1384" s="2" t="s">
        <v>35</v>
      </c>
      <c r="N1384" s="11" t="s">
        <v>2258</v>
      </c>
      <c r="O1384" s="11" t="s">
        <v>2259</v>
      </c>
      <c r="P1384" s="2">
        <v>796</v>
      </c>
      <c r="Q1384" s="42" t="s">
        <v>39</v>
      </c>
      <c r="R1384" s="56">
        <v>200</v>
      </c>
      <c r="S1384" s="43">
        <v>600</v>
      </c>
      <c r="T1384" s="23">
        <v>0</v>
      </c>
      <c r="U1384" s="23">
        <f t="shared" si="621"/>
        <v>0</v>
      </c>
      <c r="V1384" s="2"/>
      <c r="W1384" s="2">
        <v>2016</v>
      </c>
      <c r="X1384" s="41" t="s">
        <v>7025</v>
      </c>
    </row>
    <row r="1385" spans="1:24" ht="153" x14ac:dyDescent="0.25">
      <c r="A1385" s="6" t="s">
        <v>7309</v>
      </c>
      <c r="B1385" s="11" t="s">
        <v>25</v>
      </c>
      <c r="C1385" s="11" t="s">
        <v>2639</v>
      </c>
      <c r="D1385" s="11" t="s">
        <v>2636</v>
      </c>
      <c r="E1385" s="11" t="s">
        <v>2640</v>
      </c>
      <c r="F1385" s="35" t="s">
        <v>2641</v>
      </c>
      <c r="G1385" s="2" t="s">
        <v>30</v>
      </c>
      <c r="H1385" s="41">
        <v>0</v>
      </c>
      <c r="I1385" s="18">
        <v>470000000</v>
      </c>
      <c r="J1385" s="6" t="s">
        <v>32</v>
      </c>
      <c r="K1385" s="3" t="s">
        <v>95</v>
      </c>
      <c r="L1385" s="40" t="s">
        <v>2257</v>
      </c>
      <c r="M1385" s="2" t="s">
        <v>35</v>
      </c>
      <c r="N1385" s="11" t="s">
        <v>2258</v>
      </c>
      <c r="O1385" s="11" t="s">
        <v>2259</v>
      </c>
      <c r="P1385" s="2">
        <v>796</v>
      </c>
      <c r="Q1385" s="42" t="s">
        <v>39</v>
      </c>
      <c r="R1385" s="56">
        <v>200</v>
      </c>
      <c r="S1385" s="43">
        <v>600</v>
      </c>
      <c r="T1385" s="23">
        <f t="shared" ref="T1385" si="688">R1385*S1385</f>
        <v>120000</v>
      </c>
      <c r="U1385" s="23">
        <f t="shared" ref="U1385" si="689">T1385*1.12</f>
        <v>134400</v>
      </c>
      <c r="V1385" s="2"/>
      <c r="W1385" s="2">
        <v>2016</v>
      </c>
      <c r="X1385" s="41"/>
    </row>
    <row r="1386" spans="1:24" ht="153" x14ac:dyDescent="0.25">
      <c r="A1386" s="6" t="s">
        <v>5667</v>
      </c>
      <c r="B1386" s="11" t="s">
        <v>25</v>
      </c>
      <c r="C1386" s="11" t="s">
        <v>2642</v>
      </c>
      <c r="D1386" s="11" t="s">
        <v>2460</v>
      </c>
      <c r="E1386" s="11" t="s">
        <v>2643</v>
      </c>
      <c r="F1386" s="57" t="s">
        <v>2644</v>
      </c>
      <c r="G1386" s="2" t="s">
        <v>30</v>
      </c>
      <c r="H1386" s="41">
        <v>0</v>
      </c>
      <c r="I1386" s="18">
        <v>470000000</v>
      </c>
      <c r="J1386" s="6" t="s">
        <v>32</v>
      </c>
      <c r="K1386" s="3" t="s">
        <v>240</v>
      </c>
      <c r="L1386" s="40" t="s">
        <v>2257</v>
      </c>
      <c r="M1386" s="2" t="s">
        <v>35</v>
      </c>
      <c r="N1386" s="11" t="s">
        <v>2258</v>
      </c>
      <c r="O1386" s="11" t="s">
        <v>2259</v>
      </c>
      <c r="P1386" s="2">
        <v>796</v>
      </c>
      <c r="Q1386" s="42" t="s">
        <v>39</v>
      </c>
      <c r="R1386" s="56">
        <v>4</v>
      </c>
      <c r="S1386" s="43">
        <v>24720</v>
      </c>
      <c r="T1386" s="23">
        <v>0</v>
      </c>
      <c r="U1386" s="23">
        <f t="shared" si="621"/>
        <v>0</v>
      </c>
      <c r="V1386" s="2"/>
      <c r="W1386" s="2">
        <v>2016</v>
      </c>
      <c r="X1386" s="41" t="s">
        <v>7025</v>
      </c>
    </row>
    <row r="1387" spans="1:24" ht="153" x14ac:dyDescent="0.25">
      <c r="A1387" s="6" t="s">
        <v>7310</v>
      </c>
      <c r="B1387" s="11" t="s">
        <v>25</v>
      </c>
      <c r="C1387" s="11" t="s">
        <v>2642</v>
      </c>
      <c r="D1387" s="11" t="s">
        <v>2460</v>
      </c>
      <c r="E1387" s="11" t="s">
        <v>2643</v>
      </c>
      <c r="F1387" s="57" t="s">
        <v>2644</v>
      </c>
      <c r="G1387" s="2" t="s">
        <v>30</v>
      </c>
      <c r="H1387" s="41">
        <v>0</v>
      </c>
      <c r="I1387" s="18">
        <v>470000000</v>
      </c>
      <c r="J1387" s="6" t="s">
        <v>32</v>
      </c>
      <c r="K1387" s="3" t="s">
        <v>95</v>
      </c>
      <c r="L1387" s="40" t="s">
        <v>2257</v>
      </c>
      <c r="M1387" s="2" t="s">
        <v>35</v>
      </c>
      <c r="N1387" s="11" t="s">
        <v>2258</v>
      </c>
      <c r="O1387" s="11" t="s">
        <v>2259</v>
      </c>
      <c r="P1387" s="2">
        <v>796</v>
      </c>
      <c r="Q1387" s="42" t="s">
        <v>39</v>
      </c>
      <c r="R1387" s="56">
        <v>4</v>
      </c>
      <c r="S1387" s="43">
        <v>24720</v>
      </c>
      <c r="T1387" s="23">
        <f t="shared" ref="T1387" si="690">R1387*S1387</f>
        <v>98880</v>
      </c>
      <c r="U1387" s="23">
        <f t="shared" ref="U1387" si="691">T1387*1.12</f>
        <v>110745.60000000001</v>
      </c>
      <c r="V1387" s="2"/>
      <c r="W1387" s="2">
        <v>2016</v>
      </c>
      <c r="X1387" s="41"/>
    </row>
    <row r="1388" spans="1:24" ht="153" x14ac:dyDescent="0.25">
      <c r="A1388" s="6" t="s">
        <v>5668</v>
      </c>
      <c r="B1388" s="11" t="s">
        <v>25</v>
      </c>
      <c r="C1388" s="11" t="s">
        <v>2645</v>
      </c>
      <c r="D1388" s="11" t="s">
        <v>2646</v>
      </c>
      <c r="E1388" s="11" t="s">
        <v>2647</v>
      </c>
      <c r="F1388" s="57" t="s">
        <v>2648</v>
      </c>
      <c r="G1388" s="2" t="s">
        <v>30</v>
      </c>
      <c r="H1388" s="41">
        <v>0</v>
      </c>
      <c r="I1388" s="18">
        <v>470000000</v>
      </c>
      <c r="J1388" s="6" t="s">
        <v>32</v>
      </c>
      <c r="K1388" s="3" t="s">
        <v>240</v>
      </c>
      <c r="L1388" s="40" t="s">
        <v>2257</v>
      </c>
      <c r="M1388" s="2" t="s">
        <v>35</v>
      </c>
      <c r="N1388" s="11" t="s">
        <v>2258</v>
      </c>
      <c r="O1388" s="11" t="s">
        <v>2259</v>
      </c>
      <c r="P1388" s="2">
        <v>796</v>
      </c>
      <c r="Q1388" s="42" t="s">
        <v>39</v>
      </c>
      <c r="R1388" s="56">
        <v>20</v>
      </c>
      <c r="S1388" s="43">
        <v>1648.66</v>
      </c>
      <c r="T1388" s="23">
        <v>0</v>
      </c>
      <c r="U1388" s="23">
        <f t="shared" si="621"/>
        <v>0</v>
      </c>
      <c r="V1388" s="2"/>
      <c r="W1388" s="2">
        <v>2016</v>
      </c>
      <c r="X1388" s="41" t="s">
        <v>7025</v>
      </c>
    </row>
    <row r="1389" spans="1:24" ht="153" x14ac:dyDescent="0.25">
      <c r="A1389" s="6" t="s">
        <v>7311</v>
      </c>
      <c r="B1389" s="11" t="s">
        <v>25</v>
      </c>
      <c r="C1389" s="11" t="s">
        <v>2645</v>
      </c>
      <c r="D1389" s="11" t="s">
        <v>2646</v>
      </c>
      <c r="E1389" s="11" t="s">
        <v>2647</v>
      </c>
      <c r="F1389" s="57" t="s">
        <v>2648</v>
      </c>
      <c r="G1389" s="2" t="s">
        <v>30</v>
      </c>
      <c r="H1389" s="41">
        <v>0</v>
      </c>
      <c r="I1389" s="18">
        <v>470000000</v>
      </c>
      <c r="J1389" s="6" t="s">
        <v>32</v>
      </c>
      <c r="K1389" s="3" t="s">
        <v>95</v>
      </c>
      <c r="L1389" s="40" t="s">
        <v>2257</v>
      </c>
      <c r="M1389" s="2" t="s">
        <v>35</v>
      </c>
      <c r="N1389" s="11" t="s">
        <v>2258</v>
      </c>
      <c r="O1389" s="11" t="s">
        <v>2259</v>
      </c>
      <c r="P1389" s="2">
        <v>796</v>
      </c>
      <c r="Q1389" s="42" t="s">
        <v>39</v>
      </c>
      <c r="R1389" s="56">
        <v>20</v>
      </c>
      <c r="S1389" s="43">
        <v>1648.66</v>
      </c>
      <c r="T1389" s="23">
        <f t="shared" ref="T1389" si="692">R1389*S1389</f>
        <v>32973.200000000004</v>
      </c>
      <c r="U1389" s="23">
        <f t="shared" ref="U1389" si="693">T1389*1.12</f>
        <v>36929.984000000011</v>
      </c>
      <c r="V1389" s="2"/>
      <c r="W1389" s="2">
        <v>2016</v>
      </c>
      <c r="X1389" s="41"/>
    </row>
    <row r="1390" spans="1:24" ht="153" x14ac:dyDescent="0.25">
      <c r="A1390" s="6" t="s">
        <v>5669</v>
      </c>
      <c r="B1390" s="11" t="s">
        <v>25</v>
      </c>
      <c r="C1390" s="11" t="s">
        <v>2645</v>
      </c>
      <c r="D1390" s="11" t="s">
        <v>2646</v>
      </c>
      <c r="E1390" s="11" t="s">
        <v>2647</v>
      </c>
      <c r="F1390" s="57" t="s">
        <v>2649</v>
      </c>
      <c r="G1390" s="2" t="s">
        <v>30</v>
      </c>
      <c r="H1390" s="41">
        <v>0</v>
      </c>
      <c r="I1390" s="18">
        <v>470000000</v>
      </c>
      <c r="J1390" s="6" t="s">
        <v>32</v>
      </c>
      <c r="K1390" s="3" t="s">
        <v>240</v>
      </c>
      <c r="L1390" s="40" t="s">
        <v>2257</v>
      </c>
      <c r="M1390" s="2" t="s">
        <v>35</v>
      </c>
      <c r="N1390" s="11" t="s">
        <v>2258</v>
      </c>
      <c r="O1390" s="11" t="s">
        <v>2259</v>
      </c>
      <c r="P1390" s="2">
        <v>796</v>
      </c>
      <c r="Q1390" s="42" t="s">
        <v>39</v>
      </c>
      <c r="R1390" s="56">
        <v>40</v>
      </c>
      <c r="S1390" s="43">
        <v>1648.66</v>
      </c>
      <c r="T1390" s="23">
        <v>0</v>
      </c>
      <c r="U1390" s="23">
        <f t="shared" si="621"/>
        <v>0</v>
      </c>
      <c r="V1390" s="2"/>
      <c r="W1390" s="2">
        <v>2016</v>
      </c>
      <c r="X1390" s="41" t="s">
        <v>7025</v>
      </c>
    </row>
    <row r="1391" spans="1:24" ht="153" x14ac:dyDescent="0.25">
      <c r="A1391" s="6" t="s">
        <v>7312</v>
      </c>
      <c r="B1391" s="11" t="s">
        <v>25</v>
      </c>
      <c r="C1391" s="11" t="s">
        <v>2645</v>
      </c>
      <c r="D1391" s="11" t="s">
        <v>2646</v>
      </c>
      <c r="E1391" s="11" t="s">
        <v>2647</v>
      </c>
      <c r="F1391" s="57" t="s">
        <v>2649</v>
      </c>
      <c r="G1391" s="2" t="s">
        <v>30</v>
      </c>
      <c r="H1391" s="41">
        <v>0</v>
      </c>
      <c r="I1391" s="18">
        <v>470000000</v>
      </c>
      <c r="J1391" s="6" t="s">
        <v>32</v>
      </c>
      <c r="K1391" s="3" t="s">
        <v>95</v>
      </c>
      <c r="L1391" s="40" t="s">
        <v>2257</v>
      </c>
      <c r="M1391" s="2" t="s">
        <v>35</v>
      </c>
      <c r="N1391" s="11" t="s">
        <v>2258</v>
      </c>
      <c r="O1391" s="11" t="s">
        <v>2259</v>
      </c>
      <c r="P1391" s="2">
        <v>796</v>
      </c>
      <c r="Q1391" s="42" t="s">
        <v>39</v>
      </c>
      <c r="R1391" s="56">
        <v>40</v>
      </c>
      <c r="S1391" s="43">
        <v>1648.66</v>
      </c>
      <c r="T1391" s="23">
        <f t="shared" ref="T1391" si="694">R1391*S1391</f>
        <v>65946.400000000009</v>
      </c>
      <c r="U1391" s="23">
        <f t="shared" ref="U1391" si="695">T1391*1.12</f>
        <v>73859.968000000023</v>
      </c>
      <c r="V1391" s="2"/>
      <c r="W1391" s="2">
        <v>2016</v>
      </c>
      <c r="X1391" s="41"/>
    </row>
    <row r="1392" spans="1:24" ht="153" x14ac:dyDescent="0.25">
      <c r="A1392" s="6" t="s">
        <v>5670</v>
      </c>
      <c r="B1392" s="11" t="s">
        <v>25</v>
      </c>
      <c r="C1392" s="11" t="s">
        <v>2650</v>
      </c>
      <c r="D1392" s="11" t="s">
        <v>2139</v>
      </c>
      <c r="E1392" s="11" t="s">
        <v>2783</v>
      </c>
      <c r="F1392" s="57" t="s">
        <v>2651</v>
      </c>
      <c r="G1392" s="2" t="s">
        <v>30</v>
      </c>
      <c r="H1392" s="41">
        <v>0</v>
      </c>
      <c r="I1392" s="18">
        <v>470000000</v>
      </c>
      <c r="J1392" s="6" t="s">
        <v>32</v>
      </c>
      <c r="K1392" s="3" t="s">
        <v>240</v>
      </c>
      <c r="L1392" s="40" t="s">
        <v>2257</v>
      </c>
      <c r="M1392" s="2" t="s">
        <v>35</v>
      </c>
      <c r="N1392" s="11" t="s">
        <v>2258</v>
      </c>
      <c r="O1392" s="11" t="s">
        <v>2259</v>
      </c>
      <c r="P1392" s="2">
        <v>796</v>
      </c>
      <c r="Q1392" s="42" t="s">
        <v>39</v>
      </c>
      <c r="R1392" s="56">
        <v>6</v>
      </c>
      <c r="S1392" s="43">
        <v>6183.23</v>
      </c>
      <c r="T1392" s="23">
        <v>0</v>
      </c>
      <c r="U1392" s="23">
        <f t="shared" si="621"/>
        <v>0</v>
      </c>
      <c r="V1392" s="2"/>
      <c r="W1392" s="2">
        <v>2016</v>
      </c>
      <c r="X1392" s="41" t="s">
        <v>7025</v>
      </c>
    </row>
    <row r="1393" spans="1:24" ht="153" x14ac:dyDescent="0.25">
      <c r="A1393" s="6" t="s">
        <v>7313</v>
      </c>
      <c r="B1393" s="11" t="s">
        <v>25</v>
      </c>
      <c r="C1393" s="11" t="s">
        <v>2650</v>
      </c>
      <c r="D1393" s="11" t="s">
        <v>2139</v>
      </c>
      <c r="E1393" s="11" t="s">
        <v>2783</v>
      </c>
      <c r="F1393" s="57" t="s">
        <v>2651</v>
      </c>
      <c r="G1393" s="2" t="s">
        <v>30</v>
      </c>
      <c r="H1393" s="41">
        <v>0</v>
      </c>
      <c r="I1393" s="18">
        <v>470000000</v>
      </c>
      <c r="J1393" s="6" t="s">
        <v>32</v>
      </c>
      <c r="K1393" s="3" t="s">
        <v>95</v>
      </c>
      <c r="L1393" s="40" t="s">
        <v>2257</v>
      </c>
      <c r="M1393" s="2" t="s">
        <v>35</v>
      </c>
      <c r="N1393" s="11" t="s">
        <v>2258</v>
      </c>
      <c r="O1393" s="11" t="s">
        <v>2259</v>
      </c>
      <c r="P1393" s="2">
        <v>796</v>
      </c>
      <c r="Q1393" s="42" t="s">
        <v>39</v>
      </c>
      <c r="R1393" s="56">
        <v>6</v>
      </c>
      <c r="S1393" s="43">
        <v>6183.23</v>
      </c>
      <c r="T1393" s="23">
        <f t="shared" ref="T1393" si="696">R1393*S1393</f>
        <v>37099.379999999997</v>
      </c>
      <c r="U1393" s="23">
        <f t="shared" ref="U1393" si="697">T1393*1.12</f>
        <v>41551.3056</v>
      </c>
      <c r="V1393" s="2"/>
      <c r="W1393" s="2">
        <v>2016</v>
      </c>
      <c r="X1393" s="41"/>
    </row>
    <row r="1394" spans="1:24" ht="153" x14ac:dyDescent="0.25">
      <c r="A1394" s="6" t="s">
        <v>5671</v>
      </c>
      <c r="B1394" s="11" t="s">
        <v>25</v>
      </c>
      <c r="C1394" s="11" t="s">
        <v>2628</v>
      </c>
      <c r="D1394" s="11" t="s">
        <v>786</v>
      </c>
      <c r="E1394" s="11" t="s">
        <v>2629</v>
      </c>
      <c r="F1394" s="57" t="s">
        <v>2652</v>
      </c>
      <c r="G1394" s="2" t="s">
        <v>30</v>
      </c>
      <c r="H1394" s="41">
        <v>0</v>
      </c>
      <c r="I1394" s="18">
        <v>470000000</v>
      </c>
      <c r="J1394" s="6" t="s">
        <v>32</v>
      </c>
      <c r="K1394" s="3" t="s">
        <v>240</v>
      </c>
      <c r="L1394" s="40" t="s">
        <v>2257</v>
      </c>
      <c r="M1394" s="2" t="s">
        <v>35</v>
      </c>
      <c r="N1394" s="11" t="s">
        <v>2258</v>
      </c>
      <c r="O1394" s="11" t="s">
        <v>2259</v>
      </c>
      <c r="P1394" s="2">
        <v>796</v>
      </c>
      <c r="Q1394" s="42" t="s">
        <v>39</v>
      </c>
      <c r="R1394" s="56">
        <v>4</v>
      </c>
      <c r="S1394" s="43">
        <v>32313.660000000003</v>
      </c>
      <c r="T1394" s="23">
        <v>0</v>
      </c>
      <c r="U1394" s="23">
        <f t="shared" si="621"/>
        <v>0</v>
      </c>
      <c r="V1394" s="2"/>
      <c r="W1394" s="2">
        <v>2016</v>
      </c>
      <c r="X1394" s="41" t="s">
        <v>7025</v>
      </c>
    </row>
    <row r="1395" spans="1:24" ht="153" x14ac:dyDescent="0.25">
      <c r="A1395" s="6" t="s">
        <v>7314</v>
      </c>
      <c r="B1395" s="11" t="s">
        <v>25</v>
      </c>
      <c r="C1395" s="11" t="s">
        <v>2628</v>
      </c>
      <c r="D1395" s="11" t="s">
        <v>786</v>
      </c>
      <c r="E1395" s="11" t="s">
        <v>2629</v>
      </c>
      <c r="F1395" s="57" t="s">
        <v>2652</v>
      </c>
      <c r="G1395" s="2" t="s">
        <v>30</v>
      </c>
      <c r="H1395" s="41">
        <v>0</v>
      </c>
      <c r="I1395" s="18">
        <v>470000000</v>
      </c>
      <c r="J1395" s="6" t="s">
        <v>32</v>
      </c>
      <c r="K1395" s="3" t="s">
        <v>95</v>
      </c>
      <c r="L1395" s="40" t="s">
        <v>2257</v>
      </c>
      <c r="M1395" s="2" t="s">
        <v>35</v>
      </c>
      <c r="N1395" s="11" t="s">
        <v>2258</v>
      </c>
      <c r="O1395" s="11" t="s">
        <v>2259</v>
      </c>
      <c r="P1395" s="2">
        <v>796</v>
      </c>
      <c r="Q1395" s="42" t="s">
        <v>39</v>
      </c>
      <c r="R1395" s="56">
        <v>4</v>
      </c>
      <c r="S1395" s="43">
        <v>32313.660000000003</v>
      </c>
      <c r="T1395" s="23">
        <f t="shared" ref="T1395" si="698">R1395*S1395</f>
        <v>129254.64000000001</v>
      </c>
      <c r="U1395" s="23">
        <f t="shared" ref="U1395" si="699">T1395*1.12</f>
        <v>144765.19680000003</v>
      </c>
      <c r="V1395" s="2"/>
      <c r="W1395" s="2">
        <v>2016</v>
      </c>
      <c r="X1395" s="41"/>
    </row>
    <row r="1396" spans="1:24" ht="153" x14ac:dyDescent="0.25">
      <c r="A1396" s="6" t="s">
        <v>5672</v>
      </c>
      <c r="B1396" s="11" t="s">
        <v>25</v>
      </c>
      <c r="C1396" s="11" t="s">
        <v>2653</v>
      </c>
      <c r="D1396" s="11" t="s">
        <v>2654</v>
      </c>
      <c r="E1396" s="11" t="s">
        <v>2655</v>
      </c>
      <c r="F1396" s="48" t="s">
        <v>2656</v>
      </c>
      <c r="G1396" s="2" t="s">
        <v>30</v>
      </c>
      <c r="H1396" s="41">
        <v>0</v>
      </c>
      <c r="I1396" s="18">
        <v>470000000</v>
      </c>
      <c r="J1396" s="6" t="s">
        <v>32</v>
      </c>
      <c r="K1396" s="3" t="s">
        <v>240</v>
      </c>
      <c r="L1396" s="40" t="s">
        <v>2257</v>
      </c>
      <c r="M1396" s="2" t="s">
        <v>35</v>
      </c>
      <c r="N1396" s="11" t="s">
        <v>2258</v>
      </c>
      <c r="O1396" s="11" t="s">
        <v>2259</v>
      </c>
      <c r="P1396" s="2">
        <v>796</v>
      </c>
      <c r="Q1396" s="42" t="s">
        <v>39</v>
      </c>
      <c r="R1396" s="56">
        <v>1</v>
      </c>
      <c r="S1396" s="43">
        <v>1596228.74</v>
      </c>
      <c r="T1396" s="23">
        <v>0</v>
      </c>
      <c r="U1396" s="23">
        <f t="shared" si="621"/>
        <v>0</v>
      </c>
      <c r="V1396" s="2"/>
      <c r="W1396" s="2">
        <v>2016</v>
      </c>
      <c r="X1396" s="41" t="s">
        <v>7025</v>
      </c>
    </row>
    <row r="1397" spans="1:24" ht="153" x14ac:dyDescent="0.25">
      <c r="A1397" s="6" t="s">
        <v>7315</v>
      </c>
      <c r="B1397" s="11" t="s">
        <v>25</v>
      </c>
      <c r="C1397" s="11" t="s">
        <v>2653</v>
      </c>
      <c r="D1397" s="11" t="s">
        <v>2654</v>
      </c>
      <c r="E1397" s="11" t="s">
        <v>2655</v>
      </c>
      <c r="F1397" s="48" t="s">
        <v>2656</v>
      </c>
      <c r="G1397" s="2" t="s">
        <v>30</v>
      </c>
      <c r="H1397" s="41">
        <v>0</v>
      </c>
      <c r="I1397" s="18">
        <v>470000000</v>
      </c>
      <c r="J1397" s="6" t="s">
        <v>32</v>
      </c>
      <c r="K1397" s="3" t="s">
        <v>95</v>
      </c>
      <c r="L1397" s="40" t="s">
        <v>2257</v>
      </c>
      <c r="M1397" s="2" t="s">
        <v>35</v>
      </c>
      <c r="N1397" s="11" t="s">
        <v>2258</v>
      </c>
      <c r="O1397" s="11" t="s">
        <v>2259</v>
      </c>
      <c r="P1397" s="2">
        <v>796</v>
      </c>
      <c r="Q1397" s="42" t="s">
        <v>39</v>
      </c>
      <c r="R1397" s="56">
        <v>1</v>
      </c>
      <c r="S1397" s="43">
        <v>1596228.74</v>
      </c>
      <c r="T1397" s="23">
        <f t="shared" ref="T1397" si="700">R1397*S1397</f>
        <v>1596228.74</v>
      </c>
      <c r="U1397" s="23">
        <f t="shared" ref="U1397" si="701">T1397*1.12</f>
        <v>1787776.1888000001</v>
      </c>
      <c r="V1397" s="2"/>
      <c r="W1397" s="2">
        <v>2016</v>
      </c>
      <c r="X1397" s="41"/>
    </row>
    <row r="1398" spans="1:24" ht="153" x14ac:dyDescent="0.25">
      <c r="A1398" s="6" t="s">
        <v>5673</v>
      </c>
      <c r="B1398" s="11" t="s">
        <v>25</v>
      </c>
      <c r="C1398" s="11" t="s">
        <v>2657</v>
      </c>
      <c r="D1398" s="11" t="s">
        <v>2384</v>
      </c>
      <c r="E1398" s="11" t="s">
        <v>6846</v>
      </c>
      <c r="F1398" s="48" t="s">
        <v>2658</v>
      </c>
      <c r="G1398" s="2" t="s">
        <v>30</v>
      </c>
      <c r="H1398" s="41">
        <v>0</v>
      </c>
      <c r="I1398" s="18">
        <v>470000000</v>
      </c>
      <c r="J1398" s="6" t="s">
        <v>32</v>
      </c>
      <c r="K1398" s="3" t="s">
        <v>240</v>
      </c>
      <c r="L1398" s="40" t="s">
        <v>2257</v>
      </c>
      <c r="M1398" s="2" t="s">
        <v>35</v>
      </c>
      <c r="N1398" s="11" t="s">
        <v>2258</v>
      </c>
      <c r="O1398" s="11" t="s">
        <v>2259</v>
      </c>
      <c r="P1398" s="2">
        <v>796</v>
      </c>
      <c r="Q1398" s="42" t="s">
        <v>39</v>
      </c>
      <c r="R1398" s="56">
        <v>4</v>
      </c>
      <c r="S1398" s="43">
        <v>856.94</v>
      </c>
      <c r="T1398" s="23">
        <v>0</v>
      </c>
      <c r="U1398" s="23">
        <f t="shared" si="621"/>
        <v>0</v>
      </c>
      <c r="V1398" s="2"/>
      <c r="W1398" s="2">
        <v>2016</v>
      </c>
      <c r="X1398" s="41" t="s">
        <v>7025</v>
      </c>
    </row>
    <row r="1399" spans="1:24" ht="153" x14ac:dyDescent="0.25">
      <c r="A1399" s="6" t="s">
        <v>7316</v>
      </c>
      <c r="B1399" s="11" t="s">
        <v>25</v>
      </c>
      <c r="C1399" s="11" t="s">
        <v>2657</v>
      </c>
      <c r="D1399" s="11" t="s">
        <v>2384</v>
      </c>
      <c r="E1399" s="11" t="s">
        <v>6846</v>
      </c>
      <c r="F1399" s="48" t="s">
        <v>2658</v>
      </c>
      <c r="G1399" s="2" t="s">
        <v>30</v>
      </c>
      <c r="H1399" s="41">
        <v>0</v>
      </c>
      <c r="I1399" s="18">
        <v>470000000</v>
      </c>
      <c r="J1399" s="6" t="s">
        <v>32</v>
      </c>
      <c r="K1399" s="3" t="s">
        <v>95</v>
      </c>
      <c r="L1399" s="40" t="s">
        <v>2257</v>
      </c>
      <c r="M1399" s="2" t="s">
        <v>35</v>
      </c>
      <c r="N1399" s="11" t="s">
        <v>2258</v>
      </c>
      <c r="O1399" s="11" t="s">
        <v>2259</v>
      </c>
      <c r="P1399" s="2">
        <v>796</v>
      </c>
      <c r="Q1399" s="42" t="s">
        <v>39</v>
      </c>
      <c r="R1399" s="56">
        <v>4</v>
      </c>
      <c r="S1399" s="43">
        <v>856.94</v>
      </c>
      <c r="T1399" s="23">
        <f t="shared" ref="T1399" si="702">R1399*S1399</f>
        <v>3427.76</v>
      </c>
      <c r="U1399" s="23">
        <f t="shared" ref="U1399" si="703">T1399*1.12</f>
        <v>3839.0912000000008</v>
      </c>
      <c r="V1399" s="2"/>
      <c r="W1399" s="2">
        <v>2016</v>
      </c>
      <c r="X1399" s="41"/>
    </row>
    <row r="1400" spans="1:24" ht="153" x14ac:dyDescent="0.25">
      <c r="A1400" s="6" t="s">
        <v>5674</v>
      </c>
      <c r="B1400" s="11" t="s">
        <v>25</v>
      </c>
      <c r="C1400" s="11" t="s">
        <v>2659</v>
      </c>
      <c r="D1400" s="11" t="s">
        <v>2660</v>
      </c>
      <c r="E1400" s="11" t="s">
        <v>2661</v>
      </c>
      <c r="F1400" s="11" t="s">
        <v>2662</v>
      </c>
      <c r="G1400" s="2" t="s">
        <v>30</v>
      </c>
      <c r="H1400" s="41">
        <v>0</v>
      </c>
      <c r="I1400" s="18">
        <v>470000000</v>
      </c>
      <c r="J1400" s="6" t="s">
        <v>32</v>
      </c>
      <c r="K1400" s="3" t="s">
        <v>240</v>
      </c>
      <c r="L1400" s="40" t="s">
        <v>2257</v>
      </c>
      <c r="M1400" s="2" t="s">
        <v>35</v>
      </c>
      <c r="N1400" s="11" t="s">
        <v>2258</v>
      </c>
      <c r="O1400" s="11" t="s">
        <v>2259</v>
      </c>
      <c r="P1400" s="2">
        <v>796</v>
      </c>
      <c r="Q1400" s="42" t="s">
        <v>39</v>
      </c>
      <c r="R1400" s="56">
        <v>4</v>
      </c>
      <c r="S1400" s="43">
        <v>1121.4953271028037</v>
      </c>
      <c r="T1400" s="23">
        <v>0</v>
      </c>
      <c r="U1400" s="23">
        <f t="shared" si="621"/>
        <v>0</v>
      </c>
      <c r="V1400" s="2"/>
      <c r="W1400" s="2">
        <v>2016</v>
      </c>
      <c r="X1400" s="41" t="s">
        <v>7025</v>
      </c>
    </row>
    <row r="1401" spans="1:24" ht="153" x14ac:dyDescent="0.25">
      <c r="A1401" s="6" t="s">
        <v>7317</v>
      </c>
      <c r="B1401" s="11" t="s">
        <v>25</v>
      </c>
      <c r="C1401" s="11" t="s">
        <v>2659</v>
      </c>
      <c r="D1401" s="11" t="s">
        <v>2660</v>
      </c>
      <c r="E1401" s="11" t="s">
        <v>2661</v>
      </c>
      <c r="F1401" s="11" t="s">
        <v>2662</v>
      </c>
      <c r="G1401" s="2" t="s">
        <v>30</v>
      </c>
      <c r="H1401" s="41">
        <v>0</v>
      </c>
      <c r="I1401" s="18">
        <v>470000000</v>
      </c>
      <c r="J1401" s="6" t="s">
        <v>32</v>
      </c>
      <c r="K1401" s="3" t="s">
        <v>95</v>
      </c>
      <c r="L1401" s="40" t="s">
        <v>2257</v>
      </c>
      <c r="M1401" s="2" t="s">
        <v>35</v>
      </c>
      <c r="N1401" s="11" t="s">
        <v>2258</v>
      </c>
      <c r="O1401" s="11" t="s">
        <v>2259</v>
      </c>
      <c r="P1401" s="2">
        <v>796</v>
      </c>
      <c r="Q1401" s="42" t="s">
        <v>39</v>
      </c>
      <c r="R1401" s="56">
        <v>4</v>
      </c>
      <c r="S1401" s="43">
        <v>1121.4953271028037</v>
      </c>
      <c r="T1401" s="23">
        <f t="shared" ref="T1401" si="704">R1401*S1401</f>
        <v>4485.9813084112147</v>
      </c>
      <c r="U1401" s="23">
        <f t="shared" ref="U1401" si="705">T1401*1.12</f>
        <v>5024.2990654205614</v>
      </c>
      <c r="V1401" s="2"/>
      <c r="W1401" s="2">
        <v>2016</v>
      </c>
      <c r="X1401" s="41"/>
    </row>
    <row r="1402" spans="1:24" ht="153" x14ac:dyDescent="0.25">
      <c r="A1402" s="6" t="s">
        <v>5675</v>
      </c>
      <c r="B1402" s="11" t="s">
        <v>25</v>
      </c>
      <c r="C1402" s="11" t="s">
        <v>2659</v>
      </c>
      <c r="D1402" s="11" t="s">
        <v>2660</v>
      </c>
      <c r="E1402" s="11" t="s">
        <v>2661</v>
      </c>
      <c r="F1402" s="11" t="s">
        <v>2663</v>
      </c>
      <c r="G1402" s="2" t="s">
        <v>30</v>
      </c>
      <c r="H1402" s="41">
        <v>0</v>
      </c>
      <c r="I1402" s="18">
        <v>470000000</v>
      </c>
      <c r="J1402" s="6" t="s">
        <v>32</v>
      </c>
      <c r="K1402" s="3" t="s">
        <v>240</v>
      </c>
      <c r="L1402" s="40" t="s">
        <v>2257</v>
      </c>
      <c r="M1402" s="2" t="s">
        <v>35</v>
      </c>
      <c r="N1402" s="11" t="s">
        <v>2258</v>
      </c>
      <c r="O1402" s="11" t="s">
        <v>2259</v>
      </c>
      <c r="P1402" s="2">
        <v>796</v>
      </c>
      <c r="Q1402" s="42" t="s">
        <v>39</v>
      </c>
      <c r="R1402" s="56">
        <v>4</v>
      </c>
      <c r="S1402" s="43">
        <v>1121.4953271028037</v>
      </c>
      <c r="T1402" s="23">
        <v>0</v>
      </c>
      <c r="U1402" s="23">
        <f t="shared" si="621"/>
        <v>0</v>
      </c>
      <c r="V1402" s="2"/>
      <c r="W1402" s="2">
        <v>2016</v>
      </c>
      <c r="X1402" s="41" t="s">
        <v>7025</v>
      </c>
    </row>
    <row r="1403" spans="1:24" ht="153" x14ac:dyDescent="0.25">
      <c r="A1403" s="6" t="s">
        <v>7318</v>
      </c>
      <c r="B1403" s="11" t="s">
        <v>25</v>
      </c>
      <c r="C1403" s="11" t="s">
        <v>2659</v>
      </c>
      <c r="D1403" s="11" t="s">
        <v>2660</v>
      </c>
      <c r="E1403" s="11" t="s">
        <v>2661</v>
      </c>
      <c r="F1403" s="11" t="s">
        <v>2663</v>
      </c>
      <c r="G1403" s="2" t="s">
        <v>30</v>
      </c>
      <c r="H1403" s="41">
        <v>0</v>
      </c>
      <c r="I1403" s="18">
        <v>470000000</v>
      </c>
      <c r="J1403" s="6" t="s">
        <v>32</v>
      </c>
      <c r="K1403" s="3" t="s">
        <v>95</v>
      </c>
      <c r="L1403" s="40" t="s">
        <v>2257</v>
      </c>
      <c r="M1403" s="2" t="s">
        <v>35</v>
      </c>
      <c r="N1403" s="11" t="s">
        <v>2258</v>
      </c>
      <c r="O1403" s="11" t="s">
        <v>2259</v>
      </c>
      <c r="P1403" s="2">
        <v>796</v>
      </c>
      <c r="Q1403" s="42" t="s">
        <v>39</v>
      </c>
      <c r="R1403" s="56">
        <v>4</v>
      </c>
      <c r="S1403" s="43">
        <v>1121.4953271028037</v>
      </c>
      <c r="T1403" s="23">
        <f t="shared" ref="T1403" si="706">R1403*S1403</f>
        <v>4485.9813084112147</v>
      </c>
      <c r="U1403" s="23">
        <f t="shared" ref="U1403" si="707">T1403*1.12</f>
        <v>5024.2990654205614</v>
      </c>
      <c r="V1403" s="2"/>
      <c r="W1403" s="2">
        <v>2016</v>
      </c>
      <c r="X1403" s="41"/>
    </row>
    <row r="1404" spans="1:24" ht="153" x14ac:dyDescent="0.25">
      <c r="A1404" s="6" t="s">
        <v>5676</v>
      </c>
      <c r="B1404" s="11" t="s">
        <v>25</v>
      </c>
      <c r="C1404" s="11" t="s">
        <v>2659</v>
      </c>
      <c r="D1404" s="11" t="s">
        <v>2660</v>
      </c>
      <c r="E1404" s="11" t="s">
        <v>2661</v>
      </c>
      <c r="F1404" s="11" t="s">
        <v>2664</v>
      </c>
      <c r="G1404" s="2" t="s">
        <v>30</v>
      </c>
      <c r="H1404" s="41">
        <v>0</v>
      </c>
      <c r="I1404" s="18">
        <v>470000000</v>
      </c>
      <c r="J1404" s="6" t="s">
        <v>32</v>
      </c>
      <c r="K1404" s="3" t="s">
        <v>240</v>
      </c>
      <c r="L1404" s="40" t="s">
        <v>2257</v>
      </c>
      <c r="M1404" s="2" t="s">
        <v>35</v>
      </c>
      <c r="N1404" s="11" t="s">
        <v>2258</v>
      </c>
      <c r="O1404" s="11" t="s">
        <v>2259</v>
      </c>
      <c r="P1404" s="2">
        <v>796</v>
      </c>
      <c r="Q1404" s="42" t="s">
        <v>39</v>
      </c>
      <c r="R1404" s="56">
        <v>4</v>
      </c>
      <c r="S1404" s="43">
        <v>654.20560747663546</v>
      </c>
      <c r="T1404" s="23">
        <v>0</v>
      </c>
      <c r="U1404" s="23">
        <f t="shared" si="621"/>
        <v>0</v>
      </c>
      <c r="V1404" s="2"/>
      <c r="W1404" s="2">
        <v>2016</v>
      </c>
      <c r="X1404" s="41" t="s">
        <v>7025</v>
      </c>
    </row>
    <row r="1405" spans="1:24" ht="153" x14ac:dyDescent="0.25">
      <c r="A1405" s="6" t="s">
        <v>7319</v>
      </c>
      <c r="B1405" s="11" t="s">
        <v>25</v>
      </c>
      <c r="C1405" s="11" t="s">
        <v>2659</v>
      </c>
      <c r="D1405" s="11" t="s">
        <v>2660</v>
      </c>
      <c r="E1405" s="11" t="s">
        <v>2661</v>
      </c>
      <c r="F1405" s="11" t="s">
        <v>2664</v>
      </c>
      <c r="G1405" s="2" t="s">
        <v>30</v>
      </c>
      <c r="H1405" s="41">
        <v>0</v>
      </c>
      <c r="I1405" s="18">
        <v>470000000</v>
      </c>
      <c r="J1405" s="6" t="s">
        <v>32</v>
      </c>
      <c r="K1405" s="3" t="s">
        <v>95</v>
      </c>
      <c r="L1405" s="40" t="s">
        <v>2257</v>
      </c>
      <c r="M1405" s="2" t="s">
        <v>35</v>
      </c>
      <c r="N1405" s="11" t="s">
        <v>2258</v>
      </c>
      <c r="O1405" s="11" t="s">
        <v>2259</v>
      </c>
      <c r="P1405" s="2">
        <v>796</v>
      </c>
      <c r="Q1405" s="42" t="s">
        <v>39</v>
      </c>
      <c r="R1405" s="56">
        <v>4</v>
      </c>
      <c r="S1405" s="43">
        <v>654.20560747663546</v>
      </c>
      <c r="T1405" s="23">
        <f t="shared" ref="T1405" si="708">R1405*S1405</f>
        <v>2616.8224299065419</v>
      </c>
      <c r="U1405" s="23">
        <f t="shared" ref="U1405" si="709">T1405*1.12</f>
        <v>2930.8411214953271</v>
      </c>
      <c r="V1405" s="2"/>
      <c r="W1405" s="2">
        <v>2016</v>
      </c>
      <c r="X1405" s="41"/>
    </row>
    <row r="1406" spans="1:24" ht="153" x14ac:dyDescent="0.25">
      <c r="A1406" s="6" t="s">
        <v>5677</v>
      </c>
      <c r="B1406" s="11" t="s">
        <v>25</v>
      </c>
      <c r="C1406" s="11" t="s">
        <v>2665</v>
      </c>
      <c r="D1406" s="11" t="s">
        <v>1905</v>
      </c>
      <c r="E1406" s="11" t="s">
        <v>2666</v>
      </c>
      <c r="F1406" s="48" t="s">
        <v>2667</v>
      </c>
      <c r="G1406" s="2" t="s">
        <v>30</v>
      </c>
      <c r="H1406" s="41">
        <v>0</v>
      </c>
      <c r="I1406" s="18">
        <v>470000000</v>
      </c>
      <c r="J1406" s="6" t="s">
        <v>32</v>
      </c>
      <c r="K1406" s="3" t="s">
        <v>240</v>
      </c>
      <c r="L1406" s="40" t="s">
        <v>2257</v>
      </c>
      <c r="M1406" s="2" t="s">
        <v>35</v>
      </c>
      <c r="N1406" s="11" t="s">
        <v>2258</v>
      </c>
      <c r="O1406" s="11" t="s">
        <v>2259</v>
      </c>
      <c r="P1406" s="2">
        <v>796</v>
      </c>
      <c r="Q1406" s="42" t="s">
        <v>39</v>
      </c>
      <c r="R1406" s="56">
        <v>7</v>
      </c>
      <c r="S1406" s="43">
        <v>1200</v>
      </c>
      <c r="T1406" s="23">
        <v>0</v>
      </c>
      <c r="U1406" s="23">
        <f t="shared" si="621"/>
        <v>0</v>
      </c>
      <c r="V1406" s="2"/>
      <c r="W1406" s="2">
        <v>2016</v>
      </c>
      <c r="X1406" s="41" t="s">
        <v>7025</v>
      </c>
    </row>
    <row r="1407" spans="1:24" ht="153" x14ac:dyDescent="0.25">
      <c r="A1407" s="6" t="s">
        <v>7320</v>
      </c>
      <c r="B1407" s="11" t="s">
        <v>25</v>
      </c>
      <c r="C1407" s="11" t="s">
        <v>2665</v>
      </c>
      <c r="D1407" s="11" t="s">
        <v>1905</v>
      </c>
      <c r="E1407" s="11" t="s">
        <v>2666</v>
      </c>
      <c r="F1407" s="48" t="s">
        <v>2667</v>
      </c>
      <c r="G1407" s="2" t="s">
        <v>30</v>
      </c>
      <c r="H1407" s="41">
        <v>0</v>
      </c>
      <c r="I1407" s="18">
        <v>470000000</v>
      </c>
      <c r="J1407" s="6" t="s">
        <v>32</v>
      </c>
      <c r="K1407" s="3" t="s">
        <v>95</v>
      </c>
      <c r="L1407" s="40" t="s">
        <v>2257</v>
      </c>
      <c r="M1407" s="2" t="s">
        <v>35</v>
      </c>
      <c r="N1407" s="11" t="s">
        <v>2258</v>
      </c>
      <c r="O1407" s="11" t="s">
        <v>2259</v>
      </c>
      <c r="P1407" s="2">
        <v>796</v>
      </c>
      <c r="Q1407" s="42" t="s">
        <v>39</v>
      </c>
      <c r="R1407" s="56">
        <v>7</v>
      </c>
      <c r="S1407" s="43">
        <v>1200</v>
      </c>
      <c r="T1407" s="23">
        <f t="shared" ref="T1407" si="710">R1407*S1407</f>
        <v>8400</v>
      </c>
      <c r="U1407" s="23">
        <f t="shared" ref="U1407" si="711">T1407*1.12</f>
        <v>9408</v>
      </c>
      <c r="V1407" s="2"/>
      <c r="W1407" s="2">
        <v>2016</v>
      </c>
      <c r="X1407" s="41"/>
    </row>
    <row r="1408" spans="1:24" ht="153" x14ac:dyDescent="0.25">
      <c r="A1408" s="6" t="s">
        <v>5678</v>
      </c>
      <c r="B1408" s="11" t="s">
        <v>25</v>
      </c>
      <c r="C1408" s="11" t="s">
        <v>2668</v>
      </c>
      <c r="D1408" s="11" t="s">
        <v>1905</v>
      </c>
      <c r="E1408" s="11" t="s">
        <v>2669</v>
      </c>
      <c r="F1408" s="48" t="s">
        <v>2670</v>
      </c>
      <c r="G1408" s="2" t="s">
        <v>30</v>
      </c>
      <c r="H1408" s="41">
        <v>0</v>
      </c>
      <c r="I1408" s="18">
        <v>470000000</v>
      </c>
      <c r="J1408" s="6" t="s">
        <v>32</v>
      </c>
      <c r="K1408" s="3" t="s">
        <v>240</v>
      </c>
      <c r="L1408" s="40" t="s">
        <v>2257</v>
      </c>
      <c r="M1408" s="2" t="s">
        <v>35</v>
      </c>
      <c r="N1408" s="11" t="s">
        <v>2258</v>
      </c>
      <c r="O1408" s="11" t="s">
        <v>2259</v>
      </c>
      <c r="P1408" s="2">
        <v>796</v>
      </c>
      <c r="Q1408" s="42" t="s">
        <v>39</v>
      </c>
      <c r="R1408" s="56">
        <v>7</v>
      </c>
      <c r="S1408" s="43">
        <v>715.83</v>
      </c>
      <c r="T1408" s="23">
        <v>0</v>
      </c>
      <c r="U1408" s="23">
        <f t="shared" si="621"/>
        <v>0</v>
      </c>
      <c r="V1408" s="2"/>
      <c r="W1408" s="2">
        <v>2016</v>
      </c>
      <c r="X1408" s="41" t="s">
        <v>7178</v>
      </c>
    </row>
    <row r="1409" spans="1:24" ht="153" x14ac:dyDescent="0.25">
      <c r="A1409" s="6" t="s">
        <v>7321</v>
      </c>
      <c r="B1409" s="11" t="s">
        <v>25</v>
      </c>
      <c r="C1409" s="11" t="s">
        <v>2668</v>
      </c>
      <c r="D1409" s="11" t="s">
        <v>1905</v>
      </c>
      <c r="E1409" s="11" t="s">
        <v>2669</v>
      </c>
      <c r="F1409" s="48" t="s">
        <v>2670</v>
      </c>
      <c r="G1409" s="2" t="s">
        <v>30</v>
      </c>
      <c r="H1409" s="41">
        <v>0</v>
      </c>
      <c r="I1409" s="18">
        <v>470000000</v>
      </c>
      <c r="J1409" s="6" t="s">
        <v>32</v>
      </c>
      <c r="K1409" s="3" t="s">
        <v>95</v>
      </c>
      <c r="L1409" s="40" t="s">
        <v>2257</v>
      </c>
      <c r="M1409" s="2" t="s">
        <v>35</v>
      </c>
      <c r="N1409" s="11" t="s">
        <v>2258</v>
      </c>
      <c r="O1409" s="11" t="s">
        <v>2259</v>
      </c>
      <c r="P1409" s="2">
        <v>796</v>
      </c>
      <c r="Q1409" s="42" t="s">
        <v>39</v>
      </c>
      <c r="R1409" s="56">
        <v>7</v>
      </c>
      <c r="S1409" s="43">
        <v>1609.34</v>
      </c>
      <c r="T1409" s="23">
        <f t="shared" ref="T1409" si="712">R1409*S1409</f>
        <v>11265.38</v>
      </c>
      <c r="U1409" s="23">
        <f t="shared" ref="U1409" si="713">T1409*1.12</f>
        <v>12617.2256</v>
      </c>
      <c r="V1409" s="2"/>
      <c r="W1409" s="2">
        <v>2016</v>
      </c>
      <c r="X1409" s="41"/>
    </row>
    <row r="1410" spans="1:24" ht="153" x14ac:dyDescent="0.25">
      <c r="A1410" s="6" t="s">
        <v>5679</v>
      </c>
      <c r="B1410" s="11" t="s">
        <v>25</v>
      </c>
      <c r="C1410" s="11" t="s">
        <v>2671</v>
      </c>
      <c r="D1410" s="11" t="s">
        <v>2672</v>
      </c>
      <c r="E1410" s="11" t="s">
        <v>2368</v>
      </c>
      <c r="F1410" s="48" t="s">
        <v>2673</v>
      </c>
      <c r="G1410" s="2" t="s">
        <v>30</v>
      </c>
      <c r="H1410" s="41">
        <v>0</v>
      </c>
      <c r="I1410" s="18">
        <v>470000000</v>
      </c>
      <c r="J1410" s="6" t="s">
        <v>32</v>
      </c>
      <c r="K1410" s="3" t="s">
        <v>240</v>
      </c>
      <c r="L1410" s="40" t="s">
        <v>2257</v>
      </c>
      <c r="M1410" s="2" t="s">
        <v>35</v>
      </c>
      <c r="N1410" s="11" t="s">
        <v>2258</v>
      </c>
      <c r="O1410" s="11" t="s">
        <v>2259</v>
      </c>
      <c r="P1410" s="2">
        <v>796</v>
      </c>
      <c r="Q1410" s="42" t="s">
        <v>39</v>
      </c>
      <c r="R1410" s="56">
        <v>6</v>
      </c>
      <c r="S1410" s="43">
        <v>1568.1599999999999</v>
      </c>
      <c r="T1410" s="23">
        <v>0</v>
      </c>
      <c r="U1410" s="23">
        <f t="shared" si="621"/>
        <v>0</v>
      </c>
      <c r="V1410" s="2"/>
      <c r="W1410" s="2">
        <v>2016</v>
      </c>
      <c r="X1410" s="41" t="s">
        <v>7025</v>
      </c>
    </row>
    <row r="1411" spans="1:24" ht="153" x14ac:dyDescent="0.25">
      <c r="A1411" s="6" t="s">
        <v>7322</v>
      </c>
      <c r="B1411" s="11" t="s">
        <v>25</v>
      </c>
      <c r="C1411" s="11" t="s">
        <v>2671</v>
      </c>
      <c r="D1411" s="11" t="s">
        <v>2672</v>
      </c>
      <c r="E1411" s="11" t="s">
        <v>2368</v>
      </c>
      <c r="F1411" s="48" t="s">
        <v>2673</v>
      </c>
      <c r="G1411" s="2" t="s">
        <v>30</v>
      </c>
      <c r="H1411" s="41">
        <v>0</v>
      </c>
      <c r="I1411" s="18">
        <v>470000000</v>
      </c>
      <c r="J1411" s="6" t="s">
        <v>32</v>
      </c>
      <c r="K1411" s="3" t="s">
        <v>95</v>
      </c>
      <c r="L1411" s="40" t="s">
        <v>2257</v>
      </c>
      <c r="M1411" s="2" t="s">
        <v>35</v>
      </c>
      <c r="N1411" s="11" t="s">
        <v>2258</v>
      </c>
      <c r="O1411" s="11" t="s">
        <v>2259</v>
      </c>
      <c r="P1411" s="2">
        <v>796</v>
      </c>
      <c r="Q1411" s="42" t="s">
        <v>39</v>
      </c>
      <c r="R1411" s="56">
        <v>6</v>
      </c>
      <c r="S1411" s="43">
        <v>1568.1599999999999</v>
      </c>
      <c r="T1411" s="23">
        <f t="shared" ref="T1411" si="714">R1411*S1411</f>
        <v>9408.9599999999991</v>
      </c>
      <c r="U1411" s="23">
        <f t="shared" ref="U1411" si="715">T1411*1.12</f>
        <v>10538.0352</v>
      </c>
      <c r="V1411" s="2"/>
      <c r="W1411" s="2">
        <v>2016</v>
      </c>
      <c r="X1411" s="41"/>
    </row>
    <row r="1412" spans="1:24" ht="153" x14ac:dyDescent="0.25">
      <c r="A1412" s="6" t="s">
        <v>5680</v>
      </c>
      <c r="B1412" s="11" t="s">
        <v>25</v>
      </c>
      <c r="C1412" s="11" t="s">
        <v>2674</v>
      </c>
      <c r="D1412" s="11" t="s">
        <v>2675</v>
      </c>
      <c r="E1412" s="11" t="s">
        <v>2676</v>
      </c>
      <c r="F1412" s="48" t="s">
        <v>2677</v>
      </c>
      <c r="G1412" s="2" t="s">
        <v>30</v>
      </c>
      <c r="H1412" s="41">
        <v>0</v>
      </c>
      <c r="I1412" s="18">
        <v>470000000</v>
      </c>
      <c r="J1412" s="6" t="s">
        <v>32</v>
      </c>
      <c r="K1412" s="3" t="s">
        <v>240</v>
      </c>
      <c r="L1412" s="40" t="s">
        <v>2257</v>
      </c>
      <c r="M1412" s="2" t="s">
        <v>35</v>
      </c>
      <c r="N1412" s="11" t="s">
        <v>2258</v>
      </c>
      <c r="O1412" s="11" t="s">
        <v>2259</v>
      </c>
      <c r="P1412" s="2">
        <v>796</v>
      </c>
      <c r="Q1412" s="42" t="s">
        <v>39</v>
      </c>
      <c r="R1412" s="56">
        <v>7</v>
      </c>
      <c r="S1412" s="43">
        <v>35652.400000000001</v>
      </c>
      <c r="T1412" s="23">
        <v>0</v>
      </c>
      <c r="U1412" s="23">
        <f t="shared" si="621"/>
        <v>0</v>
      </c>
      <c r="V1412" s="2"/>
      <c r="W1412" s="2">
        <v>2016</v>
      </c>
      <c r="X1412" s="41" t="s">
        <v>7178</v>
      </c>
    </row>
    <row r="1413" spans="1:24" ht="153" x14ac:dyDescent="0.25">
      <c r="A1413" s="6" t="s">
        <v>7323</v>
      </c>
      <c r="B1413" s="11" t="s">
        <v>25</v>
      </c>
      <c r="C1413" s="11" t="s">
        <v>2674</v>
      </c>
      <c r="D1413" s="11" t="s">
        <v>2675</v>
      </c>
      <c r="E1413" s="11" t="s">
        <v>2676</v>
      </c>
      <c r="F1413" s="48" t="s">
        <v>2677</v>
      </c>
      <c r="G1413" s="2" t="s">
        <v>30</v>
      </c>
      <c r="H1413" s="41">
        <v>0</v>
      </c>
      <c r="I1413" s="18">
        <v>470000000</v>
      </c>
      <c r="J1413" s="6" t="s">
        <v>32</v>
      </c>
      <c r="K1413" s="3" t="s">
        <v>95</v>
      </c>
      <c r="L1413" s="40" t="s">
        <v>2257</v>
      </c>
      <c r="M1413" s="2" t="s">
        <v>35</v>
      </c>
      <c r="N1413" s="11" t="s">
        <v>2258</v>
      </c>
      <c r="O1413" s="11" t="s">
        <v>2259</v>
      </c>
      <c r="P1413" s="2">
        <v>796</v>
      </c>
      <c r="Q1413" s="42" t="s">
        <v>39</v>
      </c>
      <c r="R1413" s="56">
        <v>7</v>
      </c>
      <c r="S1413" s="43">
        <v>36938.879999999997</v>
      </c>
      <c r="T1413" s="23">
        <f t="shared" ref="T1413" si="716">R1413*S1413</f>
        <v>258572.15999999997</v>
      </c>
      <c r="U1413" s="23">
        <f t="shared" ref="U1413" si="717">T1413*1.12</f>
        <v>289600.81920000003</v>
      </c>
      <c r="V1413" s="2"/>
      <c r="W1413" s="2">
        <v>2016</v>
      </c>
      <c r="X1413" s="41"/>
    </row>
    <row r="1414" spans="1:24" ht="153" x14ac:dyDescent="0.25">
      <c r="A1414" s="6" t="s">
        <v>5681</v>
      </c>
      <c r="B1414" s="11" t="s">
        <v>25</v>
      </c>
      <c r="C1414" s="11" t="s">
        <v>2678</v>
      </c>
      <c r="D1414" s="11" t="s">
        <v>334</v>
      </c>
      <c r="E1414" s="11" t="s">
        <v>2679</v>
      </c>
      <c r="F1414" s="48" t="s">
        <v>2680</v>
      </c>
      <c r="G1414" s="2" t="s">
        <v>30</v>
      </c>
      <c r="H1414" s="41">
        <v>0</v>
      </c>
      <c r="I1414" s="18">
        <v>470000000</v>
      </c>
      <c r="J1414" s="6" t="s">
        <v>32</v>
      </c>
      <c r="K1414" s="3" t="s">
        <v>240</v>
      </c>
      <c r="L1414" s="40" t="s">
        <v>2257</v>
      </c>
      <c r="M1414" s="2" t="s">
        <v>35</v>
      </c>
      <c r="N1414" s="11" t="s">
        <v>2258</v>
      </c>
      <c r="O1414" s="11" t="s">
        <v>2259</v>
      </c>
      <c r="P1414" s="2">
        <v>796</v>
      </c>
      <c r="Q1414" s="42" t="s">
        <v>39</v>
      </c>
      <c r="R1414" s="56">
        <v>2</v>
      </c>
      <c r="S1414" s="43">
        <v>19678.79</v>
      </c>
      <c r="T1414" s="23">
        <v>0</v>
      </c>
      <c r="U1414" s="23">
        <f t="shared" si="621"/>
        <v>0</v>
      </c>
      <c r="V1414" s="2"/>
      <c r="W1414" s="2">
        <v>2016</v>
      </c>
      <c r="X1414" s="41" t="s">
        <v>7025</v>
      </c>
    </row>
    <row r="1415" spans="1:24" ht="153" x14ac:dyDescent="0.25">
      <c r="A1415" s="6" t="s">
        <v>7324</v>
      </c>
      <c r="B1415" s="11" t="s">
        <v>25</v>
      </c>
      <c r="C1415" s="11" t="s">
        <v>2678</v>
      </c>
      <c r="D1415" s="11" t="s">
        <v>334</v>
      </c>
      <c r="E1415" s="11" t="s">
        <v>2679</v>
      </c>
      <c r="F1415" s="48" t="s">
        <v>2680</v>
      </c>
      <c r="G1415" s="2" t="s">
        <v>30</v>
      </c>
      <c r="H1415" s="41">
        <v>0</v>
      </c>
      <c r="I1415" s="18">
        <v>470000000</v>
      </c>
      <c r="J1415" s="6" t="s">
        <v>32</v>
      </c>
      <c r="K1415" s="3" t="s">
        <v>95</v>
      </c>
      <c r="L1415" s="40" t="s">
        <v>2257</v>
      </c>
      <c r="M1415" s="2" t="s">
        <v>35</v>
      </c>
      <c r="N1415" s="11" t="s">
        <v>2258</v>
      </c>
      <c r="O1415" s="11" t="s">
        <v>2259</v>
      </c>
      <c r="P1415" s="2">
        <v>796</v>
      </c>
      <c r="Q1415" s="42" t="s">
        <v>39</v>
      </c>
      <c r="R1415" s="56">
        <v>2</v>
      </c>
      <c r="S1415" s="43">
        <v>19678.79</v>
      </c>
      <c r="T1415" s="23">
        <f t="shared" ref="T1415" si="718">R1415*S1415</f>
        <v>39357.58</v>
      </c>
      <c r="U1415" s="23">
        <f t="shared" ref="U1415" si="719">T1415*1.12</f>
        <v>44080.489600000008</v>
      </c>
      <c r="V1415" s="2"/>
      <c r="W1415" s="2">
        <v>2016</v>
      </c>
      <c r="X1415" s="41"/>
    </row>
    <row r="1416" spans="1:24" ht="153" x14ac:dyDescent="0.25">
      <c r="A1416" s="6" t="s">
        <v>5682</v>
      </c>
      <c r="B1416" s="11" t="s">
        <v>25</v>
      </c>
      <c r="C1416" s="11" t="s">
        <v>2678</v>
      </c>
      <c r="D1416" s="11" t="s">
        <v>334</v>
      </c>
      <c r="E1416" s="11" t="s">
        <v>2679</v>
      </c>
      <c r="F1416" s="48" t="s">
        <v>2681</v>
      </c>
      <c r="G1416" s="2" t="s">
        <v>30</v>
      </c>
      <c r="H1416" s="41">
        <v>0</v>
      </c>
      <c r="I1416" s="18">
        <v>470000000</v>
      </c>
      <c r="J1416" s="6" t="s">
        <v>32</v>
      </c>
      <c r="K1416" s="3" t="s">
        <v>240</v>
      </c>
      <c r="L1416" s="40" t="s">
        <v>2257</v>
      </c>
      <c r="M1416" s="2" t="s">
        <v>35</v>
      </c>
      <c r="N1416" s="11" t="s">
        <v>2258</v>
      </c>
      <c r="O1416" s="11" t="s">
        <v>2259</v>
      </c>
      <c r="P1416" s="2">
        <v>796</v>
      </c>
      <c r="Q1416" s="42" t="s">
        <v>39</v>
      </c>
      <c r="R1416" s="56">
        <v>2</v>
      </c>
      <c r="S1416" s="43">
        <v>18971.5</v>
      </c>
      <c r="T1416" s="23">
        <v>0</v>
      </c>
      <c r="U1416" s="23">
        <f t="shared" si="621"/>
        <v>0</v>
      </c>
      <c r="V1416" s="2"/>
      <c r="W1416" s="2">
        <v>2016</v>
      </c>
      <c r="X1416" s="41" t="s">
        <v>7025</v>
      </c>
    </row>
    <row r="1417" spans="1:24" ht="153" x14ac:dyDescent="0.25">
      <c r="A1417" s="6" t="s">
        <v>7325</v>
      </c>
      <c r="B1417" s="11" t="s">
        <v>25</v>
      </c>
      <c r="C1417" s="11" t="s">
        <v>2678</v>
      </c>
      <c r="D1417" s="11" t="s">
        <v>334</v>
      </c>
      <c r="E1417" s="11" t="s">
        <v>2679</v>
      </c>
      <c r="F1417" s="48" t="s">
        <v>2681</v>
      </c>
      <c r="G1417" s="2" t="s">
        <v>30</v>
      </c>
      <c r="H1417" s="41">
        <v>0</v>
      </c>
      <c r="I1417" s="18">
        <v>470000000</v>
      </c>
      <c r="J1417" s="6" t="s">
        <v>32</v>
      </c>
      <c r="K1417" s="3" t="s">
        <v>95</v>
      </c>
      <c r="L1417" s="40" t="s">
        <v>2257</v>
      </c>
      <c r="M1417" s="2" t="s">
        <v>35</v>
      </c>
      <c r="N1417" s="11" t="s">
        <v>2258</v>
      </c>
      <c r="O1417" s="11" t="s">
        <v>2259</v>
      </c>
      <c r="P1417" s="2">
        <v>796</v>
      </c>
      <c r="Q1417" s="42" t="s">
        <v>39</v>
      </c>
      <c r="R1417" s="56">
        <v>2</v>
      </c>
      <c r="S1417" s="43">
        <v>18971.5</v>
      </c>
      <c r="T1417" s="23">
        <f t="shared" ref="T1417" si="720">R1417*S1417</f>
        <v>37943</v>
      </c>
      <c r="U1417" s="23">
        <f t="shared" ref="U1417" si="721">T1417*1.12</f>
        <v>42496.160000000003</v>
      </c>
      <c r="V1417" s="2"/>
      <c r="W1417" s="2">
        <v>2016</v>
      </c>
      <c r="X1417" s="41"/>
    </row>
    <row r="1418" spans="1:24" ht="153" x14ac:dyDescent="0.25">
      <c r="A1418" s="6" t="s">
        <v>5683</v>
      </c>
      <c r="B1418" s="11" t="s">
        <v>25</v>
      </c>
      <c r="C1418" s="11" t="s">
        <v>2678</v>
      </c>
      <c r="D1418" s="11" t="s">
        <v>334</v>
      </c>
      <c r="E1418" s="11" t="s">
        <v>2679</v>
      </c>
      <c r="F1418" s="48" t="s">
        <v>2682</v>
      </c>
      <c r="G1418" s="2" t="s">
        <v>30</v>
      </c>
      <c r="H1418" s="41">
        <v>0</v>
      </c>
      <c r="I1418" s="18">
        <v>470000000</v>
      </c>
      <c r="J1418" s="6" t="s">
        <v>32</v>
      </c>
      <c r="K1418" s="3" t="s">
        <v>240</v>
      </c>
      <c r="L1418" s="40" t="s">
        <v>2257</v>
      </c>
      <c r="M1418" s="2" t="s">
        <v>35</v>
      </c>
      <c r="N1418" s="11" t="s">
        <v>2258</v>
      </c>
      <c r="O1418" s="11" t="s">
        <v>2259</v>
      </c>
      <c r="P1418" s="2">
        <v>796</v>
      </c>
      <c r="Q1418" s="42" t="s">
        <v>39</v>
      </c>
      <c r="R1418" s="56">
        <v>2</v>
      </c>
      <c r="S1418" s="43">
        <v>5178.7299999999996</v>
      </c>
      <c r="T1418" s="23">
        <v>0</v>
      </c>
      <c r="U1418" s="23">
        <f t="shared" si="621"/>
        <v>0</v>
      </c>
      <c r="V1418" s="2"/>
      <c r="W1418" s="2">
        <v>2016</v>
      </c>
      <c r="X1418" s="41" t="s">
        <v>7025</v>
      </c>
    </row>
    <row r="1419" spans="1:24" ht="153" x14ac:dyDescent="0.25">
      <c r="A1419" s="6" t="s">
        <v>7326</v>
      </c>
      <c r="B1419" s="11" t="s">
        <v>25</v>
      </c>
      <c r="C1419" s="11" t="s">
        <v>2678</v>
      </c>
      <c r="D1419" s="11" t="s">
        <v>334</v>
      </c>
      <c r="E1419" s="11" t="s">
        <v>2679</v>
      </c>
      <c r="F1419" s="48" t="s">
        <v>2682</v>
      </c>
      <c r="G1419" s="2" t="s">
        <v>30</v>
      </c>
      <c r="H1419" s="41">
        <v>0</v>
      </c>
      <c r="I1419" s="18">
        <v>470000000</v>
      </c>
      <c r="J1419" s="6" t="s">
        <v>32</v>
      </c>
      <c r="K1419" s="3" t="s">
        <v>95</v>
      </c>
      <c r="L1419" s="40" t="s">
        <v>2257</v>
      </c>
      <c r="M1419" s="2" t="s">
        <v>35</v>
      </c>
      <c r="N1419" s="11" t="s">
        <v>2258</v>
      </c>
      <c r="O1419" s="11" t="s">
        <v>2259</v>
      </c>
      <c r="P1419" s="2">
        <v>796</v>
      </c>
      <c r="Q1419" s="42" t="s">
        <v>39</v>
      </c>
      <c r="R1419" s="56">
        <v>2</v>
      </c>
      <c r="S1419" s="43">
        <v>5178.7299999999996</v>
      </c>
      <c r="T1419" s="23">
        <f t="shared" ref="T1419" si="722">R1419*S1419</f>
        <v>10357.459999999999</v>
      </c>
      <c r="U1419" s="23">
        <f t="shared" ref="U1419" si="723">T1419*1.12</f>
        <v>11600.3552</v>
      </c>
      <c r="V1419" s="2"/>
      <c r="W1419" s="2">
        <v>2016</v>
      </c>
      <c r="X1419" s="41"/>
    </row>
    <row r="1420" spans="1:24" ht="153" x14ac:dyDescent="0.25">
      <c r="A1420" s="6" t="s">
        <v>5684</v>
      </c>
      <c r="B1420" s="11" t="s">
        <v>25</v>
      </c>
      <c r="C1420" s="11" t="s">
        <v>2683</v>
      </c>
      <c r="D1420" s="11" t="s">
        <v>2684</v>
      </c>
      <c r="E1420" s="11" t="s">
        <v>2685</v>
      </c>
      <c r="F1420" s="48" t="s">
        <v>2686</v>
      </c>
      <c r="G1420" s="2" t="s">
        <v>30</v>
      </c>
      <c r="H1420" s="41">
        <v>0</v>
      </c>
      <c r="I1420" s="18">
        <v>470000000</v>
      </c>
      <c r="J1420" s="6" t="s">
        <v>32</v>
      </c>
      <c r="K1420" s="3" t="s">
        <v>240</v>
      </c>
      <c r="L1420" s="40" t="s">
        <v>2257</v>
      </c>
      <c r="M1420" s="2" t="s">
        <v>35</v>
      </c>
      <c r="N1420" s="11" t="s">
        <v>2258</v>
      </c>
      <c r="O1420" s="11" t="s">
        <v>2259</v>
      </c>
      <c r="P1420" s="2">
        <v>796</v>
      </c>
      <c r="Q1420" s="42" t="s">
        <v>39</v>
      </c>
      <c r="R1420" s="56">
        <v>3</v>
      </c>
      <c r="S1420" s="43">
        <v>72429.906542056066</v>
      </c>
      <c r="T1420" s="23">
        <v>0</v>
      </c>
      <c r="U1420" s="23">
        <f t="shared" si="621"/>
        <v>0</v>
      </c>
      <c r="V1420" s="2"/>
      <c r="W1420" s="2">
        <v>2016</v>
      </c>
      <c r="X1420" s="41" t="s">
        <v>7025</v>
      </c>
    </row>
    <row r="1421" spans="1:24" ht="153" x14ac:dyDescent="0.25">
      <c r="A1421" s="6" t="s">
        <v>7327</v>
      </c>
      <c r="B1421" s="11" t="s">
        <v>25</v>
      </c>
      <c r="C1421" s="11" t="s">
        <v>2683</v>
      </c>
      <c r="D1421" s="11" t="s">
        <v>2684</v>
      </c>
      <c r="E1421" s="11" t="s">
        <v>2685</v>
      </c>
      <c r="F1421" s="48" t="s">
        <v>2686</v>
      </c>
      <c r="G1421" s="2" t="s">
        <v>30</v>
      </c>
      <c r="H1421" s="41">
        <v>0</v>
      </c>
      <c r="I1421" s="18">
        <v>470000000</v>
      </c>
      <c r="J1421" s="6" t="s">
        <v>32</v>
      </c>
      <c r="K1421" s="3" t="s">
        <v>95</v>
      </c>
      <c r="L1421" s="40" t="s">
        <v>2257</v>
      </c>
      <c r="M1421" s="2" t="s">
        <v>35</v>
      </c>
      <c r="N1421" s="11" t="s">
        <v>2258</v>
      </c>
      <c r="O1421" s="11" t="s">
        <v>2259</v>
      </c>
      <c r="P1421" s="2">
        <v>796</v>
      </c>
      <c r="Q1421" s="42" t="s">
        <v>39</v>
      </c>
      <c r="R1421" s="56">
        <v>3</v>
      </c>
      <c r="S1421" s="43">
        <v>72429.906542056066</v>
      </c>
      <c r="T1421" s="23">
        <f t="shared" ref="T1421" si="724">R1421*S1421</f>
        <v>217289.7196261682</v>
      </c>
      <c r="U1421" s="23">
        <f t="shared" ref="U1421" si="725">T1421*1.12</f>
        <v>243364.48598130839</v>
      </c>
      <c r="V1421" s="2"/>
      <c r="W1421" s="2">
        <v>2016</v>
      </c>
      <c r="X1421" s="41"/>
    </row>
    <row r="1422" spans="1:24" ht="153" x14ac:dyDescent="0.25">
      <c r="A1422" s="6" t="s">
        <v>5685</v>
      </c>
      <c r="B1422" s="11" t="s">
        <v>25</v>
      </c>
      <c r="C1422" s="11" t="s">
        <v>2687</v>
      </c>
      <c r="D1422" s="11" t="s">
        <v>2500</v>
      </c>
      <c r="E1422" s="11" t="s">
        <v>2688</v>
      </c>
      <c r="F1422" s="11" t="s">
        <v>2689</v>
      </c>
      <c r="G1422" s="2" t="s">
        <v>30</v>
      </c>
      <c r="H1422" s="41">
        <v>0</v>
      </c>
      <c r="I1422" s="18">
        <v>470000000</v>
      </c>
      <c r="J1422" s="6" t="s">
        <v>32</v>
      </c>
      <c r="K1422" s="3" t="s">
        <v>240</v>
      </c>
      <c r="L1422" s="40" t="s">
        <v>2257</v>
      </c>
      <c r="M1422" s="2" t="s">
        <v>35</v>
      </c>
      <c r="N1422" s="11" t="s">
        <v>2258</v>
      </c>
      <c r="O1422" s="11" t="s">
        <v>2259</v>
      </c>
      <c r="P1422" s="2">
        <v>796</v>
      </c>
      <c r="Q1422" s="42" t="s">
        <v>39</v>
      </c>
      <c r="R1422" s="56">
        <v>4</v>
      </c>
      <c r="S1422" s="43">
        <v>9345.7943925233631</v>
      </c>
      <c r="T1422" s="23">
        <v>0</v>
      </c>
      <c r="U1422" s="23">
        <f t="shared" si="621"/>
        <v>0</v>
      </c>
      <c r="V1422" s="2"/>
      <c r="W1422" s="2">
        <v>2016</v>
      </c>
      <c r="X1422" s="41" t="s">
        <v>7025</v>
      </c>
    </row>
    <row r="1423" spans="1:24" ht="153" x14ac:dyDescent="0.25">
      <c r="A1423" s="6" t="s">
        <v>7328</v>
      </c>
      <c r="B1423" s="11" t="s">
        <v>25</v>
      </c>
      <c r="C1423" s="11" t="s">
        <v>2687</v>
      </c>
      <c r="D1423" s="11" t="s">
        <v>2500</v>
      </c>
      <c r="E1423" s="11" t="s">
        <v>2688</v>
      </c>
      <c r="F1423" s="11" t="s">
        <v>2689</v>
      </c>
      <c r="G1423" s="2" t="s">
        <v>30</v>
      </c>
      <c r="H1423" s="41">
        <v>0</v>
      </c>
      <c r="I1423" s="18">
        <v>470000000</v>
      </c>
      <c r="J1423" s="6" t="s">
        <v>32</v>
      </c>
      <c r="K1423" s="3" t="s">
        <v>95</v>
      </c>
      <c r="L1423" s="40" t="s">
        <v>2257</v>
      </c>
      <c r="M1423" s="2" t="s">
        <v>35</v>
      </c>
      <c r="N1423" s="11" t="s">
        <v>2258</v>
      </c>
      <c r="O1423" s="11" t="s">
        <v>2259</v>
      </c>
      <c r="P1423" s="2">
        <v>796</v>
      </c>
      <c r="Q1423" s="42" t="s">
        <v>39</v>
      </c>
      <c r="R1423" s="56">
        <v>4</v>
      </c>
      <c r="S1423" s="43">
        <v>9345.7943925233631</v>
      </c>
      <c r="T1423" s="23">
        <f t="shared" ref="T1423" si="726">R1423*S1423</f>
        <v>37383.177570093452</v>
      </c>
      <c r="U1423" s="23">
        <f t="shared" ref="U1423" si="727">T1423*1.12</f>
        <v>41869.15887850467</v>
      </c>
      <c r="V1423" s="2"/>
      <c r="W1423" s="2">
        <v>2016</v>
      </c>
      <c r="X1423" s="41"/>
    </row>
    <row r="1424" spans="1:24" ht="153" x14ac:dyDescent="0.25">
      <c r="A1424" s="6" t="s">
        <v>5686</v>
      </c>
      <c r="B1424" s="11" t="s">
        <v>25</v>
      </c>
      <c r="C1424" s="11" t="s">
        <v>2687</v>
      </c>
      <c r="D1424" s="11" t="s">
        <v>2500</v>
      </c>
      <c r="E1424" s="11" t="s">
        <v>2688</v>
      </c>
      <c r="F1424" s="11" t="s">
        <v>2690</v>
      </c>
      <c r="G1424" s="2" t="s">
        <v>30</v>
      </c>
      <c r="H1424" s="41">
        <v>0</v>
      </c>
      <c r="I1424" s="18">
        <v>470000000</v>
      </c>
      <c r="J1424" s="6" t="s">
        <v>32</v>
      </c>
      <c r="K1424" s="3" t="s">
        <v>240</v>
      </c>
      <c r="L1424" s="40" t="s">
        <v>2257</v>
      </c>
      <c r="M1424" s="2" t="s">
        <v>35</v>
      </c>
      <c r="N1424" s="11" t="s">
        <v>2258</v>
      </c>
      <c r="O1424" s="11" t="s">
        <v>2259</v>
      </c>
      <c r="P1424" s="2">
        <v>796</v>
      </c>
      <c r="Q1424" s="42" t="s">
        <v>39</v>
      </c>
      <c r="R1424" s="56">
        <v>4</v>
      </c>
      <c r="S1424" s="43">
        <v>8411.2149532710282</v>
      </c>
      <c r="T1424" s="23">
        <v>0</v>
      </c>
      <c r="U1424" s="23">
        <f t="shared" si="621"/>
        <v>0</v>
      </c>
      <c r="V1424" s="2"/>
      <c r="W1424" s="2">
        <v>2016</v>
      </c>
      <c r="X1424" s="41" t="s">
        <v>7025</v>
      </c>
    </row>
    <row r="1425" spans="1:24" ht="153" x14ac:dyDescent="0.25">
      <c r="A1425" s="6" t="s">
        <v>7329</v>
      </c>
      <c r="B1425" s="11" t="s">
        <v>25</v>
      </c>
      <c r="C1425" s="11" t="s">
        <v>2687</v>
      </c>
      <c r="D1425" s="11" t="s">
        <v>2500</v>
      </c>
      <c r="E1425" s="11" t="s">
        <v>2688</v>
      </c>
      <c r="F1425" s="11" t="s">
        <v>2690</v>
      </c>
      <c r="G1425" s="2" t="s">
        <v>30</v>
      </c>
      <c r="H1425" s="41">
        <v>0</v>
      </c>
      <c r="I1425" s="18">
        <v>470000000</v>
      </c>
      <c r="J1425" s="6" t="s">
        <v>32</v>
      </c>
      <c r="K1425" s="3" t="s">
        <v>95</v>
      </c>
      <c r="L1425" s="40" t="s">
        <v>2257</v>
      </c>
      <c r="M1425" s="2" t="s">
        <v>35</v>
      </c>
      <c r="N1425" s="11" t="s">
        <v>2258</v>
      </c>
      <c r="O1425" s="11" t="s">
        <v>2259</v>
      </c>
      <c r="P1425" s="2">
        <v>796</v>
      </c>
      <c r="Q1425" s="42" t="s">
        <v>39</v>
      </c>
      <c r="R1425" s="56">
        <v>4</v>
      </c>
      <c r="S1425" s="43">
        <v>8411.2149532710282</v>
      </c>
      <c r="T1425" s="23">
        <f t="shared" ref="T1425" si="728">R1425*S1425</f>
        <v>33644.859813084113</v>
      </c>
      <c r="U1425" s="23">
        <f t="shared" ref="U1425" si="729">T1425*1.12</f>
        <v>37682.242990654209</v>
      </c>
      <c r="V1425" s="2"/>
      <c r="W1425" s="2">
        <v>2016</v>
      </c>
      <c r="X1425" s="41"/>
    </row>
    <row r="1426" spans="1:24" ht="153" x14ac:dyDescent="0.25">
      <c r="A1426" s="6" t="s">
        <v>5687</v>
      </c>
      <c r="B1426" s="11" t="s">
        <v>25</v>
      </c>
      <c r="C1426" s="11" t="s">
        <v>2691</v>
      </c>
      <c r="D1426" s="11" t="s">
        <v>1992</v>
      </c>
      <c r="E1426" s="11" t="s">
        <v>2692</v>
      </c>
      <c r="F1426" s="48" t="s">
        <v>2693</v>
      </c>
      <c r="G1426" s="2" t="s">
        <v>30</v>
      </c>
      <c r="H1426" s="41">
        <v>0</v>
      </c>
      <c r="I1426" s="18">
        <v>470000000</v>
      </c>
      <c r="J1426" s="6" t="s">
        <v>32</v>
      </c>
      <c r="K1426" s="3" t="s">
        <v>240</v>
      </c>
      <c r="L1426" s="40" t="s">
        <v>2257</v>
      </c>
      <c r="M1426" s="2" t="s">
        <v>35</v>
      </c>
      <c r="N1426" s="11" t="s">
        <v>2258</v>
      </c>
      <c r="O1426" s="11" t="s">
        <v>2259</v>
      </c>
      <c r="P1426" s="2">
        <v>796</v>
      </c>
      <c r="Q1426" s="42" t="s">
        <v>39</v>
      </c>
      <c r="R1426" s="56">
        <v>12</v>
      </c>
      <c r="S1426" s="43">
        <v>1045.44</v>
      </c>
      <c r="T1426" s="23">
        <v>0</v>
      </c>
      <c r="U1426" s="23">
        <f t="shared" si="621"/>
        <v>0</v>
      </c>
      <c r="V1426" s="2"/>
      <c r="W1426" s="2">
        <v>2016</v>
      </c>
      <c r="X1426" s="41" t="s">
        <v>7025</v>
      </c>
    </row>
    <row r="1427" spans="1:24" ht="153" x14ac:dyDescent="0.25">
      <c r="A1427" s="6" t="s">
        <v>7330</v>
      </c>
      <c r="B1427" s="11" t="s">
        <v>25</v>
      </c>
      <c r="C1427" s="11" t="s">
        <v>2691</v>
      </c>
      <c r="D1427" s="11" t="s">
        <v>1992</v>
      </c>
      <c r="E1427" s="11" t="s">
        <v>2692</v>
      </c>
      <c r="F1427" s="48" t="s">
        <v>2693</v>
      </c>
      <c r="G1427" s="2" t="s">
        <v>30</v>
      </c>
      <c r="H1427" s="41">
        <v>0</v>
      </c>
      <c r="I1427" s="18">
        <v>470000000</v>
      </c>
      <c r="J1427" s="6" t="s">
        <v>32</v>
      </c>
      <c r="K1427" s="3" t="s">
        <v>95</v>
      </c>
      <c r="L1427" s="40" t="s">
        <v>2257</v>
      </c>
      <c r="M1427" s="2" t="s">
        <v>35</v>
      </c>
      <c r="N1427" s="11" t="s">
        <v>2258</v>
      </c>
      <c r="O1427" s="11" t="s">
        <v>2259</v>
      </c>
      <c r="P1427" s="2">
        <v>796</v>
      </c>
      <c r="Q1427" s="42" t="s">
        <v>39</v>
      </c>
      <c r="R1427" s="56">
        <v>12</v>
      </c>
      <c r="S1427" s="43">
        <v>1045.44</v>
      </c>
      <c r="T1427" s="23">
        <f t="shared" ref="T1427" si="730">R1427*S1427</f>
        <v>12545.28</v>
      </c>
      <c r="U1427" s="23">
        <f t="shared" ref="U1427" si="731">T1427*1.12</f>
        <v>14050.713600000003</v>
      </c>
      <c r="V1427" s="2"/>
      <c r="W1427" s="2">
        <v>2016</v>
      </c>
      <c r="X1427" s="41"/>
    </row>
    <row r="1428" spans="1:24" ht="153" x14ac:dyDescent="0.25">
      <c r="A1428" s="6" t="s">
        <v>5688</v>
      </c>
      <c r="B1428" s="11" t="s">
        <v>25</v>
      </c>
      <c r="C1428" s="11" t="s">
        <v>2694</v>
      </c>
      <c r="D1428" s="11" t="s">
        <v>2695</v>
      </c>
      <c r="E1428" s="11" t="s">
        <v>2696</v>
      </c>
      <c r="F1428" s="48" t="s">
        <v>2697</v>
      </c>
      <c r="G1428" s="2" t="s">
        <v>30</v>
      </c>
      <c r="H1428" s="41">
        <v>0</v>
      </c>
      <c r="I1428" s="18">
        <v>470000000</v>
      </c>
      <c r="J1428" s="6" t="s">
        <v>32</v>
      </c>
      <c r="K1428" s="3" t="s">
        <v>240</v>
      </c>
      <c r="L1428" s="40" t="s">
        <v>2257</v>
      </c>
      <c r="M1428" s="2" t="s">
        <v>35</v>
      </c>
      <c r="N1428" s="11" t="s">
        <v>2258</v>
      </c>
      <c r="O1428" s="11" t="s">
        <v>2259</v>
      </c>
      <c r="P1428" s="2">
        <v>796</v>
      </c>
      <c r="Q1428" s="42" t="s">
        <v>39</v>
      </c>
      <c r="R1428" s="56">
        <v>2</v>
      </c>
      <c r="S1428" s="43">
        <v>90263.060000000012</v>
      </c>
      <c r="T1428" s="23">
        <v>0</v>
      </c>
      <c r="U1428" s="23">
        <f t="shared" si="621"/>
        <v>0</v>
      </c>
      <c r="V1428" s="2"/>
      <c r="W1428" s="2">
        <v>2016</v>
      </c>
      <c r="X1428" s="41" t="s">
        <v>7178</v>
      </c>
    </row>
    <row r="1429" spans="1:24" ht="153" x14ac:dyDescent="0.25">
      <c r="A1429" s="6" t="s">
        <v>7331</v>
      </c>
      <c r="B1429" s="11" t="s">
        <v>25</v>
      </c>
      <c r="C1429" s="11" t="s">
        <v>2694</v>
      </c>
      <c r="D1429" s="11" t="s">
        <v>2695</v>
      </c>
      <c r="E1429" s="11" t="s">
        <v>2696</v>
      </c>
      <c r="F1429" s="48" t="s">
        <v>2697</v>
      </c>
      <c r="G1429" s="2" t="s">
        <v>30</v>
      </c>
      <c r="H1429" s="41">
        <v>0</v>
      </c>
      <c r="I1429" s="18">
        <v>470000000</v>
      </c>
      <c r="J1429" s="6" t="s">
        <v>32</v>
      </c>
      <c r="K1429" s="3" t="s">
        <v>95</v>
      </c>
      <c r="L1429" s="40" t="s">
        <v>2257</v>
      </c>
      <c r="M1429" s="2" t="s">
        <v>35</v>
      </c>
      <c r="N1429" s="11" t="s">
        <v>2258</v>
      </c>
      <c r="O1429" s="11" t="s">
        <v>2259</v>
      </c>
      <c r="P1429" s="2">
        <v>796</v>
      </c>
      <c r="Q1429" s="42" t="s">
        <v>39</v>
      </c>
      <c r="R1429" s="56">
        <v>2</v>
      </c>
      <c r="S1429" s="43">
        <v>93000</v>
      </c>
      <c r="T1429" s="23">
        <f t="shared" ref="T1429" si="732">R1429*S1429</f>
        <v>186000</v>
      </c>
      <c r="U1429" s="23">
        <f t="shared" ref="U1429" si="733">T1429*1.12</f>
        <v>208320.00000000003</v>
      </c>
      <c r="V1429" s="2"/>
      <c r="W1429" s="2">
        <v>2016</v>
      </c>
      <c r="X1429" s="41"/>
    </row>
    <row r="1430" spans="1:24" ht="153" x14ac:dyDescent="0.25">
      <c r="A1430" s="6" t="s">
        <v>5689</v>
      </c>
      <c r="B1430" s="11" t="s">
        <v>25</v>
      </c>
      <c r="C1430" s="11" t="s">
        <v>2698</v>
      </c>
      <c r="D1430" s="11" t="s">
        <v>2699</v>
      </c>
      <c r="E1430" s="11" t="s">
        <v>2700</v>
      </c>
      <c r="F1430" s="11" t="s">
        <v>2701</v>
      </c>
      <c r="G1430" s="2" t="s">
        <v>30</v>
      </c>
      <c r="H1430" s="41">
        <v>0</v>
      </c>
      <c r="I1430" s="18">
        <v>470000000</v>
      </c>
      <c r="J1430" s="6" t="s">
        <v>32</v>
      </c>
      <c r="K1430" s="3" t="s">
        <v>240</v>
      </c>
      <c r="L1430" s="40" t="s">
        <v>2257</v>
      </c>
      <c r="M1430" s="2" t="s">
        <v>35</v>
      </c>
      <c r="N1430" s="11" t="s">
        <v>2258</v>
      </c>
      <c r="O1430" s="11" t="s">
        <v>2259</v>
      </c>
      <c r="P1430" s="2">
        <v>796</v>
      </c>
      <c r="Q1430" s="42" t="s">
        <v>39</v>
      </c>
      <c r="R1430" s="56">
        <v>10</v>
      </c>
      <c r="S1430" s="43">
        <v>2500</v>
      </c>
      <c r="T1430" s="23">
        <v>0</v>
      </c>
      <c r="U1430" s="23">
        <f t="shared" si="621"/>
        <v>0</v>
      </c>
      <c r="V1430" s="2"/>
      <c r="W1430" s="2">
        <v>2016</v>
      </c>
      <c r="X1430" s="41" t="s">
        <v>7025</v>
      </c>
    </row>
    <row r="1431" spans="1:24" ht="153" x14ac:dyDescent="0.25">
      <c r="A1431" s="6" t="s">
        <v>7332</v>
      </c>
      <c r="B1431" s="11" t="s">
        <v>25</v>
      </c>
      <c r="C1431" s="11" t="s">
        <v>2698</v>
      </c>
      <c r="D1431" s="11" t="s">
        <v>2699</v>
      </c>
      <c r="E1431" s="11" t="s">
        <v>2700</v>
      </c>
      <c r="F1431" s="11" t="s">
        <v>2701</v>
      </c>
      <c r="G1431" s="2" t="s">
        <v>30</v>
      </c>
      <c r="H1431" s="41">
        <v>0</v>
      </c>
      <c r="I1431" s="18">
        <v>470000000</v>
      </c>
      <c r="J1431" s="6" t="s">
        <v>32</v>
      </c>
      <c r="K1431" s="3" t="s">
        <v>95</v>
      </c>
      <c r="L1431" s="40" t="s">
        <v>2257</v>
      </c>
      <c r="M1431" s="2" t="s">
        <v>35</v>
      </c>
      <c r="N1431" s="11" t="s">
        <v>2258</v>
      </c>
      <c r="O1431" s="11" t="s">
        <v>2259</v>
      </c>
      <c r="P1431" s="2">
        <v>796</v>
      </c>
      <c r="Q1431" s="42" t="s">
        <v>39</v>
      </c>
      <c r="R1431" s="56">
        <v>10</v>
      </c>
      <c r="S1431" s="43">
        <v>2500</v>
      </c>
      <c r="T1431" s="23">
        <f t="shared" ref="T1431" si="734">R1431*S1431</f>
        <v>25000</v>
      </c>
      <c r="U1431" s="23">
        <f t="shared" ref="U1431" si="735">T1431*1.12</f>
        <v>28000.000000000004</v>
      </c>
      <c r="V1431" s="2"/>
      <c r="W1431" s="2">
        <v>2016</v>
      </c>
      <c r="X1431" s="41"/>
    </row>
    <row r="1432" spans="1:24" ht="153" x14ac:dyDescent="0.25">
      <c r="A1432" s="6" t="s">
        <v>5690</v>
      </c>
      <c r="B1432" s="11" t="s">
        <v>25</v>
      </c>
      <c r="C1432" s="11" t="s">
        <v>2702</v>
      </c>
      <c r="D1432" s="11" t="s">
        <v>2393</v>
      </c>
      <c r="E1432" s="11" t="s">
        <v>2703</v>
      </c>
      <c r="F1432" s="11" t="s">
        <v>2704</v>
      </c>
      <c r="G1432" s="2" t="s">
        <v>30</v>
      </c>
      <c r="H1432" s="41">
        <v>0</v>
      </c>
      <c r="I1432" s="18">
        <v>470000000</v>
      </c>
      <c r="J1432" s="6" t="s">
        <v>32</v>
      </c>
      <c r="K1432" s="3" t="s">
        <v>240</v>
      </c>
      <c r="L1432" s="40" t="s">
        <v>2257</v>
      </c>
      <c r="M1432" s="2" t="s">
        <v>35</v>
      </c>
      <c r="N1432" s="11" t="s">
        <v>2258</v>
      </c>
      <c r="O1432" s="11" t="s">
        <v>2259</v>
      </c>
      <c r="P1432" s="2">
        <v>796</v>
      </c>
      <c r="Q1432" s="6" t="s">
        <v>39</v>
      </c>
      <c r="R1432" s="56">
        <v>6</v>
      </c>
      <c r="S1432" s="43">
        <v>499.99999999999994</v>
      </c>
      <c r="T1432" s="23">
        <v>0</v>
      </c>
      <c r="U1432" s="23">
        <f t="shared" si="621"/>
        <v>0</v>
      </c>
      <c r="V1432" s="2"/>
      <c r="W1432" s="2">
        <v>2016</v>
      </c>
      <c r="X1432" s="41" t="s">
        <v>7025</v>
      </c>
    </row>
    <row r="1433" spans="1:24" ht="153" x14ac:dyDescent="0.25">
      <c r="A1433" s="6" t="s">
        <v>7333</v>
      </c>
      <c r="B1433" s="11" t="s">
        <v>25</v>
      </c>
      <c r="C1433" s="11" t="s">
        <v>2702</v>
      </c>
      <c r="D1433" s="11" t="s">
        <v>2393</v>
      </c>
      <c r="E1433" s="11" t="s">
        <v>2703</v>
      </c>
      <c r="F1433" s="11" t="s">
        <v>2704</v>
      </c>
      <c r="G1433" s="2" t="s">
        <v>30</v>
      </c>
      <c r="H1433" s="41">
        <v>0</v>
      </c>
      <c r="I1433" s="18">
        <v>470000000</v>
      </c>
      <c r="J1433" s="6" t="s">
        <v>32</v>
      </c>
      <c r="K1433" s="3" t="s">
        <v>95</v>
      </c>
      <c r="L1433" s="40" t="s">
        <v>2257</v>
      </c>
      <c r="M1433" s="2" t="s">
        <v>35</v>
      </c>
      <c r="N1433" s="11" t="s">
        <v>2258</v>
      </c>
      <c r="O1433" s="11" t="s">
        <v>2259</v>
      </c>
      <c r="P1433" s="2">
        <v>796</v>
      </c>
      <c r="Q1433" s="6" t="s">
        <v>39</v>
      </c>
      <c r="R1433" s="56">
        <v>6</v>
      </c>
      <c r="S1433" s="43">
        <v>499.99999999999994</v>
      </c>
      <c r="T1433" s="23">
        <f t="shared" ref="T1433" si="736">R1433*S1433</f>
        <v>2999.9999999999995</v>
      </c>
      <c r="U1433" s="23">
        <f t="shared" ref="U1433" si="737">T1433*1.12</f>
        <v>3360</v>
      </c>
      <c r="V1433" s="2"/>
      <c r="W1433" s="2">
        <v>2016</v>
      </c>
      <c r="X1433" s="41"/>
    </row>
    <row r="1434" spans="1:24" ht="153" x14ac:dyDescent="0.25">
      <c r="A1434" s="6" t="s">
        <v>5691</v>
      </c>
      <c r="B1434" s="11" t="s">
        <v>25</v>
      </c>
      <c r="C1434" s="11" t="s">
        <v>2705</v>
      </c>
      <c r="D1434" s="11" t="s">
        <v>2706</v>
      </c>
      <c r="E1434" s="11" t="s">
        <v>6845</v>
      </c>
      <c r="F1434" s="11" t="s">
        <v>2707</v>
      </c>
      <c r="G1434" s="2" t="s">
        <v>30</v>
      </c>
      <c r="H1434" s="41">
        <v>0</v>
      </c>
      <c r="I1434" s="18">
        <v>470000000</v>
      </c>
      <c r="J1434" s="6" t="s">
        <v>32</v>
      </c>
      <c r="K1434" s="3" t="s">
        <v>240</v>
      </c>
      <c r="L1434" s="40" t="s">
        <v>2257</v>
      </c>
      <c r="M1434" s="2" t="s">
        <v>35</v>
      </c>
      <c r="N1434" s="11" t="s">
        <v>2258</v>
      </c>
      <c r="O1434" s="11" t="s">
        <v>2259</v>
      </c>
      <c r="P1434" s="2">
        <v>796</v>
      </c>
      <c r="Q1434" s="42" t="s">
        <v>39</v>
      </c>
      <c r="R1434" s="56">
        <v>3</v>
      </c>
      <c r="S1434" s="43">
        <v>46900</v>
      </c>
      <c r="T1434" s="23">
        <v>0</v>
      </c>
      <c r="U1434" s="23">
        <f t="shared" si="621"/>
        <v>0</v>
      </c>
      <c r="V1434" s="2"/>
      <c r="W1434" s="2">
        <v>2016</v>
      </c>
      <c r="X1434" s="41" t="s">
        <v>7025</v>
      </c>
    </row>
    <row r="1435" spans="1:24" ht="153" x14ac:dyDescent="0.25">
      <c r="A1435" s="6" t="s">
        <v>7334</v>
      </c>
      <c r="B1435" s="11" t="s">
        <v>25</v>
      </c>
      <c r="C1435" s="11" t="s">
        <v>2705</v>
      </c>
      <c r="D1435" s="11" t="s">
        <v>2706</v>
      </c>
      <c r="E1435" s="11" t="s">
        <v>6845</v>
      </c>
      <c r="F1435" s="11" t="s">
        <v>2707</v>
      </c>
      <c r="G1435" s="2" t="s">
        <v>30</v>
      </c>
      <c r="H1435" s="41">
        <v>0</v>
      </c>
      <c r="I1435" s="18">
        <v>470000000</v>
      </c>
      <c r="J1435" s="6" t="s">
        <v>32</v>
      </c>
      <c r="K1435" s="3" t="s">
        <v>95</v>
      </c>
      <c r="L1435" s="40" t="s">
        <v>2257</v>
      </c>
      <c r="M1435" s="2" t="s">
        <v>35</v>
      </c>
      <c r="N1435" s="11" t="s">
        <v>2258</v>
      </c>
      <c r="O1435" s="11" t="s">
        <v>2259</v>
      </c>
      <c r="P1435" s="2">
        <v>796</v>
      </c>
      <c r="Q1435" s="42" t="s">
        <v>39</v>
      </c>
      <c r="R1435" s="56">
        <v>3</v>
      </c>
      <c r="S1435" s="43">
        <v>46900</v>
      </c>
      <c r="T1435" s="23">
        <f t="shared" ref="T1435" si="738">R1435*S1435</f>
        <v>140700</v>
      </c>
      <c r="U1435" s="23">
        <f t="shared" ref="U1435" si="739">T1435*1.12</f>
        <v>157584.00000000003</v>
      </c>
      <c r="V1435" s="2"/>
      <c r="W1435" s="2">
        <v>2016</v>
      </c>
      <c r="X1435" s="41"/>
    </row>
    <row r="1436" spans="1:24" ht="153" x14ac:dyDescent="0.25">
      <c r="A1436" s="6" t="s">
        <v>5692</v>
      </c>
      <c r="B1436" s="11" t="s">
        <v>25</v>
      </c>
      <c r="C1436" s="11" t="s">
        <v>2708</v>
      </c>
      <c r="D1436" s="11" t="s">
        <v>2709</v>
      </c>
      <c r="E1436" s="11" t="s">
        <v>2710</v>
      </c>
      <c r="F1436" s="48" t="s">
        <v>2711</v>
      </c>
      <c r="G1436" s="2" t="s">
        <v>30</v>
      </c>
      <c r="H1436" s="41">
        <v>0</v>
      </c>
      <c r="I1436" s="18">
        <v>470000000</v>
      </c>
      <c r="J1436" s="6" t="s">
        <v>32</v>
      </c>
      <c r="K1436" s="3" t="s">
        <v>240</v>
      </c>
      <c r="L1436" s="40" t="s">
        <v>2257</v>
      </c>
      <c r="M1436" s="2" t="s">
        <v>35</v>
      </c>
      <c r="N1436" s="11" t="s">
        <v>2258</v>
      </c>
      <c r="O1436" s="11" t="s">
        <v>2259</v>
      </c>
      <c r="P1436" s="2">
        <v>796</v>
      </c>
      <c r="Q1436" s="6" t="s">
        <v>39</v>
      </c>
      <c r="R1436" s="56">
        <v>6</v>
      </c>
      <c r="S1436" s="43">
        <v>3833.2799999999997</v>
      </c>
      <c r="T1436" s="23">
        <v>0</v>
      </c>
      <c r="U1436" s="23">
        <f t="shared" si="621"/>
        <v>0</v>
      </c>
      <c r="V1436" s="2"/>
      <c r="W1436" s="2">
        <v>2016</v>
      </c>
      <c r="X1436" s="41" t="s">
        <v>7025</v>
      </c>
    </row>
    <row r="1437" spans="1:24" ht="153" x14ac:dyDescent="0.25">
      <c r="A1437" s="6" t="s">
        <v>7335</v>
      </c>
      <c r="B1437" s="11" t="s">
        <v>25</v>
      </c>
      <c r="C1437" s="11" t="s">
        <v>2708</v>
      </c>
      <c r="D1437" s="11" t="s">
        <v>2709</v>
      </c>
      <c r="E1437" s="11" t="s">
        <v>2710</v>
      </c>
      <c r="F1437" s="48" t="s">
        <v>2711</v>
      </c>
      <c r="G1437" s="2" t="s">
        <v>30</v>
      </c>
      <c r="H1437" s="41">
        <v>0</v>
      </c>
      <c r="I1437" s="18">
        <v>470000000</v>
      </c>
      <c r="J1437" s="6" t="s">
        <v>32</v>
      </c>
      <c r="K1437" s="3" t="s">
        <v>95</v>
      </c>
      <c r="L1437" s="40" t="s">
        <v>2257</v>
      </c>
      <c r="M1437" s="2" t="s">
        <v>35</v>
      </c>
      <c r="N1437" s="11" t="s">
        <v>2258</v>
      </c>
      <c r="O1437" s="11" t="s">
        <v>2259</v>
      </c>
      <c r="P1437" s="2">
        <v>796</v>
      </c>
      <c r="Q1437" s="6" t="s">
        <v>39</v>
      </c>
      <c r="R1437" s="56">
        <v>6</v>
      </c>
      <c r="S1437" s="43">
        <v>3833.2799999999997</v>
      </c>
      <c r="T1437" s="23">
        <f t="shared" ref="T1437" si="740">R1437*S1437</f>
        <v>22999.68</v>
      </c>
      <c r="U1437" s="23">
        <f t="shared" ref="U1437" si="741">T1437*1.12</f>
        <v>25759.641600000003</v>
      </c>
      <c r="V1437" s="2"/>
      <c r="W1437" s="2">
        <v>2016</v>
      </c>
      <c r="X1437" s="41"/>
    </row>
    <row r="1438" spans="1:24" ht="153" x14ac:dyDescent="0.25">
      <c r="A1438" s="6" t="s">
        <v>5693</v>
      </c>
      <c r="B1438" s="11" t="s">
        <v>25</v>
      </c>
      <c r="C1438" s="11" t="s">
        <v>2712</v>
      </c>
      <c r="D1438" s="11" t="s">
        <v>1660</v>
      </c>
      <c r="E1438" s="11" t="s">
        <v>6844</v>
      </c>
      <c r="F1438" s="48" t="s">
        <v>2713</v>
      </c>
      <c r="G1438" s="2" t="s">
        <v>30</v>
      </c>
      <c r="H1438" s="41">
        <v>0</v>
      </c>
      <c r="I1438" s="18">
        <v>470000000</v>
      </c>
      <c r="J1438" s="6" t="s">
        <v>32</v>
      </c>
      <c r="K1438" s="3" t="s">
        <v>240</v>
      </c>
      <c r="L1438" s="40" t="s">
        <v>2257</v>
      </c>
      <c r="M1438" s="2" t="s">
        <v>35</v>
      </c>
      <c r="N1438" s="11" t="s">
        <v>2258</v>
      </c>
      <c r="O1438" s="11" t="s">
        <v>2259</v>
      </c>
      <c r="P1438" s="2">
        <v>796</v>
      </c>
      <c r="Q1438" s="42" t="s">
        <v>39</v>
      </c>
      <c r="R1438" s="56">
        <v>10</v>
      </c>
      <c r="S1438" s="43">
        <v>2851.2</v>
      </c>
      <c r="T1438" s="23">
        <v>0</v>
      </c>
      <c r="U1438" s="23">
        <f t="shared" si="621"/>
        <v>0</v>
      </c>
      <c r="V1438" s="2"/>
      <c r="W1438" s="2">
        <v>2016</v>
      </c>
      <c r="X1438" s="41" t="s">
        <v>7025</v>
      </c>
    </row>
    <row r="1439" spans="1:24" ht="153" x14ac:dyDescent="0.25">
      <c r="A1439" s="6" t="s">
        <v>7336</v>
      </c>
      <c r="B1439" s="11" t="s">
        <v>25</v>
      </c>
      <c r="C1439" s="11" t="s">
        <v>2712</v>
      </c>
      <c r="D1439" s="11" t="s">
        <v>1660</v>
      </c>
      <c r="E1439" s="11" t="s">
        <v>6844</v>
      </c>
      <c r="F1439" s="48" t="s">
        <v>2713</v>
      </c>
      <c r="G1439" s="2" t="s">
        <v>30</v>
      </c>
      <c r="H1439" s="41">
        <v>0</v>
      </c>
      <c r="I1439" s="18">
        <v>470000000</v>
      </c>
      <c r="J1439" s="6" t="s">
        <v>32</v>
      </c>
      <c r="K1439" s="3" t="s">
        <v>95</v>
      </c>
      <c r="L1439" s="40" t="s">
        <v>2257</v>
      </c>
      <c r="M1439" s="2" t="s">
        <v>35</v>
      </c>
      <c r="N1439" s="11" t="s">
        <v>2258</v>
      </c>
      <c r="O1439" s="11" t="s">
        <v>2259</v>
      </c>
      <c r="P1439" s="2">
        <v>796</v>
      </c>
      <c r="Q1439" s="42" t="s">
        <v>39</v>
      </c>
      <c r="R1439" s="56">
        <v>10</v>
      </c>
      <c r="S1439" s="43">
        <v>2851.2</v>
      </c>
      <c r="T1439" s="23">
        <f t="shared" ref="T1439" si="742">R1439*S1439</f>
        <v>28512</v>
      </c>
      <c r="U1439" s="23">
        <f t="shared" ref="U1439" si="743">T1439*1.12</f>
        <v>31933.440000000002</v>
      </c>
      <c r="V1439" s="2"/>
      <c r="W1439" s="2">
        <v>2016</v>
      </c>
      <c r="X1439" s="41"/>
    </row>
    <row r="1440" spans="1:24" ht="153" x14ac:dyDescent="0.25">
      <c r="A1440" s="6" t="s">
        <v>5694</v>
      </c>
      <c r="B1440" s="11" t="s">
        <v>25</v>
      </c>
      <c r="C1440" s="11" t="s">
        <v>2714</v>
      </c>
      <c r="D1440" s="11" t="s">
        <v>6843</v>
      </c>
      <c r="E1440" s="11" t="s">
        <v>2368</v>
      </c>
      <c r="F1440" s="62" t="s">
        <v>2715</v>
      </c>
      <c r="G1440" s="2" t="s">
        <v>30</v>
      </c>
      <c r="H1440" s="41">
        <v>0</v>
      </c>
      <c r="I1440" s="18">
        <v>470000000</v>
      </c>
      <c r="J1440" s="6" t="s">
        <v>32</v>
      </c>
      <c r="K1440" s="3" t="s">
        <v>240</v>
      </c>
      <c r="L1440" s="40" t="s">
        <v>2257</v>
      </c>
      <c r="M1440" s="2" t="s">
        <v>35</v>
      </c>
      <c r="N1440" s="11" t="s">
        <v>2258</v>
      </c>
      <c r="O1440" s="11" t="s">
        <v>2259</v>
      </c>
      <c r="P1440" s="2">
        <v>796</v>
      </c>
      <c r="Q1440" s="42" t="s">
        <v>39</v>
      </c>
      <c r="R1440" s="23">
        <v>3</v>
      </c>
      <c r="S1440" s="23">
        <v>21000</v>
      </c>
      <c r="T1440" s="23">
        <v>0</v>
      </c>
      <c r="U1440" s="23">
        <f t="shared" si="621"/>
        <v>0</v>
      </c>
      <c r="V1440" s="2"/>
      <c r="W1440" s="2">
        <v>2016</v>
      </c>
      <c r="X1440" s="41" t="s">
        <v>7025</v>
      </c>
    </row>
    <row r="1441" spans="1:24" ht="153" x14ac:dyDescent="0.25">
      <c r="A1441" s="6" t="s">
        <v>7337</v>
      </c>
      <c r="B1441" s="11" t="s">
        <v>25</v>
      </c>
      <c r="C1441" s="11" t="s">
        <v>2714</v>
      </c>
      <c r="D1441" s="11" t="s">
        <v>6843</v>
      </c>
      <c r="E1441" s="11" t="s">
        <v>2368</v>
      </c>
      <c r="F1441" s="62" t="s">
        <v>2715</v>
      </c>
      <c r="G1441" s="2" t="s">
        <v>30</v>
      </c>
      <c r="H1441" s="41">
        <v>0</v>
      </c>
      <c r="I1441" s="18">
        <v>470000000</v>
      </c>
      <c r="J1441" s="6" t="s">
        <v>32</v>
      </c>
      <c r="K1441" s="3" t="s">
        <v>95</v>
      </c>
      <c r="L1441" s="40" t="s">
        <v>2257</v>
      </c>
      <c r="M1441" s="2" t="s">
        <v>35</v>
      </c>
      <c r="N1441" s="11" t="s">
        <v>2258</v>
      </c>
      <c r="O1441" s="11" t="s">
        <v>2259</v>
      </c>
      <c r="P1441" s="2">
        <v>796</v>
      </c>
      <c r="Q1441" s="42" t="s">
        <v>39</v>
      </c>
      <c r="R1441" s="23">
        <v>3</v>
      </c>
      <c r="S1441" s="23">
        <v>21000</v>
      </c>
      <c r="T1441" s="23">
        <f t="shared" ref="T1441" si="744">R1441*S1441</f>
        <v>63000</v>
      </c>
      <c r="U1441" s="23">
        <f t="shared" ref="U1441" si="745">T1441*1.12</f>
        <v>70560</v>
      </c>
      <c r="V1441" s="2"/>
      <c r="W1441" s="2">
        <v>2016</v>
      </c>
      <c r="X1441" s="41"/>
    </row>
    <row r="1442" spans="1:24" ht="153" x14ac:dyDescent="0.25">
      <c r="A1442" s="6" t="s">
        <v>5695</v>
      </c>
      <c r="B1442" s="11" t="s">
        <v>25</v>
      </c>
      <c r="C1442" s="11" t="s">
        <v>2716</v>
      </c>
      <c r="D1442" s="46" t="s">
        <v>2717</v>
      </c>
      <c r="E1442" s="11" t="s">
        <v>2718</v>
      </c>
      <c r="F1442" s="46" t="s">
        <v>2719</v>
      </c>
      <c r="G1442" s="2" t="s">
        <v>30</v>
      </c>
      <c r="H1442" s="41">
        <v>0</v>
      </c>
      <c r="I1442" s="18">
        <v>470000000</v>
      </c>
      <c r="J1442" s="6" t="s">
        <v>32</v>
      </c>
      <c r="K1442" s="3" t="s">
        <v>240</v>
      </c>
      <c r="L1442" s="40" t="s">
        <v>2257</v>
      </c>
      <c r="M1442" s="2" t="s">
        <v>35</v>
      </c>
      <c r="N1442" s="11" t="s">
        <v>2258</v>
      </c>
      <c r="O1442" s="11" t="s">
        <v>2259</v>
      </c>
      <c r="P1442" s="2">
        <v>796</v>
      </c>
      <c r="Q1442" s="42" t="s">
        <v>39</v>
      </c>
      <c r="R1442" s="43">
        <v>1</v>
      </c>
      <c r="S1442" s="43">
        <v>260134.79999999996</v>
      </c>
      <c r="T1442" s="23">
        <v>0</v>
      </c>
      <c r="U1442" s="23">
        <f t="shared" si="621"/>
        <v>0</v>
      </c>
      <c r="V1442" s="2"/>
      <c r="W1442" s="2">
        <v>2016</v>
      </c>
      <c r="X1442" s="41" t="s">
        <v>7025</v>
      </c>
    </row>
    <row r="1443" spans="1:24" ht="153" x14ac:dyDescent="0.25">
      <c r="A1443" s="6" t="s">
        <v>7338</v>
      </c>
      <c r="B1443" s="11" t="s">
        <v>25</v>
      </c>
      <c r="C1443" s="11" t="s">
        <v>2716</v>
      </c>
      <c r="D1443" s="46" t="s">
        <v>2717</v>
      </c>
      <c r="E1443" s="11" t="s">
        <v>2718</v>
      </c>
      <c r="F1443" s="46" t="s">
        <v>2719</v>
      </c>
      <c r="G1443" s="2" t="s">
        <v>30</v>
      </c>
      <c r="H1443" s="41">
        <v>0</v>
      </c>
      <c r="I1443" s="18">
        <v>470000000</v>
      </c>
      <c r="J1443" s="6" t="s">
        <v>32</v>
      </c>
      <c r="K1443" s="3" t="s">
        <v>628</v>
      </c>
      <c r="L1443" s="40" t="s">
        <v>2257</v>
      </c>
      <c r="M1443" s="2" t="s">
        <v>35</v>
      </c>
      <c r="N1443" s="11" t="s">
        <v>2258</v>
      </c>
      <c r="O1443" s="11" t="s">
        <v>2259</v>
      </c>
      <c r="P1443" s="2">
        <v>796</v>
      </c>
      <c r="Q1443" s="42" t="s">
        <v>39</v>
      </c>
      <c r="R1443" s="43">
        <v>1</v>
      </c>
      <c r="S1443" s="43">
        <v>260134.79999999996</v>
      </c>
      <c r="T1443" s="23">
        <f t="shared" ref="T1443" si="746">R1443*S1443</f>
        <v>260134.79999999996</v>
      </c>
      <c r="U1443" s="23">
        <f t="shared" ref="U1443" si="747">T1443*1.12</f>
        <v>291350.97599999997</v>
      </c>
      <c r="V1443" s="2"/>
      <c r="W1443" s="2">
        <v>2016</v>
      </c>
      <c r="X1443" s="41"/>
    </row>
    <row r="1444" spans="1:24" ht="153" x14ac:dyDescent="0.25">
      <c r="A1444" s="6" t="s">
        <v>5696</v>
      </c>
      <c r="B1444" s="11" t="s">
        <v>25</v>
      </c>
      <c r="C1444" s="11" t="s">
        <v>2357</v>
      </c>
      <c r="D1444" s="11" t="s">
        <v>2358</v>
      </c>
      <c r="E1444" s="11" t="s">
        <v>2359</v>
      </c>
      <c r="F1444" s="46" t="s">
        <v>2720</v>
      </c>
      <c r="G1444" s="2" t="s">
        <v>30</v>
      </c>
      <c r="H1444" s="41">
        <v>0</v>
      </c>
      <c r="I1444" s="18">
        <v>470000000</v>
      </c>
      <c r="J1444" s="6" t="s">
        <v>32</v>
      </c>
      <c r="K1444" s="3" t="s">
        <v>240</v>
      </c>
      <c r="L1444" s="40" t="s">
        <v>2257</v>
      </c>
      <c r="M1444" s="2" t="s">
        <v>35</v>
      </c>
      <c r="N1444" s="11" t="s">
        <v>2258</v>
      </c>
      <c r="O1444" s="11" t="s">
        <v>2259</v>
      </c>
      <c r="P1444" s="2">
        <v>839</v>
      </c>
      <c r="Q1444" s="3" t="s">
        <v>2030</v>
      </c>
      <c r="R1444" s="43">
        <v>4</v>
      </c>
      <c r="S1444" s="43">
        <v>6779.5199999999995</v>
      </c>
      <c r="T1444" s="23">
        <v>0</v>
      </c>
      <c r="U1444" s="23">
        <f t="shared" si="621"/>
        <v>0</v>
      </c>
      <c r="V1444" s="2"/>
      <c r="W1444" s="2">
        <v>2016</v>
      </c>
      <c r="X1444" s="41" t="s">
        <v>7025</v>
      </c>
    </row>
    <row r="1445" spans="1:24" ht="153" x14ac:dyDescent="0.25">
      <c r="A1445" s="6" t="s">
        <v>7339</v>
      </c>
      <c r="B1445" s="11" t="s">
        <v>25</v>
      </c>
      <c r="C1445" s="11" t="s">
        <v>2357</v>
      </c>
      <c r="D1445" s="11" t="s">
        <v>2358</v>
      </c>
      <c r="E1445" s="11" t="s">
        <v>2359</v>
      </c>
      <c r="F1445" s="46" t="s">
        <v>2720</v>
      </c>
      <c r="G1445" s="2" t="s">
        <v>30</v>
      </c>
      <c r="H1445" s="41">
        <v>0</v>
      </c>
      <c r="I1445" s="18">
        <v>470000000</v>
      </c>
      <c r="J1445" s="6" t="s">
        <v>32</v>
      </c>
      <c r="K1445" s="3" t="s">
        <v>628</v>
      </c>
      <c r="L1445" s="40" t="s">
        <v>2257</v>
      </c>
      <c r="M1445" s="2" t="s">
        <v>35</v>
      </c>
      <c r="N1445" s="11" t="s">
        <v>2258</v>
      </c>
      <c r="O1445" s="11" t="s">
        <v>2259</v>
      </c>
      <c r="P1445" s="2">
        <v>839</v>
      </c>
      <c r="Q1445" s="3" t="s">
        <v>2030</v>
      </c>
      <c r="R1445" s="43">
        <v>4</v>
      </c>
      <c r="S1445" s="43">
        <v>6779.5199999999995</v>
      </c>
      <c r="T1445" s="23">
        <f t="shared" ref="T1445" si="748">R1445*S1445</f>
        <v>27118.079999999998</v>
      </c>
      <c r="U1445" s="23">
        <f t="shared" ref="U1445" si="749">T1445*1.12</f>
        <v>30372.249599999999</v>
      </c>
      <c r="V1445" s="2"/>
      <c r="W1445" s="2">
        <v>2016</v>
      </c>
      <c r="X1445" s="41"/>
    </row>
    <row r="1446" spans="1:24" ht="153" x14ac:dyDescent="0.25">
      <c r="A1446" s="6" t="s">
        <v>5697</v>
      </c>
      <c r="B1446" s="11" t="s">
        <v>25</v>
      </c>
      <c r="C1446" s="11" t="s">
        <v>2357</v>
      </c>
      <c r="D1446" s="11" t="s">
        <v>2358</v>
      </c>
      <c r="E1446" s="11" t="s">
        <v>2359</v>
      </c>
      <c r="F1446" s="46" t="s">
        <v>2721</v>
      </c>
      <c r="G1446" s="2" t="s">
        <v>30</v>
      </c>
      <c r="H1446" s="41">
        <v>0</v>
      </c>
      <c r="I1446" s="18">
        <v>470000000</v>
      </c>
      <c r="J1446" s="6" t="s">
        <v>32</v>
      </c>
      <c r="K1446" s="3" t="s">
        <v>240</v>
      </c>
      <c r="L1446" s="40" t="s">
        <v>2257</v>
      </c>
      <c r="M1446" s="2" t="s">
        <v>35</v>
      </c>
      <c r="N1446" s="11" t="s">
        <v>2258</v>
      </c>
      <c r="O1446" s="11" t="s">
        <v>2259</v>
      </c>
      <c r="P1446" s="2">
        <v>839</v>
      </c>
      <c r="Q1446" s="3" t="s">
        <v>2030</v>
      </c>
      <c r="R1446" s="43">
        <v>4</v>
      </c>
      <c r="S1446" s="43">
        <v>6779.5199999999995</v>
      </c>
      <c r="T1446" s="23">
        <v>0</v>
      </c>
      <c r="U1446" s="23">
        <f t="shared" ref="U1446:U1571" si="750">T1446*1.12</f>
        <v>0</v>
      </c>
      <c r="V1446" s="2"/>
      <c r="W1446" s="2">
        <v>2016</v>
      </c>
      <c r="X1446" s="41" t="s">
        <v>7025</v>
      </c>
    </row>
    <row r="1447" spans="1:24" ht="153" x14ac:dyDescent="0.25">
      <c r="A1447" s="6" t="s">
        <v>7340</v>
      </c>
      <c r="B1447" s="11" t="s">
        <v>25</v>
      </c>
      <c r="C1447" s="11" t="s">
        <v>2357</v>
      </c>
      <c r="D1447" s="11" t="s">
        <v>2358</v>
      </c>
      <c r="E1447" s="11" t="s">
        <v>2359</v>
      </c>
      <c r="F1447" s="46" t="s">
        <v>2721</v>
      </c>
      <c r="G1447" s="2" t="s">
        <v>30</v>
      </c>
      <c r="H1447" s="41">
        <v>0</v>
      </c>
      <c r="I1447" s="18">
        <v>470000000</v>
      </c>
      <c r="J1447" s="6" t="s">
        <v>32</v>
      </c>
      <c r="K1447" s="3" t="s">
        <v>628</v>
      </c>
      <c r="L1447" s="40" t="s">
        <v>2257</v>
      </c>
      <c r="M1447" s="2" t="s">
        <v>35</v>
      </c>
      <c r="N1447" s="11" t="s">
        <v>2258</v>
      </c>
      <c r="O1447" s="11" t="s">
        <v>2259</v>
      </c>
      <c r="P1447" s="2">
        <v>839</v>
      </c>
      <c r="Q1447" s="3" t="s">
        <v>2030</v>
      </c>
      <c r="R1447" s="43">
        <v>4</v>
      </c>
      <c r="S1447" s="43">
        <v>6779.5199999999995</v>
      </c>
      <c r="T1447" s="23">
        <f t="shared" ref="T1447" si="751">R1447*S1447</f>
        <v>27118.079999999998</v>
      </c>
      <c r="U1447" s="23">
        <f t="shared" ref="U1447" si="752">T1447*1.12</f>
        <v>30372.249599999999</v>
      </c>
      <c r="V1447" s="2"/>
      <c r="W1447" s="2">
        <v>2016</v>
      </c>
      <c r="X1447" s="41"/>
    </row>
    <row r="1448" spans="1:24" ht="153" x14ac:dyDescent="0.25">
      <c r="A1448" s="6" t="s">
        <v>5698</v>
      </c>
      <c r="B1448" s="11" t="s">
        <v>25</v>
      </c>
      <c r="C1448" s="11" t="s">
        <v>2362</v>
      </c>
      <c r="D1448" s="11" t="s">
        <v>2358</v>
      </c>
      <c r="E1448" s="11" t="s">
        <v>2363</v>
      </c>
      <c r="F1448" s="46" t="s">
        <v>2722</v>
      </c>
      <c r="G1448" s="2" t="s">
        <v>30</v>
      </c>
      <c r="H1448" s="41">
        <v>0</v>
      </c>
      <c r="I1448" s="18">
        <v>470000000</v>
      </c>
      <c r="J1448" s="6" t="s">
        <v>32</v>
      </c>
      <c r="K1448" s="3" t="s">
        <v>240</v>
      </c>
      <c r="L1448" s="40" t="s">
        <v>2257</v>
      </c>
      <c r="M1448" s="2" t="s">
        <v>35</v>
      </c>
      <c r="N1448" s="11" t="s">
        <v>2258</v>
      </c>
      <c r="O1448" s="11" t="s">
        <v>2259</v>
      </c>
      <c r="P1448" s="2">
        <v>796</v>
      </c>
      <c r="Q1448" s="47" t="s">
        <v>39</v>
      </c>
      <c r="R1448" s="43">
        <v>4</v>
      </c>
      <c r="S1448" s="43">
        <v>7511.4</v>
      </c>
      <c r="T1448" s="23">
        <v>0</v>
      </c>
      <c r="U1448" s="23">
        <f t="shared" si="750"/>
        <v>0</v>
      </c>
      <c r="V1448" s="2"/>
      <c r="W1448" s="2">
        <v>2016</v>
      </c>
      <c r="X1448" s="41" t="s">
        <v>7025</v>
      </c>
    </row>
    <row r="1449" spans="1:24" ht="153" x14ac:dyDescent="0.25">
      <c r="A1449" s="6" t="s">
        <v>7341</v>
      </c>
      <c r="B1449" s="11" t="s">
        <v>25</v>
      </c>
      <c r="C1449" s="11" t="s">
        <v>2362</v>
      </c>
      <c r="D1449" s="11" t="s">
        <v>2358</v>
      </c>
      <c r="E1449" s="11" t="s">
        <v>2363</v>
      </c>
      <c r="F1449" s="46" t="s">
        <v>2722</v>
      </c>
      <c r="G1449" s="2" t="s">
        <v>30</v>
      </c>
      <c r="H1449" s="41">
        <v>0</v>
      </c>
      <c r="I1449" s="18">
        <v>470000000</v>
      </c>
      <c r="J1449" s="6" t="s">
        <v>32</v>
      </c>
      <c r="K1449" s="3" t="s">
        <v>628</v>
      </c>
      <c r="L1449" s="40" t="s">
        <v>2257</v>
      </c>
      <c r="M1449" s="2" t="s">
        <v>35</v>
      </c>
      <c r="N1449" s="11" t="s">
        <v>2258</v>
      </c>
      <c r="O1449" s="11" t="s">
        <v>2259</v>
      </c>
      <c r="P1449" s="2">
        <v>796</v>
      </c>
      <c r="Q1449" s="47" t="s">
        <v>39</v>
      </c>
      <c r="R1449" s="43">
        <v>4</v>
      </c>
      <c r="S1449" s="43">
        <v>7511.4</v>
      </c>
      <c r="T1449" s="23">
        <f t="shared" ref="T1449" si="753">R1449*S1449</f>
        <v>30045.599999999999</v>
      </c>
      <c r="U1449" s="23">
        <f t="shared" ref="U1449" si="754">T1449*1.12</f>
        <v>33651.072</v>
      </c>
      <c r="V1449" s="2"/>
      <c r="W1449" s="2">
        <v>2016</v>
      </c>
      <c r="X1449" s="41"/>
    </row>
    <row r="1450" spans="1:24" ht="153" x14ac:dyDescent="0.25">
      <c r="A1450" s="6" t="s">
        <v>5699</v>
      </c>
      <c r="B1450" s="11" t="s">
        <v>25</v>
      </c>
      <c r="C1450" s="11" t="s">
        <v>2362</v>
      </c>
      <c r="D1450" s="11" t="s">
        <v>2358</v>
      </c>
      <c r="E1450" s="11" t="s">
        <v>2363</v>
      </c>
      <c r="F1450" s="46" t="s">
        <v>2723</v>
      </c>
      <c r="G1450" s="2" t="s">
        <v>30</v>
      </c>
      <c r="H1450" s="41">
        <v>0</v>
      </c>
      <c r="I1450" s="18">
        <v>470000000</v>
      </c>
      <c r="J1450" s="6" t="s">
        <v>32</v>
      </c>
      <c r="K1450" s="3" t="s">
        <v>240</v>
      </c>
      <c r="L1450" s="40" t="s">
        <v>2257</v>
      </c>
      <c r="M1450" s="2" t="s">
        <v>35</v>
      </c>
      <c r="N1450" s="11" t="s">
        <v>2258</v>
      </c>
      <c r="O1450" s="11" t="s">
        <v>2259</v>
      </c>
      <c r="P1450" s="2">
        <v>796</v>
      </c>
      <c r="Q1450" s="47" t="s">
        <v>39</v>
      </c>
      <c r="R1450" s="43">
        <v>4</v>
      </c>
      <c r="S1450" s="43">
        <v>7511.4</v>
      </c>
      <c r="T1450" s="23">
        <v>0</v>
      </c>
      <c r="U1450" s="23">
        <f t="shared" si="750"/>
        <v>0</v>
      </c>
      <c r="V1450" s="2"/>
      <c r="W1450" s="2">
        <v>2016</v>
      </c>
      <c r="X1450" s="41" t="s">
        <v>7025</v>
      </c>
    </row>
    <row r="1451" spans="1:24" ht="153" x14ac:dyDescent="0.25">
      <c r="A1451" s="6" t="s">
        <v>7342</v>
      </c>
      <c r="B1451" s="11" t="s">
        <v>25</v>
      </c>
      <c r="C1451" s="11" t="s">
        <v>2362</v>
      </c>
      <c r="D1451" s="11" t="s">
        <v>2358</v>
      </c>
      <c r="E1451" s="11" t="s">
        <v>2363</v>
      </c>
      <c r="F1451" s="46" t="s">
        <v>2723</v>
      </c>
      <c r="G1451" s="2" t="s">
        <v>30</v>
      </c>
      <c r="H1451" s="41">
        <v>0</v>
      </c>
      <c r="I1451" s="18">
        <v>470000000</v>
      </c>
      <c r="J1451" s="6" t="s">
        <v>32</v>
      </c>
      <c r="K1451" s="3" t="s">
        <v>628</v>
      </c>
      <c r="L1451" s="40" t="s">
        <v>2257</v>
      </c>
      <c r="M1451" s="2" t="s">
        <v>35</v>
      </c>
      <c r="N1451" s="11" t="s">
        <v>2258</v>
      </c>
      <c r="O1451" s="11" t="s">
        <v>2259</v>
      </c>
      <c r="P1451" s="2">
        <v>796</v>
      </c>
      <c r="Q1451" s="47" t="s">
        <v>39</v>
      </c>
      <c r="R1451" s="43">
        <v>4</v>
      </c>
      <c r="S1451" s="43">
        <v>7511.4</v>
      </c>
      <c r="T1451" s="23">
        <f t="shared" ref="T1451" si="755">R1451*S1451</f>
        <v>30045.599999999999</v>
      </c>
      <c r="U1451" s="23">
        <f t="shared" ref="U1451" si="756">T1451*1.12</f>
        <v>33651.072</v>
      </c>
      <c r="V1451" s="2"/>
      <c r="W1451" s="2">
        <v>2016</v>
      </c>
      <c r="X1451" s="41"/>
    </row>
    <row r="1452" spans="1:24" ht="153" x14ac:dyDescent="0.25">
      <c r="A1452" s="6" t="s">
        <v>5700</v>
      </c>
      <c r="B1452" s="11" t="s">
        <v>25</v>
      </c>
      <c r="C1452" s="11" t="s">
        <v>2366</v>
      </c>
      <c r="D1452" s="11" t="s">
        <v>2367</v>
      </c>
      <c r="E1452" s="11" t="s">
        <v>2368</v>
      </c>
      <c r="F1452" s="46" t="s">
        <v>2724</v>
      </c>
      <c r="G1452" s="2" t="s">
        <v>30</v>
      </c>
      <c r="H1452" s="41">
        <v>0</v>
      </c>
      <c r="I1452" s="18">
        <v>470000000</v>
      </c>
      <c r="J1452" s="6" t="s">
        <v>32</v>
      </c>
      <c r="K1452" s="3" t="s">
        <v>240</v>
      </c>
      <c r="L1452" s="40" t="s">
        <v>2257</v>
      </c>
      <c r="M1452" s="2" t="s">
        <v>35</v>
      </c>
      <c r="N1452" s="11" t="s">
        <v>2258</v>
      </c>
      <c r="O1452" s="11" t="s">
        <v>2259</v>
      </c>
      <c r="P1452" s="2">
        <v>796</v>
      </c>
      <c r="Q1452" s="6" t="s">
        <v>39</v>
      </c>
      <c r="R1452" s="43">
        <v>32</v>
      </c>
      <c r="S1452" s="43">
        <v>14159.95</v>
      </c>
      <c r="T1452" s="23">
        <v>0</v>
      </c>
      <c r="U1452" s="23">
        <f t="shared" si="750"/>
        <v>0</v>
      </c>
      <c r="V1452" s="2"/>
      <c r="W1452" s="2">
        <v>2016</v>
      </c>
      <c r="X1452" s="41" t="s">
        <v>7025</v>
      </c>
    </row>
    <row r="1453" spans="1:24" ht="153" x14ac:dyDescent="0.25">
      <c r="A1453" s="6" t="s">
        <v>7343</v>
      </c>
      <c r="B1453" s="11" t="s">
        <v>25</v>
      </c>
      <c r="C1453" s="11" t="s">
        <v>2366</v>
      </c>
      <c r="D1453" s="11" t="s">
        <v>2367</v>
      </c>
      <c r="E1453" s="11" t="s">
        <v>2368</v>
      </c>
      <c r="F1453" s="46" t="s">
        <v>2724</v>
      </c>
      <c r="G1453" s="2" t="s">
        <v>30</v>
      </c>
      <c r="H1453" s="41">
        <v>0</v>
      </c>
      <c r="I1453" s="18">
        <v>470000000</v>
      </c>
      <c r="J1453" s="6" t="s">
        <v>32</v>
      </c>
      <c r="K1453" s="3" t="s">
        <v>628</v>
      </c>
      <c r="L1453" s="40" t="s">
        <v>2257</v>
      </c>
      <c r="M1453" s="2" t="s">
        <v>35</v>
      </c>
      <c r="N1453" s="11" t="s">
        <v>2258</v>
      </c>
      <c r="O1453" s="11" t="s">
        <v>2259</v>
      </c>
      <c r="P1453" s="2">
        <v>796</v>
      </c>
      <c r="Q1453" s="6" t="s">
        <v>39</v>
      </c>
      <c r="R1453" s="43">
        <v>32</v>
      </c>
      <c r="S1453" s="43">
        <v>14159.95</v>
      </c>
      <c r="T1453" s="23">
        <f t="shared" ref="T1453" si="757">R1453*S1453</f>
        <v>453118.4</v>
      </c>
      <c r="U1453" s="23">
        <f t="shared" ref="U1453" si="758">T1453*1.12</f>
        <v>507492.60800000007</v>
      </c>
      <c r="V1453" s="2"/>
      <c r="W1453" s="2">
        <v>2016</v>
      </c>
      <c r="X1453" s="41"/>
    </row>
    <row r="1454" spans="1:24" ht="153" x14ac:dyDescent="0.25">
      <c r="A1454" s="6" t="s">
        <v>5701</v>
      </c>
      <c r="B1454" s="11" t="s">
        <v>25</v>
      </c>
      <c r="C1454" s="11" t="s">
        <v>2366</v>
      </c>
      <c r="D1454" s="11" t="s">
        <v>2367</v>
      </c>
      <c r="E1454" s="11" t="s">
        <v>2368</v>
      </c>
      <c r="F1454" s="46" t="s">
        <v>2725</v>
      </c>
      <c r="G1454" s="2" t="s">
        <v>30</v>
      </c>
      <c r="H1454" s="41">
        <v>0</v>
      </c>
      <c r="I1454" s="18">
        <v>470000000</v>
      </c>
      <c r="J1454" s="6" t="s">
        <v>32</v>
      </c>
      <c r="K1454" s="3" t="s">
        <v>240</v>
      </c>
      <c r="L1454" s="40" t="s">
        <v>2257</v>
      </c>
      <c r="M1454" s="2" t="s">
        <v>35</v>
      </c>
      <c r="N1454" s="11" t="s">
        <v>2258</v>
      </c>
      <c r="O1454" s="11" t="s">
        <v>2259</v>
      </c>
      <c r="P1454" s="2">
        <v>796</v>
      </c>
      <c r="Q1454" s="6" t="s">
        <v>39</v>
      </c>
      <c r="R1454" s="43">
        <v>8</v>
      </c>
      <c r="S1454" s="43">
        <v>14159.95</v>
      </c>
      <c r="T1454" s="23">
        <v>0</v>
      </c>
      <c r="U1454" s="23">
        <f t="shared" si="750"/>
        <v>0</v>
      </c>
      <c r="V1454" s="2"/>
      <c r="W1454" s="2">
        <v>2016</v>
      </c>
      <c r="X1454" s="41" t="s">
        <v>7025</v>
      </c>
    </row>
    <row r="1455" spans="1:24" ht="153" x14ac:dyDescent="0.25">
      <c r="A1455" s="6" t="s">
        <v>7344</v>
      </c>
      <c r="B1455" s="11" t="s">
        <v>25</v>
      </c>
      <c r="C1455" s="11" t="s">
        <v>2366</v>
      </c>
      <c r="D1455" s="11" t="s">
        <v>2367</v>
      </c>
      <c r="E1455" s="11" t="s">
        <v>2368</v>
      </c>
      <c r="F1455" s="46" t="s">
        <v>2725</v>
      </c>
      <c r="G1455" s="2" t="s">
        <v>30</v>
      </c>
      <c r="H1455" s="41">
        <v>0</v>
      </c>
      <c r="I1455" s="18">
        <v>470000000</v>
      </c>
      <c r="J1455" s="6" t="s">
        <v>32</v>
      </c>
      <c r="K1455" s="3" t="s">
        <v>628</v>
      </c>
      <c r="L1455" s="40" t="s">
        <v>2257</v>
      </c>
      <c r="M1455" s="2" t="s">
        <v>35</v>
      </c>
      <c r="N1455" s="11" t="s">
        <v>2258</v>
      </c>
      <c r="O1455" s="11" t="s">
        <v>2259</v>
      </c>
      <c r="P1455" s="2">
        <v>796</v>
      </c>
      <c r="Q1455" s="6" t="s">
        <v>39</v>
      </c>
      <c r="R1455" s="43">
        <v>8</v>
      </c>
      <c r="S1455" s="43">
        <v>14159.95</v>
      </c>
      <c r="T1455" s="23">
        <f t="shared" ref="T1455" si="759">R1455*S1455</f>
        <v>113279.6</v>
      </c>
      <c r="U1455" s="23">
        <f t="shared" ref="U1455" si="760">T1455*1.12</f>
        <v>126873.15200000002</v>
      </c>
      <c r="V1455" s="2"/>
      <c r="W1455" s="2">
        <v>2016</v>
      </c>
      <c r="X1455" s="41"/>
    </row>
    <row r="1456" spans="1:24" ht="153" x14ac:dyDescent="0.25">
      <c r="A1456" s="6" t="s">
        <v>5702</v>
      </c>
      <c r="B1456" s="11" t="s">
        <v>25</v>
      </c>
      <c r="C1456" s="11" t="s">
        <v>2375</v>
      </c>
      <c r="D1456" s="11" t="s">
        <v>2376</v>
      </c>
      <c r="E1456" s="11" t="s">
        <v>2377</v>
      </c>
      <c r="F1456" s="46" t="s">
        <v>2726</v>
      </c>
      <c r="G1456" s="2" t="s">
        <v>30</v>
      </c>
      <c r="H1456" s="41">
        <v>0</v>
      </c>
      <c r="I1456" s="18">
        <v>470000000</v>
      </c>
      <c r="J1456" s="6" t="s">
        <v>32</v>
      </c>
      <c r="K1456" s="3" t="s">
        <v>240</v>
      </c>
      <c r="L1456" s="40" t="s">
        <v>2257</v>
      </c>
      <c r="M1456" s="2" t="s">
        <v>35</v>
      </c>
      <c r="N1456" s="11" t="s">
        <v>2258</v>
      </c>
      <c r="O1456" s="11" t="s">
        <v>2259</v>
      </c>
      <c r="P1456" s="2">
        <v>839</v>
      </c>
      <c r="Q1456" s="3" t="s">
        <v>2030</v>
      </c>
      <c r="R1456" s="43">
        <v>16</v>
      </c>
      <c r="S1456" s="43">
        <v>1356.49</v>
      </c>
      <c r="T1456" s="23">
        <v>0</v>
      </c>
      <c r="U1456" s="23">
        <f t="shared" si="750"/>
        <v>0</v>
      </c>
      <c r="V1456" s="2"/>
      <c r="W1456" s="2">
        <v>2016</v>
      </c>
      <c r="X1456" s="41" t="s">
        <v>7025</v>
      </c>
    </row>
    <row r="1457" spans="1:24" ht="153" x14ac:dyDescent="0.25">
      <c r="A1457" s="6" t="s">
        <v>7345</v>
      </c>
      <c r="B1457" s="11" t="s">
        <v>25</v>
      </c>
      <c r="C1457" s="11" t="s">
        <v>2375</v>
      </c>
      <c r="D1457" s="11" t="s">
        <v>2376</v>
      </c>
      <c r="E1457" s="11" t="s">
        <v>2377</v>
      </c>
      <c r="F1457" s="46" t="s">
        <v>2726</v>
      </c>
      <c r="G1457" s="2" t="s">
        <v>30</v>
      </c>
      <c r="H1457" s="41">
        <v>0</v>
      </c>
      <c r="I1457" s="18">
        <v>470000000</v>
      </c>
      <c r="J1457" s="6" t="s">
        <v>32</v>
      </c>
      <c r="K1457" s="3" t="s">
        <v>628</v>
      </c>
      <c r="L1457" s="40" t="s">
        <v>2257</v>
      </c>
      <c r="M1457" s="2" t="s">
        <v>35</v>
      </c>
      <c r="N1457" s="11" t="s">
        <v>2258</v>
      </c>
      <c r="O1457" s="11" t="s">
        <v>2259</v>
      </c>
      <c r="P1457" s="2">
        <v>839</v>
      </c>
      <c r="Q1457" s="3" t="s">
        <v>2030</v>
      </c>
      <c r="R1457" s="43">
        <v>16</v>
      </c>
      <c r="S1457" s="43">
        <v>1356.49</v>
      </c>
      <c r="T1457" s="23">
        <f t="shared" ref="T1457" si="761">R1457*S1457</f>
        <v>21703.84</v>
      </c>
      <c r="U1457" s="23">
        <f t="shared" ref="U1457" si="762">T1457*1.12</f>
        <v>24308.300800000001</v>
      </c>
      <c r="V1457" s="2"/>
      <c r="W1457" s="2">
        <v>2016</v>
      </c>
      <c r="X1457" s="41"/>
    </row>
    <row r="1458" spans="1:24" ht="153" x14ac:dyDescent="0.25">
      <c r="A1458" s="6" t="s">
        <v>5703</v>
      </c>
      <c r="B1458" s="11" t="s">
        <v>25</v>
      </c>
      <c r="C1458" s="11" t="s">
        <v>2375</v>
      </c>
      <c r="D1458" s="11" t="s">
        <v>2376</v>
      </c>
      <c r="E1458" s="11" t="s">
        <v>2377</v>
      </c>
      <c r="F1458" s="46" t="s">
        <v>2727</v>
      </c>
      <c r="G1458" s="2" t="s">
        <v>30</v>
      </c>
      <c r="H1458" s="41">
        <v>0</v>
      </c>
      <c r="I1458" s="18">
        <v>470000000</v>
      </c>
      <c r="J1458" s="6" t="s">
        <v>32</v>
      </c>
      <c r="K1458" s="3" t="s">
        <v>240</v>
      </c>
      <c r="L1458" s="40" t="s">
        <v>2257</v>
      </c>
      <c r="M1458" s="2" t="s">
        <v>35</v>
      </c>
      <c r="N1458" s="11" t="s">
        <v>2258</v>
      </c>
      <c r="O1458" s="11" t="s">
        <v>2259</v>
      </c>
      <c r="P1458" s="2">
        <v>839</v>
      </c>
      <c r="Q1458" s="3" t="s">
        <v>2030</v>
      </c>
      <c r="R1458" s="43">
        <v>8</v>
      </c>
      <c r="S1458" s="43">
        <v>1999.9999999999998</v>
      </c>
      <c r="T1458" s="23">
        <v>0</v>
      </c>
      <c r="U1458" s="23">
        <f t="shared" si="750"/>
        <v>0</v>
      </c>
      <c r="V1458" s="2"/>
      <c r="W1458" s="2">
        <v>2016</v>
      </c>
      <c r="X1458" s="41" t="s">
        <v>7025</v>
      </c>
    </row>
    <row r="1459" spans="1:24" ht="153" x14ac:dyDescent="0.25">
      <c r="A1459" s="6" t="s">
        <v>7346</v>
      </c>
      <c r="B1459" s="11" t="s">
        <v>25</v>
      </c>
      <c r="C1459" s="11" t="s">
        <v>2375</v>
      </c>
      <c r="D1459" s="11" t="s">
        <v>2376</v>
      </c>
      <c r="E1459" s="11" t="s">
        <v>2377</v>
      </c>
      <c r="F1459" s="46" t="s">
        <v>2727</v>
      </c>
      <c r="G1459" s="2" t="s">
        <v>30</v>
      </c>
      <c r="H1459" s="41">
        <v>0</v>
      </c>
      <c r="I1459" s="18">
        <v>470000000</v>
      </c>
      <c r="J1459" s="6" t="s">
        <v>32</v>
      </c>
      <c r="K1459" s="3" t="s">
        <v>628</v>
      </c>
      <c r="L1459" s="40" t="s">
        <v>2257</v>
      </c>
      <c r="M1459" s="2" t="s">
        <v>35</v>
      </c>
      <c r="N1459" s="11" t="s">
        <v>2258</v>
      </c>
      <c r="O1459" s="11" t="s">
        <v>2259</v>
      </c>
      <c r="P1459" s="2">
        <v>839</v>
      </c>
      <c r="Q1459" s="3" t="s">
        <v>2030</v>
      </c>
      <c r="R1459" s="43">
        <v>8</v>
      </c>
      <c r="S1459" s="43">
        <v>1999.9999999999998</v>
      </c>
      <c r="T1459" s="23">
        <f t="shared" ref="T1459" si="763">R1459*S1459</f>
        <v>15999.999999999998</v>
      </c>
      <c r="U1459" s="23">
        <f t="shared" ref="U1459" si="764">T1459*1.12</f>
        <v>17920</v>
      </c>
      <c r="V1459" s="2"/>
      <c r="W1459" s="2">
        <v>2016</v>
      </c>
      <c r="X1459" s="41"/>
    </row>
    <row r="1460" spans="1:24" ht="153" x14ac:dyDescent="0.25">
      <c r="A1460" s="6" t="s">
        <v>5704</v>
      </c>
      <c r="B1460" s="11" t="s">
        <v>25</v>
      </c>
      <c r="C1460" s="11" t="s">
        <v>2371</v>
      </c>
      <c r="D1460" s="11" t="s">
        <v>2372</v>
      </c>
      <c r="E1460" s="11" t="s">
        <v>2373</v>
      </c>
      <c r="F1460" s="46" t="s">
        <v>2728</v>
      </c>
      <c r="G1460" s="2" t="s">
        <v>30</v>
      </c>
      <c r="H1460" s="41">
        <v>0</v>
      </c>
      <c r="I1460" s="18">
        <v>470000000</v>
      </c>
      <c r="J1460" s="6" t="s">
        <v>32</v>
      </c>
      <c r="K1460" s="3" t="s">
        <v>240</v>
      </c>
      <c r="L1460" s="40" t="s">
        <v>2257</v>
      </c>
      <c r="M1460" s="2" t="s">
        <v>35</v>
      </c>
      <c r="N1460" s="11" t="s">
        <v>2258</v>
      </c>
      <c r="O1460" s="11" t="s">
        <v>2259</v>
      </c>
      <c r="P1460" s="2">
        <v>796</v>
      </c>
      <c r="Q1460" s="42" t="s">
        <v>39</v>
      </c>
      <c r="R1460" s="43">
        <v>8</v>
      </c>
      <c r="S1460" s="43">
        <v>13696</v>
      </c>
      <c r="T1460" s="23">
        <v>0</v>
      </c>
      <c r="U1460" s="23">
        <f t="shared" si="750"/>
        <v>0</v>
      </c>
      <c r="V1460" s="2"/>
      <c r="W1460" s="2">
        <v>2016</v>
      </c>
      <c r="X1460" s="41" t="s">
        <v>7025</v>
      </c>
    </row>
    <row r="1461" spans="1:24" ht="153" x14ac:dyDescent="0.25">
      <c r="A1461" s="6" t="s">
        <v>7347</v>
      </c>
      <c r="B1461" s="11" t="s">
        <v>25</v>
      </c>
      <c r="C1461" s="11" t="s">
        <v>2371</v>
      </c>
      <c r="D1461" s="11" t="s">
        <v>2372</v>
      </c>
      <c r="E1461" s="11" t="s">
        <v>2373</v>
      </c>
      <c r="F1461" s="46" t="s">
        <v>2728</v>
      </c>
      <c r="G1461" s="2" t="s">
        <v>30</v>
      </c>
      <c r="H1461" s="41">
        <v>0</v>
      </c>
      <c r="I1461" s="18">
        <v>470000000</v>
      </c>
      <c r="J1461" s="6" t="s">
        <v>32</v>
      </c>
      <c r="K1461" s="3" t="s">
        <v>628</v>
      </c>
      <c r="L1461" s="40" t="s">
        <v>2257</v>
      </c>
      <c r="M1461" s="2" t="s">
        <v>35</v>
      </c>
      <c r="N1461" s="11" t="s">
        <v>2258</v>
      </c>
      <c r="O1461" s="11" t="s">
        <v>2259</v>
      </c>
      <c r="P1461" s="2">
        <v>796</v>
      </c>
      <c r="Q1461" s="42" t="s">
        <v>39</v>
      </c>
      <c r="R1461" s="43">
        <v>8</v>
      </c>
      <c r="S1461" s="43">
        <v>13696</v>
      </c>
      <c r="T1461" s="23">
        <f t="shared" ref="T1461" si="765">R1461*S1461</f>
        <v>109568</v>
      </c>
      <c r="U1461" s="23">
        <f t="shared" ref="U1461" si="766">T1461*1.12</f>
        <v>122716.16000000002</v>
      </c>
      <c r="V1461" s="2"/>
      <c r="W1461" s="2">
        <v>2016</v>
      </c>
      <c r="X1461" s="41"/>
    </row>
    <row r="1462" spans="1:24" ht="153" x14ac:dyDescent="0.25">
      <c r="A1462" s="6" t="s">
        <v>5705</v>
      </c>
      <c r="B1462" s="11" t="s">
        <v>25</v>
      </c>
      <c r="C1462" s="11" t="s">
        <v>2379</v>
      </c>
      <c r="D1462" s="11" t="s">
        <v>2380</v>
      </c>
      <c r="E1462" s="11" t="s">
        <v>2381</v>
      </c>
      <c r="F1462" s="46" t="s">
        <v>2729</v>
      </c>
      <c r="G1462" s="2" t="s">
        <v>30</v>
      </c>
      <c r="H1462" s="41">
        <v>0</v>
      </c>
      <c r="I1462" s="18">
        <v>470000000</v>
      </c>
      <c r="J1462" s="6" t="s">
        <v>32</v>
      </c>
      <c r="K1462" s="3" t="s">
        <v>240</v>
      </c>
      <c r="L1462" s="40" t="s">
        <v>2257</v>
      </c>
      <c r="M1462" s="2" t="s">
        <v>35</v>
      </c>
      <c r="N1462" s="11" t="s">
        <v>2258</v>
      </c>
      <c r="O1462" s="11" t="s">
        <v>2259</v>
      </c>
      <c r="P1462" s="2">
        <v>796</v>
      </c>
      <c r="Q1462" s="42" t="s">
        <v>39</v>
      </c>
      <c r="R1462" s="43">
        <v>2</v>
      </c>
      <c r="S1462" s="43">
        <v>93625</v>
      </c>
      <c r="T1462" s="23">
        <v>0</v>
      </c>
      <c r="U1462" s="23">
        <f t="shared" si="750"/>
        <v>0</v>
      </c>
      <c r="V1462" s="2"/>
      <c r="W1462" s="2">
        <v>2016</v>
      </c>
      <c r="X1462" s="41" t="s">
        <v>7025</v>
      </c>
    </row>
    <row r="1463" spans="1:24" ht="153" x14ac:dyDescent="0.25">
      <c r="A1463" s="6" t="s">
        <v>7348</v>
      </c>
      <c r="B1463" s="11" t="s">
        <v>25</v>
      </c>
      <c r="C1463" s="11" t="s">
        <v>2379</v>
      </c>
      <c r="D1463" s="11" t="s">
        <v>2380</v>
      </c>
      <c r="E1463" s="11" t="s">
        <v>2381</v>
      </c>
      <c r="F1463" s="46" t="s">
        <v>2729</v>
      </c>
      <c r="G1463" s="2" t="s">
        <v>30</v>
      </c>
      <c r="H1463" s="41">
        <v>0</v>
      </c>
      <c r="I1463" s="18">
        <v>470000000</v>
      </c>
      <c r="J1463" s="6" t="s">
        <v>32</v>
      </c>
      <c r="K1463" s="3" t="s">
        <v>628</v>
      </c>
      <c r="L1463" s="40" t="s">
        <v>2257</v>
      </c>
      <c r="M1463" s="2" t="s">
        <v>35</v>
      </c>
      <c r="N1463" s="11" t="s">
        <v>2258</v>
      </c>
      <c r="O1463" s="11" t="s">
        <v>2259</v>
      </c>
      <c r="P1463" s="2">
        <v>796</v>
      </c>
      <c r="Q1463" s="42" t="s">
        <v>39</v>
      </c>
      <c r="R1463" s="43">
        <v>2</v>
      </c>
      <c r="S1463" s="43">
        <v>93625</v>
      </c>
      <c r="T1463" s="23">
        <f t="shared" ref="T1463" si="767">R1463*S1463</f>
        <v>187250</v>
      </c>
      <c r="U1463" s="23">
        <f t="shared" ref="U1463" si="768">T1463*1.12</f>
        <v>209720.00000000003</v>
      </c>
      <c r="V1463" s="2"/>
      <c r="W1463" s="2">
        <v>2016</v>
      </c>
      <c r="X1463" s="41"/>
    </row>
    <row r="1464" spans="1:24" ht="153" x14ac:dyDescent="0.25">
      <c r="A1464" s="6" t="s">
        <v>5706</v>
      </c>
      <c r="B1464" s="11" t="s">
        <v>25</v>
      </c>
      <c r="C1464" s="11" t="s">
        <v>2397</v>
      </c>
      <c r="D1464" s="11" t="s">
        <v>2398</v>
      </c>
      <c r="E1464" s="11" t="s">
        <v>2399</v>
      </c>
      <c r="F1464" s="46" t="s">
        <v>2730</v>
      </c>
      <c r="G1464" s="2" t="s">
        <v>30</v>
      </c>
      <c r="H1464" s="41">
        <v>0</v>
      </c>
      <c r="I1464" s="18">
        <v>470000000</v>
      </c>
      <c r="J1464" s="6" t="s">
        <v>32</v>
      </c>
      <c r="K1464" s="3" t="s">
        <v>240</v>
      </c>
      <c r="L1464" s="40" t="s">
        <v>2257</v>
      </c>
      <c r="M1464" s="2" t="s">
        <v>35</v>
      </c>
      <c r="N1464" s="11" t="s">
        <v>2258</v>
      </c>
      <c r="O1464" s="11" t="s">
        <v>2259</v>
      </c>
      <c r="P1464" s="2">
        <v>796</v>
      </c>
      <c r="Q1464" s="42" t="s">
        <v>39</v>
      </c>
      <c r="R1464" s="43">
        <v>2</v>
      </c>
      <c r="S1464" s="43">
        <v>19260</v>
      </c>
      <c r="T1464" s="23">
        <v>0</v>
      </c>
      <c r="U1464" s="23">
        <f t="shared" si="750"/>
        <v>0</v>
      </c>
      <c r="V1464" s="2"/>
      <c r="W1464" s="2">
        <v>2016</v>
      </c>
      <c r="X1464" s="41" t="s">
        <v>7025</v>
      </c>
    </row>
    <row r="1465" spans="1:24" ht="153" x14ac:dyDescent="0.25">
      <c r="A1465" s="6" t="s">
        <v>7349</v>
      </c>
      <c r="B1465" s="11" t="s">
        <v>25</v>
      </c>
      <c r="C1465" s="11" t="s">
        <v>2397</v>
      </c>
      <c r="D1465" s="11" t="s">
        <v>2398</v>
      </c>
      <c r="E1465" s="11" t="s">
        <v>2399</v>
      </c>
      <c r="F1465" s="46" t="s">
        <v>2730</v>
      </c>
      <c r="G1465" s="2" t="s">
        <v>30</v>
      </c>
      <c r="H1465" s="41">
        <v>0</v>
      </c>
      <c r="I1465" s="18">
        <v>470000000</v>
      </c>
      <c r="J1465" s="6" t="s">
        <v>32</v>
      </c>
      <c r="K1465" s="3" t="s">
        <v>628</v>
      </c>
      <c r="L1465" s="40" t="s">
        <v>2257</v>
      </c>
      <c r="M1465" s="2" t="s">
        <v>35</v>
      </c>
      <c r="N1465" s="11" t="s">
        <v>2258</v>
      </c>
      <c r="O1465" s="11" t="s">
        <v>2259</v>
      </c>
      <c r="P1465" s="2">
        <v>796</v>
      </c>
      <c r="Q1465" s="42" t="s">
        <v>39</v>
      </c>
      <c r="R1465" s="43">
        <v>2</v>
      </c>
      <c r="S1465" s="43">
        <v>19260</v>
      </c>
      <c r="T1465" s="23">
        <f t="shared" ref="T1465" si="769">R1465*S1465</f>
        <v>38520</v>
      </c>
      <c r="U1465" s="23">
        <f t="shared" ref="U1465" si="770">T1465*1.12</f>
        <v>43142.400000000001</v>
      </c>
      <c r="V1465" s="2"/>
      <c r="W1465" s="2">
        <v>2016</v>
      </c>
      <c r="X1465" s="41"/>
    </row>
    <row r="1466" spans="1:24" ht="153" x14ac:dyDescent="0.25">
      <c r="A1466" s="6" t="s">
        <v>5707</v>
      </c>
      <c r="B1466" s="11" t="s">
        <v>25</v>
      </c>
      <c r="C1466" s="11" t="s">
        <v>2731</v>
      </c>
      <c r="D1466" s="11" t="s">
        <v>781</v>
      </c>
      <c r="E1466" s="11" t="s">
        <v>2732</v>
      </c>
      <c r="F1466" s="45" t="s">
        <v>2733</v>
      </c>
      <c r="G1466" s="2" t="s">
        <v>30</v>
      </c>
      <c r="H1466" s="41">
        <v>0</v>
      </c>
      <c r="I1466" s="18">
        <v>470000000</v>
      </c>
      <c r="J1466" s="6" t="s">
        <v>32</v>
      </c>
      <c r="K1466" s="3" t="s">
        <v>240</v>
      </c>
      <c r="L1466" s="40" t="s">
        <v>2257</v>
      </c>
      <c r="M1466" s="2" t="s">
        <v>35</v>
      </c>
      <c r="N1466" s="11" t="s">
        <v>2258</v>
      </c>
      <c r="O1466" s="11" t="s">
        <v>2259</v>
      </c>
      <c r="P1466" s="2">
        <v>796</v>
      </c>
      <c r="Q1466" s="42" t="s">
        <v>39</v>
      </c>
      <c r="R1466" s="43">
        <v>60</v>
      </c>
      <c r="S1466" s="43">
        <v>468.12</v>
      </c>
      <c r="T1466" s="23">
        <v>0</v>
      </c>
      <c r="U1466" s="23">
        <f t="shared" si="750"/>
        <v>0</v>
      </c>
      <c r="V1466" s="2"/>
      <c r="W1466" s="2">
        <v>2016</v>
      </c>
      <c r="X1466" s="41" t="s">
        <v>7025</v>
      </c>
    </row>
    <row r="1467" spans="1:24" ht="153" x14ac:dyDescent="0.25">
      <c r="A1467" s="6" t="s">
        <v>7350</v>
      </c>
      <c r="B1467" s="11" t="s">
        <v>25</v>
      </c>
      <c r="C1467" s="11" t="s">
        <v>2731</v>
      </c>
      <c r="D1467" s="11" t="s">
        <v>781</v>
      </c>
      <c r="E1467" s="11" t="s">
        <v>2732</v>
      </c>
      <c r="F1467" s="45" t="s">
        <v>2733</v>
      </c>
      <c r="G1467" s="2" t="s">
        <v>30</v>
      </c>
      <c r="H1467" s="41">
        <v>0</v>
      </c>
      <c r="I1467" s="18">
        <v>470000000</v>
      </c>
      <c r="J1467" s="6" t="s">
        <v>32</v>
      </c>
      <c r="K1467" s="3" t="s">
        <v>628</v>
      </c>
      <c r="L1467" s="40" t="s">
        <v>2257</v>
      </c>
      <c r="M1467" s="2" t="s">
        <v>35</v>
      </c>
      <c r="N1467" s="11" t="s">
        <v>2258</v>
      </c>
      <c r="O1467" s="11" t="s">
        <v>2259</v>
      </c>
      <c r="P1467" s="2">
        <v>796</v>
      </c>
      <c r="Q1467" s="42" t="s">
        <v>39</v>
      </c>
      <c r="R1467" s="43">
        <v>60</v>
      </c>
      <c r="S1467" s="43">
        <v>468.12</v>
      </c>
      <c r="T1467" s="23">
        <f t="shared" ref="T1467" si="771">R1467*S1467</f>
        <v>28087.200000000001</v>
      </c>
      <c r="U1467" s="23">
        <f t="shared" ref="U1467" si="772">T1467*1.12</f>
        <v>31457.664000000004</v>
      </c>
      <c r="V1467" s="2"/>
      <c r="W1467" s="2">
        <v>2016</v>
      </c>
      <c r="X1467" s="41"/>
    </row>
    <row r="1468" spans="1:24" ht="153" x14ac:dyDescent="0.25">
      <c r="A1468" s="6" t="s">
        <v>5708</v>
      </c>
      <c r="B1468" s="11" t="s">
        <v>25</v>
      </c>
      <c r="C1468" s="11" t="s">
        <v>2734</v>
      </c>
      <c r="D1468" s="11" t="s">
        <v>2398</v>
      </c>
      <c r="E1468" s="11" t="s">
        <v>2845</v>
      </c>
      <c r="F1468" s="46" t="s">
        <v>2735</v>
      </c>
      <c r="G1468" s="2" t="s">
        <v>30</v>
      </c>
      <c r="H1468" s="41">
        <v>0</v>
      </c>
      <c r="I1468" s="18">
        <v>470000000</v>
      </c>
      <c r="J1468" s="6" t="s">
        <v>32</v>
      </c>
      <c r="K1468" s="3" t="s">
        <v>240</v>
      </c>
      <c r="L1468" s="40" t="s">
        <v>2257</v>
      </c>
      <c r="M1468" s="2" t="s">
        <v>35</v>
      </c>
      <c r="N1468" s="11" t="s">
        <v>2258</v>
      </c>
      <c r="O1468" s="11" t="s">
        <v>2259</v>
      </c>
      <c r="P1468" s="2">
        <v>796</v>
      </c>
      <c r="Q1468" s="42" t="s">
        <v>39</v>
      </c>
      <c r="R1468" s="43">
        <v>2</v>
      </c>
      <c r="S1468" s="43">
        <v>112218.51</v>
      </c>
      <c r="T1468" s="23">
        <v>0</v>
      </c>
      <c r="U1468" s="23">
        <f t="shared" si="750"/>
        <v>0</v>
      </c>
      <c r="V1468" s="2"/>
      <c r="W1468" s="2">
        <v>2016</v>
      </c>
      <c r="X1468" s="41" t="s">
        <v>7025</v>
      </c>
    </row>
    <row r="1469" spans="1:24" ht="153" x14ac:dyDescent="0.25">
      <c r="A1469" s="6" t="s">
        <v>7351</v>
      </c>
      <c r="B1469" s="11" t="s">
        <v>25</v>
      </c>
      <c r="C1469" s="11" t="s">
        <v>2734</v>
      </c>
      <c r="D1469" s="11" t="s">
        <v>2398</v>
      </c>
      <c r="E1469" s="11" t="s">
        <v>2845</v>
      </c>
      <c r="F1469" s="46" t="s">
        <v>2735</v>
      </c>
      <c r="G1469" s="2" t="s">
        <v>30</v>
      </c>
      <c r="H1469" s="41">
        <v>0</v>
      </c>
      <c r="I1469" s="18">
        <v>470000000</v>
      </c>
      <c r="J1469" s="6" t="s">
        <v>32</v>
      </c>
      <c r="K1469" s="3" t="s">
        <v>628</v>
      </c>
      <c r="L1469" s="40" t="s">
        <v>2257</v>
      </c>
      <c r="M1469" s="2" t="s">
        <v>35</v>
      </c>
      <c r="N1469" s="11" t="s">
        <v>2258</v>
      </c>
      <c r="O1469" s="11" t="s">
        <v>2259</v>
      </c>
      <c r="P1469" s="2">
        <v>796</v>
      </c>
      <c r="Q1469" s="42" t="s">
        <v>39</v>
      </c>
      <c r="R1469" s="43">
        <v>2</v>
      </c>
      <c r="S1469" s="43">
        <v>112218.51</v>
      </c>
      <c r="T1469" s="23">
        <f t="shared" ref="T1469" si="773">R1469*S1469</f>
        <v>224437.02</v>
      </c>
      <c r="U1469" s="23">
        <f t="shared" ref="U1469" si="774">T1469*1.12</f>
        <v>251369.46240000002</v>
      </c>
      <c r="V1469" s="2"/>
      <c r="W1469" s="2">
        <v>2016</v>
      </c>
      <c r="X1469" s="41"/>
    </row>
    <row r="1470" spans="1:24" ht="153" x14ac:dyDescent="0.25">
      <c r="A1470" s="6" t="s">
        <v>5709</v>
      </c>
      <c r="B1470" s="11" t="s">
        <v>25</v>
      </c>
      <c r="C1470" s="11" t="s">
        <v>2736</v>
      </c>
      <c r="D1470" s="11" t="s">
        <v>2398</v>
      </c>
      <c r="E1470" s="11" t="s">
        <v>2737</v>
      </c>
      <c r="F1470" s="45" t="s">
        <v>2738</v>
      </c>
      <c r="G1470" s="2" t="s">
        <v>30</v>
      </c>
      <c r="H1470" s="41">
        <v>0</v>
      </c>
      <c r="I1470" s="18">
        <v>470000000</v>
      </c>
      <c r="J1470" s="6" t="s">
        <v>32</v>
      </c>
      <c r="K1470" s="3" t="s">
        <v>240</v>
      </c>
      <c r="L1470" s="40" t="s">
        <v>2257</v>
      </c>
      <c r="M1470" s="2" t="s">
        <v>35</v>
      </c>
      <c r="N1470" s="11" t="s">
        <v>2258</v>
      </c>
      <c r="O1470" s="11" t="s">
        <v>2259</v>
      </c>
      <c r="P1470" s="2">
        <v>796</v>
      </c>
      <c r="Q1470" s="42" t="s">
        <v>39</v>
      </c>
      <c r="R1470" s="43">
        <v>6</v>
      </c>
      <c r="S1470" s="43">
        <v>4160.16</v>
      </c>
      <c r="T1470" s="23">
        <v>0</v>
      </c>
      <c r="U1470" s="23">
        <f t="shared" si="750"/>
        <v>0</v>
      </c>
      <c r="V1470" s="2"/>
      <c r="W1470" s="2">
        <v>2016</v>
      </c>
      <c r="X1470" s="41" t="s">
        <v>7025</v>
      </c>
    </row>
    <row r="1471" spans="1:24" ht="153" x14ac:dyDescent="0.25">
      <c r="A1471" s="6" t="s">
        <v>7352</v>
      </c>
      <c r="B1471" s="11" t="s">
        <v>25</v>
      </c>
      <c r="C1471" s="11" t="s">
        <v>2736</v>
      </c>
      <c r="D1471" s="11" t="s">
        <v>2398</v>
      </c>
      <c r="E1471" s="11" t="s">
        <v>2737</v>
      </c>
      <c r="F1471" s="45" t="s">
        <v>2738</v>
      </c>
      <c r="G1471" s="2" t="s">
        <v>30</v>
      </c>
      <c r="H1471" s="41">
        <v>0</v>
      </c>
      <c r="I1471" s="18">
        <v>470000000</v>
      </c>
      <c r="J1471" s="6" t="s">
        <v>32</v>
      </c>
      <c r="K1471" s="3" t="s">
        <v>628</v>
      </c>
      <c r="L1471" s="40" t="s">
        <v>2257</v>
      </c>
      <c r="M1471" s="2" t="s">
        <v>35</v>
      </c>
      <c r="N1471" s="11" t="s">
        <v>2258</v>
      </c>
      <c r="O1471" s="11" t="s">
        <v>2259</v>
      </c>
      <c r="P1471" s="2">
        <v>796</v>
      </c>
      <c r="Q1471" s="42" t="s">
        <v>39</v>
      </c>
      <c r="R1471" s="43">
        <v>6</v>
      </c>
      <c r="S1471" s="43">
        <v>4160.16</v>
      </c>
      <c r="T1471" s="23">
        <f t="shared" ref="T1471" si="775">R1471*S1471</f>
        <v>24960.959999999999</v>
      </c>
      <c r="U1471" s="23">
        <f t="shared" ref="U1471" si="776">T1471*1.12</f>
        <v>27956.2752</v>
      </c>
      <c r="V1471" s="2"/>
      <c r="W1471" s="2">
        <v>2016</v>
      </c>
      <c r="X1471" s="41"/>
    </row>
    <row r="1472" spans="1:24" ht="153" x14ac:dyDescent="0.25">
      <c r="A1472" s="6" t="s">
        <v>5710</v>
      </c>
      <c r="B1472" s="11" t="s">
        <v>25</v>
      </c>
      <c r="C1472" s="11" t="s">
        <v>2411</v>
      </c>
      <c r="D1472" s="46" t="s">
        <v>781</v>
      </c>
      <c r="E1472" s="11" t="s">
        <v>2412</v>
      </c>
      <c r="F1472" s="46" t="s">
        <v>2739</v>
      </c>
      <c r="G1472" s="2" t="s">
        <v>30</v>
      </c>
      <c r="H1472" s="41">
        <v>0</v>
      </c>
      <c r="I1472" s="18">
        <v>470000000</v>
      </c>
      <c r="J1472" s="6" t="s">
        <v>32</v>
      </c>
      <c r="K1472" s="3" t="s">
        <v>240</v>
      </c>
      <c r="L1472" s="40" t="s">
        <v>2257</v>
      </c>
      <c r="M1472" s="2" t="s">
        <v>35</v>
      </c>
      <c r="N1472" s="11" t="s">
        <v>2258</v>
      </c>
      <c r="O1472" s="11" t="s">
        <v>2259</v>
      </c>
      <c r="P1472" s="2">
        <v>796</v>
      </c>
      <c r="Q1472" s="42" t="s">
        <v>39</v>
      </c>
      <c r="R1472" s="43">
        <v>70</v>
      </c>
      <c r="S1472" s="43">
        <v>200.62</v>
      </c>
      <c r="T1472" s="23">
        <v>0</v>
      </c>
      <c r="U1472" s="23">
        <f t="shared" si="750"/>
        <v>0</v>
      </c>
      <c r="V1472" s="2"/>
      <c r="W1472" s="2">
        <v>2016</v>
      </c>
      <c r="X1472" s="41" t="s">
        <v>7025</v>
      </c>
    </row>
    <row r="1473" spans="1:24" ht="153" x14ac:dyDescent="0.25">
      <c r="A1473" s="6" t="s">
        <v>7353</v>
      </c>
      <c r="B1473" s="11" t="s">
        <v>25</v>
      </c>
      <c r="C1473" s="11" t="s">
        <v>2411</v>
      </c>
      <c r="D1473" s="46" t="s">
        <v>781</v>
      </c>
      <c r="E1473" s="11" t="s">
        <v>2412</v>
      </c>
      <c r="F1473" s="46" t="s">
        <v>2739</v>
      </c>
      <c r="G1473" s="2" t="s">
        <v>30</v>
      </c>
      <c r="H1473" s="41">
        <v>0</v>
      </c>
      <c r="I1473" s="18">
        <v>470000000</v>
      </c>
      <c r="J1473" s="6" t="s">
        <v>32</v>
      </c>
      <c r="K1473" s="3" t="s">
        <v>628</v>
      </c>
      <c r="L1473" s="40" t="s">
        <v>2257</v>
      </c>
      <c r="M1473" s="2" t="s">
        <v>35</v>
      </c>
      <c r="N1473" s="11" t="s">
        <v>2258</v>
      </c>
      <c r="O1473" s="11" t="s">
        <v>2259</v>
      </c>
      <c r="P1473" s="2">
        <v>796</v>
      </c>
      <c r="Q1473" s="42" t="s">
        <v>39</v>
      </c>
      <c r="R1473" s="43">
        <v>70</v>
      </c>
      <c r="S1473" s="43">
        <v>200.62</v>
      </c>
      <c r="T1473" s="23">
        <f t="shared" ref="T1473" si="777">R1473*S1473</f>
        <v>14043.4</v>
      </c>
      <c r="U1473" s="23">
        <f t="shared" ref="U1473" si="778">T1473*1.12</f>
        <v>15728.608000000002</v>
      </c>
      <c r="V1473" s="2"/>
      <c r="W1473" s="2">
        <v>2016</v>
      </c>
      <c r="X1473" s="41"/>
    </row>
    <row r="1474" spans="1:24" ht="153" x14ac:dyDescent="0.25">
      <c r="A1474" s="6" t="s">
        <v>5711</v>
      </c>
      <c r="B1474" s="11" t="s">
        <v>25</v>
      </c>
      <c r="C1474" s="11" t="s">
        <v>2414</v>
      </c>
      <c r="D1474" s="46" t="s">
        <v>781</v>
      </c>
      <c r="E1474" s="11" t="s">
        <v>2415</v>
      </c>
      <c r="F1474" s="46" t="s">
        <v>2740</v>
      </c>
      <c r="G1474" s="2" t="s">
        <v>30</v>
      </c>
      <c r="H1474" s="41">
        <v>0</v>
      </c>
      <c r="I1474" s="18">
        <v>470000000</v>
      </c>
      <c r="J1474" s="6" t="s">
        <v>32</v>
      </c>
      <c r="K1474" s="3" t="s">
        <v>240</v>
      </c>
      <c r="L1474" s="40" t="s">
        <v>2257</v>
      </c>
      <c r="M1474" s="2" t="s">
        <v>35</v>
      </c>
      <c r="N1474" s="11" t="s">
        <v>2258</v>
      </c>
      <c r="O1474" s="11" t="s">
        <v>2259</v>
      </c>
      <c r="P1474" s="2">
        <v>796</v>
      </c>
      <c r="Q1474" s="42" t="s">
        <v>39</v>
      </c>
      <c r="R1474" s="43">
        <v>70</v>
      </c>
      <c r="S1474" s="43">
        <v>157.56</v>
      </c>
      <c r="T1474" s="23">
        <v>0</v>
      </c>
      <c r="U1474" s="23">
        <f t="shared" si="750"/>
        <v>0</v>
      </c>
      <c r="V1474" s="2"/>
      <c r="W1474" s="2">
        <v>2016</v>
      </c>
      <c r="X1474" s="41" t="s">
        <v>7025</v>
      </c>
    </row>
    <row r="1475" spans="1:24" ht="153" x14ac:dyDescent="0.25">
      <c r="A1475" s="6" t="s">
        <v>7354</v>
      </c>
      <c r="B1475" s="11" t="s">
        <v>25</v>
      </c>
      <c r="C1475" s="11" t="s">
        <v>2414</v>
      </c>
      <c r="D1475" s="46" t="s">
        <v>781</v>
      </c>
      <c r="E1475" s="11" t="s">
        <v>2415</v>
      </c>
      <c r="F1475" s="46" t="s">
        <v>2740</v>
      </c>
      <c r="G1475" s="2" t="s">
        <v>30</v>
      </c>
      <c r="H1475" s="41">
        <v>0</v>
      </c>
      <c r="I1475" s="18">
        <v>470000000</v>
      </c>
      <c r="J1475" s="6" t="s">
        <v>32</v>
      </c>
      <c r="K1475" s="3" t="s">
        <v>628</v>
      </c>
      <c r="L1475" s="40" t="s">
        <v>2257</v>
      </c>
      <c r="M1475" s="2" t="s">
        <v>35</v>
      </c>
      <c r="N1475" s="11" t="s">
        <v>2258</v>
      </c>
      <c r="O1475" s="11" t="s">
        <v>2259</v>
      </c>
      <c r="P1475" s="2">
        <v>796</v>
      </c>
      <c r="Q1475" s="42" t="s">
        <v>39</v>
      </c>
      <c r="R1475" s="43">
        <v>70</v>
      </c>
      <c r="S1475" s="43">
        <v>157.56</v>
      </c>
      <c r="T1475" s="23">
        <f t="shared" ref="T1475" si="779">R1475*S1475</f>
        <v>11029.2</v>
      </c>
      <c r="U1475" s="23">
        <f t="shared" ref="U1475" si="780">T1475*1.12</f>
        <v>12352.704000000002</v>
      </c>
      <c r="V1475" s="2"/>
      <c r="W1475" s="2">
        <v>2016</v>
      </c>
      <c r="X1475" s="41"/>
    </row>
    <row r="1476" spans="1:24" ht="153" x14ac:dyDescent="0.25">
      <c r="A1476" s="6" t="s">
        <v>5712</v>
      </c>
      <c r="B1476" s="11" t="s">
        <v>25</v>
      </c>
      <c r="C1476" s="11" t="s">
        <v>2439</v>
      </c>
      <c r="D1476" s="46" t="s">
        <v>2440</v>
      </c>
      <c r="E1476" s="11" t="s">
        <v>2441</v>
      </c>
      <c r="F1476" s="46" t="s">
        <v>2741</v>
      </c>
      <c r="G1476" s="2" t="s">
        <v>30</v>
      </c>
      <c r="H1476" s="41">
        <v>0</v>
      </c>
      <c r="I1476" s="18">
        <v>470000000</v>
      </c>
      <c r="J1476" s="6" t="s">
        <v>32</v>
      </c>
      <c r="K1476" s="3" t="s">
        <v>240</v>
      </c>
      <c r="L1476" s="40" t="s">
        <v>2257</v>
      </c>
      <c r="M1476" s="2" t="s">
        <v>35</v>
      </c>
      <c r="N1476" s="11" t="s">
        <v>2258</v>
      </c>
      <c r="O1476" s="11" t="s">
        <v>2259</v>
      </c>
      <c r="P1476" s="2">
        <v>796</v>
      </c>
      <c r="Q1476" s="42" t="s">
        <v>39</v>
      </c>
      <c r="R1476" s="43">
        <v>4</v>
      </c>
      <c r="S1476" s="23">
        <v>99973.31</v>
      </c>
      <c r="T1476" s="23">
        <v>0</v>
      </c>
      <c r="U1476" s="23">
        <f t="shared" si="750"/>
        <v>0</v>
      </c>
      <c r="V1476" s="2"/>
      <c r="W1476" s="2">
        <v>2016</v>
      </c>
      <c r="X1476" s="41" t="s">
        <v>7025</v>
      </c>
    </row>
    <row r="1477" spans="1:24" ht="153" x14ac:dyDescent="0.25">
      <c r="A1477" s="6" t="s">
        <v>7355</v>
      </c>
      <c r="B1477" s="11" t="s">
        <v>25</v>
      </c>
      <c r="C1477" s="11" t="s">
        <v>2439</v>
      </c>
      <c r="D1477" s="46" t="s">
        <v>2440</v>
      </c>
      <c r="E1477" s="11" t="s">
        <v>2441</v>
      </c>
      <c r="F1477" s="46" t="s">
        <v>2741</v>
      </c>
      <c r="G1477" s="2" t="s">
        <v>30</v>
      </c>
      <c r="H1477" s="41">
        <v>0</v>
      </c>
      <c r="I1477" s="18">
        <v>470000000</v>
      </c>
      <c r="J1477" s="6" t="s">
        <v>32</v>
      </c>
      <c r="K1477" s="3" t="s">
        <v>628</v>
      </c>
      <c r="L1477" s="40" t="s">
        <v>2257</v>
      </c>
      <c r="M1477" s="2" t="s">
        <v>35</v>
      </c>
      <c r="N1477" s="11" t="s">
        <v>2258</v>
      </c>
      <c r="O1477" s="11" t="s">
        <v>2259</v>
      </c>
      <c r="P1477" s="2">
        <v>796</v>
      </c>
      <c r="Q1477" s="42" t="s">
        <v>39</v>
      </c>
      <c r="R1477" s="43">
        <v>4</v>
      </c>
      <c r="S1477" s="23">
        <v>99973.31</v>
      </c>
      <c r="T1477" s="23">
        <f t="shared" ref="T1477" si="781">R1477*S1477</f>
        <v>399893.24</v>
      </c>
      <c r="U1477" s="23">
        <f t="shared" ref="U1477" si="782">T1477*1.12</f>
        <v>447880.42880000005</v>
      </c>
      <c r="V1477" s="2"/>
      <c r="W1477" s="2">
        <v>2016</v>
      </c>
      <c r="X1477" s="41"/>
    </row>
    <row r="1478" spans="1:24" ht="153" x14ac:dyDescent="0.25">
      <c r="A1478" s="6" t="s">
        <v>5713</v>
      </c>
      <c r="B1478" s="11" t="s">
        <v>25</v>
      </c>
      <c r="C1478" s="11" t="s">
        <v>2444</v>
      </c>
      <c r="D1478" s="46" t="s">
        <v>2445</v>
      </c>
      <c r="E1478" s="11" t="s">
        <v>2368</v>
      </c>
      <c r="F1478" s="46" t="s">
        <v>2742</v>
      </c>
      <c r="G1478" s="2" t="s">
        <v>30</v>
      </c>
      <c r="H1478" s="41">
        <v>0</v>
      </c>
      <c r="I1478" s="18">
        <v>470000000</v>
      </c>
      <c r="J1478" s="6" t="s">
        <v>32</v>
      </c>
      <c r="K1478" s="3" t="s">
        <v>240</v>
      </c>
      <c r="L1478" s="40" t="s">
        <v>2257</v>
      </c>
      <c r="M1478" s="2" t="s">
        <v>35</v>
      </c>
      <c r="N1478" s="11" t="s">
        <v>2258</v>
      </c>
      <c r="O1478" s="11" t="s">
        <v>2259</v>
      </c>
      <c r="P1478" s="2">
        <v>796</v>
      </c>
      <c r="Q1478" s="42" t="s">
        <v>39</v>
      </c>
      <c r="R1478" s="43">
        <v>4</v>
      </c>
      <c r="S1478" s="43">
        <v>9630</v>
      </c>
      <c r="T1478" s="23">
        <v>0</v>
      </c>
      <c r="U1478" s="23">
        <f t="shared" si="750"/>
        <v>0</v>
      </c>
      <c r="V1478" s="2"/>
      <c r="W1478" s="2">
        <v>2016</v>
      </c>
      <c r="X1478" s="41" t="s">
        <v>7025</v>
      </c>
    </row>
    <row r="1479" spans="1:24" ht="153" x14ac:dyDescent="0.25">
      <c r="A1479" s="6" t="s">
        <v>7356</v>
      </c>
      <c r="B1479" s="11" t="s">
        <v>25</v>
      </c>
      <c r="C1479" s="11" t="s">
        <v>2444</v>
      </c>
      <c r="D1479" s="46" t="s">
        <v>2445</v>
      </c>
      <c r="E1479" s="11" t="s">
        <v>2368</v>
      </c>
      <c r="F1479" s="46" t="s">
        <v>2742</v>
      </c>
      <c r="G1479" s="2" t="s">
        <v>30</v>
      </c>
      <c r="H1479" s="41">
        <v>0</v>
      </c>
      <c r="I1479" s="18">
        <v>470000000</v>
      </c>
      <c r="J1479" s="6" t="s">
        <v>32</v>
      </c>
      <c r="K1479" s="3" t="s">
        <v>628</v>
      </c>
      <c r="L1479" s="40" t="s">
        <v>2257</v>
      </c>
      <c r="M1479" s="2" t="s">
        <v>35</v>
      </c>
      <c r="N1479" s="11" t="s">
        <v>2258</v>
      </c>
      <c r="O1479" s="11" t="s">
        <v>2259</v>
      </c>
      <c r="P1479" s="2">
        <v>796</v>
      </c>
      <c r="Q1479" s="42" t="s">
        <v>39</v>
      </c>
      <c r="R1479" s="43">
        <v>4</v>
      </c>
      <c r="S1479" s="43">
        <v>9630</v>
      </c>
      <c r="T1479" s="23">
        <f t="shared" ref="T1479" si="783">R1479*S1479</f>
        <v>38520</v>
      </c>
      <c r="U1479" s="23">
        <f t="shared" ref="U1479" si="784">T1479*1.12</f>
        <v>43142.400000000001</v>
      </c>
      <c r="V1479" s="2"/>
      <c r="W1479" s="2">
        <v>2016</v>
      </c>
      <c r="X1479" s="41"/>
    </row>
    <row r="1480" spans="1:24" ht="153" x14ac:dyDescent="0.25">
      <c r="A1480" s="6" t="s">
        <v>5714</v>
      </c>
      <c r="B1480" s="11" t="s">
        <v>25</v>
      </c>
      <c r="C1480" s="11" t="s">
        <v>2444</v>
      </c>
      <c r="D1480" s="46" t="s">
        <v>2445</v>
      </c>
      <c r="E1480" s="11" t="s">
        <v>2368</v>
      </c>
      <c r="F1480" s="46" t="s">
        <v>2743</v>
      </c>
      <c r="G1480" s="2" t="s">
        <v>30</v>
      </c>
      <c r="H1480" s="41">
        <v>0</v>
      </c>
      <c r="I1480" s="18">
        <v>470000000</v>
      </c>
      <c r="J1480" s="6" t="s">
        <v>32</v>
      </c>
      <c r="K1480" s="3" t="s">
        <v>240</v>
      </c>
      <c r="L1480" s="40" t="s">
        <v>2257</v>
      </c>
      <c r="M1480" s="2" t="s">
        <v>35</v>
      </c>
      <c r="N1480" s="11" t="s">
        <v>2258</v>
      </c>
      <c r="O1480" s="11" t="s">
        <v>2259</v>
      </c>
      <c r="P1480" s="2">
        <v>796</v>
      </c>
      <c r="Q1480" s="42" t="s">
        <v>39</v>
      </c>
      <c r="R1480" s="43">
        <v>3</v>
      </c>
      <c r="S1480" s="43">
        <v>14980</v>
      </c>
      <c r="T1480" s="23">
        <v>0</v>
      </c>
      <c r="U1480" s="23">
        <f t="shared" si="750"/>
        <v>0</v>
      </c>
      <c r="V1480" s="2"/>
      <c r="W1480" s="2">
        <v>2016</v>
      </c>
      <c r="X1480" s="41"/>
    </row>
    <row r="1481" spans="1:24" ht="153" x14ac:dyDescent="0.25">
      <c r="A1481" s="6" t="s">
        <v>7357</v>
      </c>
      <c r="B1481" s="11" t="s">
        <v>25</v>
      </c>
      <c r="C1481" s="11" t="s">
        <v>2444</v>
      </c>
      <c r="D1481" s="46" t="s">
        <v>2445</v>
      </c>
      <c r="E1481" s="11" t="s">
        <v>2368</v>
      </c>
      <c r="F1481" s="46" t="s">
        <v>2743</v>
      </c>
      <c r="G1481" s="2" t="s">
        <v>30</v>
      </c>
      <c r="H1481" s="41">
        <v>0</v>
      </c>
      <c r="I1481" s="18">
        <v>470000000</v>
      </c>
      <c r="J1481" s="6" t="s">
        <v>32</v>
      </c>
      <c r="K1481" s="3" t="s">
        <v>628</v>
      </c>
      <c r="L1481" s="40" t="s">
        <v>2257</v>
      </c>
      <c r="M1481" s="2" t="s">
        <v>35</v>
      </c>
      <c r="N1481" s="11" t="s">
        <v>2258</v>
      </c>
      <c r="O1481" s="11" t="s">
        <v>2259</v>
      </c>
      <c r="P1481" s="2">
        <v>796</v>
      </c>
      <c r="Q1481" s="42" t="s">
        <v>39</v>
      </c>
      <c r="R1481" s="43">
        <v>3</v>
      </c>
      <c r="S1481" s="43">
        <v>14980</v>
      </c>
      <c r="T1481" s="23">
        <f t="shared" ref="T1481" si="785">R1481*S1481</f>
        <v>44940</v>
      </c>
      <c r="U1481" s="23">
        <f t="shared" ref="U1481" si="786">T1481*1.12</f>
        <v>50332.800000000003</v>
      </c>
      <c r="V1481" s="2"/>
      <c r="W1481" s="2">
        <v>2016</v>
      </c>
      <c r="X1481" s="41"/>
    </row>
    <row r="1482" spans="1:24" ht="153" x14ac:dyDescent="0.25">
      <c r="A1482" s="6" t="s">
        <v>5715</v>
      </c>
      <c r="B1482" s="11" t="s">
        <v>25</v>
      </c>
      <c r="C1482" s="11" t="s">
        <v>2459</v>
      </c>
      <c r="D1482" s="46" t="s">
        <v>2460</v>
      </c>
      <c r="E1482" s="11" t="s">
        <v>2461</v>
      </c>
      <c r="F1482" s="46" t="s">
        <v>2744</v>
      </c>
      <c r="G1482" s="2" t="s">
        <v>30</v>
      </c>
      <c r="H1482" s="41">
        <v>0</v>
      </c>
      <c r="I1482" s="18">
        <v>470000000</v>
      </c>
      <c r="J1482" s="6" t="s">
        <v>32</v>
      </c>
      <c r="K1482" s="3" t="s">
        <v>240</v>
      </c>
      <c r="L1482" s="40" t="s">
        <v>2257</v>
      </c>
      <c r="M1482" s="2" t="s">
        <v>35</v>
      </c>
      <c r="N1482" s="11" t="s">
        <v>2258</v>
      </c>
      <c r="O1482" s="11" t="s">
        <v>2259</v>
      </c>
      <c r="P1482" s="2">
        <v>796</v>
      </c>
      <c r="Q1482" s="42" t="s">
        <v>39</v>
      </c>
      <c r="R1482" s="43">
        <v>2</v>
      </c>
      <c r="S1482" s="23">
        <v>21190.280000000002</v>
      </c>
      <c r="T1482" s="23">
        <v>0</v>
      </c>
      <c r="U1482" s="23">
        <f t="shared" si="750"/>
        <v>0</v>
      </c>
      <c r="V1482" s="2"/>
      <c r="W1482" s="2">
        <v>2016</v>
      </c>
      <c r="X1482" s="41" t="s">
        <v>7025</v>
      </c>
    </row>
    <row r="1483" spans="1:24" ht="153" x14ac:dyDescent="0.25">
      <c r="A1483" s="6" t="s">
        <v>7358</v>
      </c>
      <c r="B1483" s="11" t="s">
        <v>25</v>
      </c>
      <c r="C1483" s="11" t="s">
        <v>2459</v>
      </c>
      <c r="D1483" s="46" t="s">
        <v>2460</v>
      </c>
      <c r="E1483" s="11" t="s">
        <v>2461</v>
      </c>
      <c r="F1483" s="46" t="s">
        <v>2744</v>
      </c>
      <c r="G1483" s="2" t="s">
        <v>30</v>
      </c>
      <c r="H1483" s="41">
        <v>0</v>
      </c>
      <c r="I1483" s="18">
        <v>470000000</v>
      </c>
      <c r="J1483" s="6" t="s">
        <v>32</v>
      </c>
      <c r="K1483" s="3" t="s">
        <v>628</v>
      </c>
      <c r="L1483" s="40" t="s">
        <v>2257</v>
      </c>
      <c r="M1483" s="2" t="s">
        <v>35</v>
      </c>
      <c r="N1483" s="11" t="s">
        <v>2258</v>
      </c>
      <c r="O1483" s="11" t="s">
        <v>2259</v>
      </c>
      <c r="P1483" s="2">
        <v>796</v>
      </c>
      <c r="Q1483" s="42" t="s">
        <v>39</v>
      </c>
      <c r="R1483" s="43">
        <v>2</v>
      </c>
      <c r="S1483" s="23">
        <v>21190.280000000002</v>
      </c>
      <c r="T1483" s="23">
        <f t="shared" ref="T1483" si="787">R1483*S1483</f>
        <v>42380.560000000005</v>
      </c>
      <c r="U1483" s="23">
        <f t="shared" ref="U1483" si="788">T1483*1.12</f>
        <v>47466.227200000008</v>
      </c>
      <c r="V1483" s="2"/>
      <c r="W1483" s="2">
        <v>2016</v>
      </c>
      <c r="X1483" s="41"/>
    </row>
    <row r="1484" spans="1:24" ht="153" x14ac:dyDescent="0.25">
      <c r="A1484" s="6" t="s">
        <v>5716</v>
      </c>
      <c r="B1484" s="11" t="s">
        <v>25</v>
      </c>
      <c r="C1484" s="11" t="s">
        <v>2459</v>
      </c>
      <c r="D1484" s="46" t="s">
        <v>2460</v>
      </c>
      <c r="E1484" s="11" t="s">
        <v>2461</v>
      </c>
      <c r="F1484" s="46" t="s">
        <v>2745</v>
      </c>
      <c r="G1484" s="2" t="s">
        <v>30</v>
      </c>
      <c r="H1484" s="41">
        <v>0</v>
      </c>
      <c r="I1484" s="18">
        <v>470000000</v>
      </c>
      <c r="J1484" s="6" t="s">
        <v>32</v>
      </c>
      <c r="K1484" s="3" t="s">
        <v>240</v>
      </c>
      <c r="L1484" s="40" t="s">
        <v>2257</v>
      </c>
      <c r="M1484" s="2" t="s">
        <v>35</v>
      </c>
      <c r="N1484" s="11" t="s">
        <v>2258</v>
      </c>
      <c r="O1484" s="11" t="s">
        <v>2259</v>
      </c>
      <c r="P1484" s="2">
        <v>796</v>
      </c>
      <c r="Q1484" s="42" t="s">
        <v>39</v>
      </c>
      <c r="R1484" s="43">
        <v>2</v>
      </c>
      <c r="S1484" s="43">
        <v>26307.26</v>
      </c>
      <c r="T1484" s="23">
        <v>0</v>
      </c>
      <c r="U1484" s="23">
        <f t="shared" si="750"/>
        <v>0</v>
      </c>
      <c r="V1484" s="2"/>
      <c r="W1484" s="2">
        <v>2016</v>
      </c>
      <c r="X1484" s="41" t="s">
        <v>7025</v>
      </c>
    </row>
    <row r="1485" spans="1:24" ht="153" x14ac:dyDescent="0.25">
      <c r="A1485" s="6" t="s">
        <v>7359</v>
      </c>
      <c r="B1485" s="11" t="s">
        <v>25</v>
      </c>
      <c r="C1485" s="11" t="s">
        <v>2459</v>
      </c>
      <c r="D1485" s="46" t="s">
        <v>2460</v>
      </c>
      <c r="E1485" s="11" t="s">
        <v>2461</v>
      </c>
      <c r="F1485" s="46" t="s">
        <v>2745</v>
      </c>
      <c r="G1485" s="2" t="s">
        <v>30</v>
      </c>
      <c r="H1485" s="41">
        <v>0</v>
      </c>
      <c r="I1485" s="18">
        <v>470000000</v>
      </c>
      <c r="J1485" s="6" t="s">
        <v>32</v>
      </c>
      <c r="K1485" s="3" t="s">
        <v>628</v>
      </c>
      <c r="L1485" s="40" t="s">
        <v>2257</v>
      </c>
      <c r="M1485" s="2" t="s">
        <v>35</v>
      </c>
      <c r="N1485" s="11" t="s">
        <v>2258</v>
      </c>
      <c r="O1485" s="11" t="s">
        <v>2259</v>
      </c>
      <c r="P1485" s="2">
        <v>796</v>
      </c>
      <c r="Q1485" s="42" t="s">
        <v>39</v>
      </c>
      <c r="R1485" s="43">
        <v>2</v>
      </c>
      <c r="S1485" s="43">
        <v>26307.26</v>
      </c>
      <c r="T1485" s="23">
        <f t="shared" ref="T1485" si="789">R1485*S1485</f>
        <v>52614.52</v>
      </c>
      <c r="U1485" s="23">
        <f t="shared" ref="U1485" si="790">T1485*1.12</f>
        <v>58928.2624</v>
      </c>
      <c r="V1485" s="2"/>
      <c r="W1485" s="2">
        <v>2016</v>
      </c>
      <c r="X1485" s="41"/>
    </row>
    <row r="1486" spans="1:24" ht="153" x14ac:dyDescent="0.25">
      <c r="A1486" s="6" t="s">
        <v>5717</v>
      </c>
      <c r="B1486" s="11" t="s">
        <v>25</v>
      </c>
      <c r="C1486" s="11" t="s">
        <v>2459</v>
      </c>
      <c r="D1486" s="46" t="s">
        <v>2460</v>
      </c>
      <c r="E1486" s="11" t="s">
        <v>2461</v>
      </c>
      <c r="F1486" s="45" t="s">
        <v>2746</v>
      </c>
      <c r="G1486" s="2" t="s">
        <v>30</v>
      </c>
      <c r="H1486" s="41">
        <v>0</v>
      </c>
      <c r="I1486" s="18">
        <v>470000000</v>
      </c>
      <c r="J1486" s="6" t="s">
        <v>32</v>
      </c>
      <c r="K1486" s="3" t="s">
        <v>240</v>
      </c>
      <c r="L1486" s="40" t="s">
        <v>2257</v>
      </c>
      <c r="M1486" s="2" t="s">
        <v>35</v>
      </c>
      <c r="N1486" s="11" t="s">
        <v>2258</v>
      </c>
      <c r="O1486" s="11" t="s">
        <v>2259</v>
      </c>
      <c r="P1486" s="2">
        <v>796</v>
      </c>
      <c r="Q1486" s="42" t="s">
        <v>39</v>
      </c>
      <c r="R1486" s="43">
        <v>4</v>
      </c>
      <c r="S1486" s="43">
        <v>17961.02</v>
      </c>
      <c r="T1486" s="23">
        <v>0</v>
      </c>
      <c r="U1486" s="23">
        <f t="shared" si="750"/>
        <v>0</v>
      </c>
      <c r="V1486" s="2"/>
      <c r="W1486" s="2">
        <v>2016</v>
      </c>
      <c r="X1486" s="41" t="s">
        <v>7025</v>
      </c>
    </row>
    <row r="1487" spans="1:24" ht="153" x14ac:dyDescent="0.25">
      <c r="A1487" s="6" t="s">
        <v>7360</v>
      </c>
      <c r="B1487" s="11" t="s">
        <v>25</v>
      </c>
      <c r="C1487" s="11" t="s">
        <v>2459</v>
      </c>
      <c r="D1487" s="46" t="s">
        <v>2460</v>
      </c>
      <c r="E1487" s="11" t="s">
        <v>2461</v>
      </c>
      <c r="F1487" s="45" t="s">
        <v>2746</v>
      </c>
      <c r="G1487" s="2" t="s">
        <v>30</v>
      </c>
      <c r="H1487" s="41">
        <v>0</v>
      </c>
      <c r="I1487" s="18">
        <v>470000000</v>
      </c>
      <c r="J1487" s="6" t="s">
        <v>32</v>
      </c>
      <c r="K1487" s="3" t="s">
        <v>628</v>
      </c>
      <c r="L1487" s="40" t="s">
        <v>2257</v>
      </c>
      <c r="M1487" s="2" t="s">
        <v>35</v>
      </c>
      <c r="N1487" s="11" t="s">
        <v>2258</v>
      </c>
      <c r="O1487" s="11" t="s">
        <v>2259</v>
      </c>
      <c r="P1487" s="2">
        <v>796</v>
      </c>
      <c r="Q1487" s="42" t="s">
        <v>39</v>
      </c>
      <c r="R1487" s="43">
        <v>4</v>
      </c>
      <c r="S1487" s="43">
        <v>17961.02</v>
      </c>
      <c r="T1487" s="23">
        <f t="shared" ref="T1487" si="791">R1487*S1487</f>
        <v>71844.08</v>
      </c>
      <c r="U1487" s="23">
        <f t="shared" ref="U1487" si="792">T1487*1.12</f>
        <v>80465.369600000005</v>
      </c>
      <c r="V1487" s="2"/>
      <c r="W1487" s="2">
        <v>2016</v>
      </c>
      <c r="X1487" s="41"/>
    </row>
    <row r="1488" spans="1:24" ht="153" x14ac:dyDescent="0.25">
      <c r="A1488" s="6" t="s">
        <v>5718</v>
      </c>
      <c r="B1488" s="11" t="s">
        <v>25</v>
      </c>
      <c r="C1488" s="11" t="s">
        <v>2459</v>
      </c>
      <c r="D1488" s="46" t="s">
        <v>2460</v>
      </c>
      <c r="E1488" s="11" t="s">
        <v>2461</v>
      </c>
      <c r="F1488" s="45" t="s">
        <v>2747</v>
      </c>
      <c r="G1488" s="2" t="s">
        <v>30</v>
      </c>
      <c r="H1488" s="41">
        <v>0</v>
      </c>
      <c r="I1488" s="18">
        <v>470000000</v>
      </c>
      <c r="J1488" s="6" t="s">
        <v>32</v>
      </c>
      <c r="K1488" s="3" t="s">
        <v>240</v>
      </c>
      <c r="L1488" s="40" t="s">
        <v>2257</v>
      </c>
      <c r="M1488" s="2" t="s">
        <v>35</v>
      </c>
      <c r="N1488" s="11" t="s">
        <v>2258</v>
      </c>
      <c r="O1488" s="11" t="s">
        <v>2259</v>
      </c>
      <c r="P1488" s="2">
        <v>796</v>
      </c>
      <c r="Q1488" s="42" t="s">
        <v>39</v>
      </c>
      <c r="R1488" s="43">
        <v>2</v>
      </c>
      <c r="S1488" s="43">
        <v>39567.53</v>
      </c>
      <c r="T1488" s="23">
        <v>0</v>
      </c>
      <c r="U1488" s="23">
        <f t="shared" si="750"/>
        <v>0</v>
      </c>
      <c r="V1488" s="2"/>
      <c r="W1488" s="2">
        <v>2016</v>
      </c>
      <c r="X1488" s="41" t="s">
        <v>7025</v>
      </c>
    </row>
    <row r="1489" spans="1:24" ht="153" x14ac:dyDescent="0.25">
      <c r="A1489" s="6" t="s">
        <v>7361</v>
      </c>
      <c r="B1489" s="11" t="s">
        <v>25</v>
      </c>
      <c r="C1489" s="11" t="s">
        <v>2459</v>
      </c>
      <c r="D1489" s="46" t="s">
        <v>2460</v>
      </c>
      <c r="E1489" s="11" t="s">
        <v>2461</v>
      </c>
      <c r="F1489" s="45" t="s">
        <v>2747</v>
      </c>
      <c r="G1489" s="2" t="s">
        <v>30</v>
      </c>
      <c r="H1489" s="41">
        <v>0</v>
      </c>
      <c r="I1489" s="18">
        <v>470000000</v>
      </c>
      <c r="J1489" s="6" t="s">
        <v>32</v>
      </c>
      <c r="K1489" s="3" t="s">
        <v>628</v>
      </c>
      <c r="L1489" s="40" t="s">
        <v>2257</v>
      </c>
      <c r="M1489" s="2" t="s">
        <v>35</v>
      </c>
      <c r="N1489" s="11" t="s">
        <v>2258</v>
      </c>
      <c r="O1489" s="11" t="s">
        <v>2259</v>
      </c>
      <c r="P1489" s="2">
        <v>796</v>
      </c>
      <c r="Q1489" s="42" t="s">
        <v>39</v>
      </c>
      <c r="R1489" s="43">
        <v>2</v>
      </c>
      <c r="S1489" s="43">
        <v>39567.53</v>
      </c>
      <c r="T1489" s="23">
        <f t="shared" ref="T1489" si="793">R1489*S1489</f>
        <v>79135.06</v>
      </c>
      <c r="U1489" s="23">
        <f t="shared" ref="U1489" si="794">T1489*1.12</f>
        <v>88631.267200000002</v>
      </c>
      <c r="V1489" s="2"/>
      <c r="W1489" s="2">
        <v>2016</v>
      </c>
      <c r="X1489" s="41"/>
    </row>
    <row r="1490" spans="1:24" ht="153" x14ac:dyDescent="0.25">
      <c r="A1490" s="6" t="s">
        <v>5719</v>
      </c>
      <c r="B1490" s="11" t="s">
        <v>25</v>
      </c>
      <c r="C1490" s="11" t="s">
        <v>2467</v>
      </c>
      <c r="D1490" s="11" t="s">
        <v>404</v>
      </c>
      <c r="E1490" s="11" t="s">
        <v>2468</v>
      </c>
      <c r="F1490" s="46" t="s">
        <v>2748</v>
      </c>
      <c r="G1490" s="2" t="s">
        <v>30</v>
      </c>
      <c r="H1490" s="41">
        <v>0</v>
      </c>
      <c r="I1490" s="18">
        <v>470000000</v>
      </c>
      <c r="J1490" s="6" t="s">
        <v>32</v>
      </c>
      <c r="K1490" s="3" t="s">
        <v>240</v>
      </c>
      <c r="L1490" s="40" t="s">
        <v>2257</v>
      </c>
      <c r="M1490" s="2" t="s">
        <v>35</v>
      </c>
      <c r="N1490" s="11" t="s">
        <v>2258</v>
      </c>
      <c r="O1490" s="11" t="s">
        <v>2259</v>
      </c>
      <c r="P1490" s="2">
        <v>796</v>
      </c>
      <c r="Q1490" s="42" t="s">
        <v>39</v>
      </c>
      <c r="R1490" s="43">
        <v>4</v>
      </c>
      <c r="S1490" s="43">
        <v>3103</v>
      </c>
      <c r="T1490" s="23">
        <v>0</v>
      </c>
      <c r="U1490" s="23">
        <f t="shared" si="750"/>
        <v>0</v>
      </c>
      <c r="V1490" s="2"/>
      <c r="W1490" s="2">
        <v>2016</v>
      </c>
      <c r="X1490" s="41" t="s">
        <v>7025</v>
      </c>
    </row>
    <row r="1491" spans="1:24" ht="153" x14ac:dyDescent="0.25">
      <c r="A1491" s="6" t="s">
        <v>7362</v>
      </c>
      <c r="B1491" s="11" t="s">
        <v>25</v>
      </c>
      <c r="C1491" s="11" t="s">
        <v>2467</v>
      </c>
      <c r="D1491" s="11" t="s">
        <v>404</v>
      </c>
      <c r="E1491" s="11" t="s">
        <v>2468</v>
      </c>
      <c r="F1491" s="46" t="s">
        <v>2748</v>
      </c>
      <c r="G1491" s="2" t="s">
        <v>30</v>
      </c>
      <c r="H1491" s="41">
        <v>0</v>
      </c>
      <c r="I1491" s="18">
        <v>470000000</v>
      </c>
      <c r="J1491" s="6" t="s">
        <v>32</v>
      </c>
      <c r="K1491" s="3" t="s">
        <v>628</v>
      </c>
      <c r="L1491" s="40" t="s">
        <v>2257</v>
      </c>
      <c r="M1491" s="2" t="s">
        <v>35</v>
      </c>
      <c r="N1491" s="11" t="s">
        <v>2258</v>
      </c>
      <c r="O1491" s="11" t="s">
        <v>2259</v>
      </c>
      <c r="P1491" s="2">
        <v>796</v>
      </c>
      <c r="Q1491" s="42" t="s">
        <v>39</v>
      </c>
      <c r="R1491" s="43">
        <v>4</v>
      </c>
      <c r="S1491" s="43">
        <v>3103</v>
      </c>
      <c r="T1491" s="23">
        <f t="shared" ref="T1491" si="795">R1491*S1491</f>
        <v>12412</v>
      </c>
      <c r="U1491" s="23">
        <f t="shared" ref="U1491" si="796">T1491*1.12</f>
        <v>13901.44</v>
      </c>
      <c r="V1491" s="2"/>
      <c r="W1491" s="2">
        <v>2016</v>
      </c>
      <c r="X1491" s="41"/>
    </row>
    <row r="1492" spans="1:24" ht="153" x14ac:dyDescent="0.25">
      <c r="A1492" s="6" t="s">
        <v>5720</v>
      </c>
      <c r="B1492" s="11" t="s">
        <v>25</v>
      </c>
      <c r="C1492" s="11" t="s">
        <v>2749</v>
      </c>
      <c r="D1492" s="46" t="s">
        <v>2750</v>
      </c>
      <c r="E1492" s="11" t="s">
        <v>2751</v>
      </c>
      <c r="F1492" s="46" t="s">
        <v>2752</v>
      </c>
      <c r="G1492" s="2" t="s">
        <v>30</v>
      </c>
      <c r="H1492" s="41">
        <v>0</v>
      </c>
      <c r="I1492" s="18">
        <v>470000000</v>
      </c>
      <c r="J1492" s="6" t="s">
        <v>32</v>
      </c>
      <c r="K1492" s="3" t="s">
        <v>240</v>
      </c>
      <c r="L1492" s="40" t="s">
        <v>2257</v>
      </c>
      <c r="M1492" s="2" t="s">
        <v>35</v>
      </c>
      <c r="N1492" s="11" t="s">
        <v>2258</v>
      </c>
      <c r="O1492" s="11" t="s">
        <v>2259</v>
      </c>
      <c r="P1492" s="2">
        <v>796</v>
      </c>
      <c r="Q1492" s="42" t="s">
        <v>39</v>
      </c>
      <c r="R1492" s="43">
        <v>2</v>
      </c>
      <c r="S1492" s="43">
        <v>19260</v>
      </c>
      <c r="T1492" s="23">
        <v>0</v>
      </c>
      <c r="U1492" s="23">
        <f t="shared" si="750"/>
        <v>0</v>
      </c>
      <c r="V1492" s="2"/>
      <c r="W1492" s="2">
        <v>2016</v>
      </c>
      <c r="X1492" s="41" t="s">
        <v>7025</v>
      </c>
    </row>
    <row r="1493" spans="1:24" ht="153" x14ac:dyDescent="0.25">
      <c r="A1493" s="6" t="s">
        <v>7363</v>
      </c>
      <c r="B1493" s="11" t="s">
        <v>25</v>
      </c>
      <c r="C1493" s="11" t="s">
        <v>2749</v>
      </c>
      <c r="D1493" s="46" t="s">
        <v>2750</v>
      </c>
      <c r="E1493" s="11" t="s">
        <v>2751</v>
      </c>
      <c r="F1493" s="46" t="s">
        <v>2752</v>
      </c>
      <c r="G1493" s="2" t="s">
        <v>30</v>
      </c>
      <c r="H1493" s="41">
        <v>0</v>
      </c>
      <c r="I1493" s="18">
        <v>470000000</v>
      </c>
      <c r="J1493" s="6" t="s">
        <v>32</v>
      </c>
      <c r="K1493" s="3" t="s">
        <v>628</v>
      </c>
      <c r="L1493" s="40" t="s">
        <v>2257</v>
      </c>
      <c r="M1493" s="2" t="s">
        <v>35</v>
      </c>
      <c r="N1493" s="11" t="s">
        <v>2258</v>
      </c>
      <c r="O1493" s="11" t="s">
        <v>2259</v>
      </c>
      <c r="P1493" s="2">
        <v>796</v>
      </c>
      <c r="Q1493" s="42" t="s">
        <v>39</v>
      </c>
      <c r="R1493" s="43">
        <v>2</v>
      </c>
      <c r="S1493" s="43">
        <v>19260</v>
      </c>
      <c r="T1493" s="23">
        <f t="shared" ref="T1493" si="797">R1493*S1493</f>
        <v>38520</v>
      </c>
      <c r="U1493" s="23">
        <f t="shared" ref="U1493" si="798">T1493*1.12</f>
        <v>43142.400000000001</v>
      </c>
      <c r="V1493" s="2"/>
      <c r="W1493" s="2">
        <v>2016</v>
      </c>
      <c r="X1493" s="41"/>
    </row>
    <row r="1494" spans="1:24" ht="153" x14ac:dyDescent="0.25">
      <c r="A1494" s="6" t="s">
        <v>5721</v>
      </c>
      <c r="B1494" s="11" t="s">
        <v>25</v>
      </c>
      <c r="C1494" s="11" t="s">
        <v>2459</v>
      </c>
      <c r="D1494" s="46" t="s">
        <v>2460</v>
      </c>
      <c r="E1494" s="11" t="s">
        <v>2461</v>
      </c>
      <c r="F1494" s="46" t="s">
        <v>2753</v>
      </c>
      <c r="G1494" s="2" t="s">
        <v>30</v>
      </c>
      <c r="H1494" s="41">
        <v>0</v>
      </c>
      <c r="I1494" s="18">
        <v>470000000</v>
      </c>
      <c r="J1494" s="6" t="s">
        <v>32</v>
      </c>
      <c r="K1494" s="3" t="s">
        <v>240</v>
      </c>
      <c r="L1494" s="40" t="s">
        <v>2257</v>
      </c>
      <c r="M1494" s="2" t="s">
        <v>35</v>
      </c>
      <c r="N1494" s="11" t="s">
        <v>2258</v>
      </c>
      <c r="O1494" s="11" t="s">
        <v>2259</v>
      </c>
      <c r="P1494" s="2">
        <v>796</v>
      </c>
      <c r="Q1494" s="42" t="s">
        <v>39</v>
      </c>
      <c r="R1494" s="43">
        <v>2</v>
      </c>
      <c r="S1494" s="43">
        <v>10677.53</v>
      </c>
      <c r="T1494" s="23">
        <v>0</v>
      </c>
      <c r="U1494" s="23">
        <f t="shared" si="750"/>
        <v>0</v>
      </c>
      <c r="V1494" s="2"/>
      <c r="W1494" s="2">
        <v>2016</v>
      </c>
      <c r="X1494" s="41" t="s">
        <v>7025</v>
      </c>
    </row>
    <row r="1495" spans="1:24" ht="153" x14ac:dyDescent="0.25">
      <c r="A1495" s="6" t="s">
        <v>7364</v>
      </c>
      <c r="B1495" s="11" t="s">
        <v>25</v>
      </c>
      <c r="C1495" s="11" t="s">
        <v>2459</v>
      </c>
      <c r="D1495" s="46" t="s">
        <v>2460</v>
      </c>
      <c r="E1495" s="11" t="s">
        <v>2461</v>
      </c>
      <c r="F1495" s="46" t="s">
        <v>2753</v>
      </c>
      <c r="G1495" s="2" t="s">
        <v>30</v>
      </c>
      <c r="H1495" s="41">
        <v>0</v>
      </c>
      <c r="I1495" s="18">
        <v>470000000</v>
      </c>
      <c r="J1495" s="6" t="s">
        <v>32</v>
      </c>
      <c r="K1495" s="3" t="s">
        <v>628</v>
      </c>
      <c r="L1495" s="40" t="s">
        <v>2257</v>
      </c>
      <c r="M1495" s="2" t="s">
        <v>35</v>
      </c>
      <c r="N1495" s="11" t="s">
        <v>2258</v>
      </c>
      <c r="O1495" s="11" t="s">
        <v>2259</v>
      </c>
      <c r="P1495" s="2">
        <v>796</v>
      </c>
      <c r="Q1495" s="42" t="s">
        <v>39</v>
      </c>
      <c r="R1495" s="43">
        <v>2</v>
      </c>
      <c r="S1495" s="43">
        <v>10677.53</v>
      </c>
      <c r="T1495" s="23">
        <f t="shared" ref="T1495" si="799">R1495*S1495</f>
        <v>21355.06</v>
      </c>
      <c r="U1495" s="23">
        <f t="shared" ref="U1495" si="800">T1495*1.12</f>
        <v>23917.667200000004</v>
      </c>
      <c r="V1495" s="2"/>
      <c r="W1495" s="2">
        <v>2016</v>
      </c>
      <c r="X1495" s="41"/>
    </row>
    <row r="1496" spans="1:24" ht="153" x14ac:dyDescent="0.25">
      <c r="A1496" s="6" t="s">
        <v>5722</v>
      </c>
      <c r="B1496" s="11" t="s">
        <v>25</v>
      </c>
      <c r="C1496" s="11" t="s">
        <v>2503</v>
      </c>
      <c r="D1496" s="11" t="s">
        <v>1905</v>
      </c>
      <c r="E1496" s="11" t="s">
        <v>2504</v>
      </c>
      <c r="F1496" s="46" t="s">
        <v>2754</v>
      </c>
      <c r="G1496" s="2" t="s">
        <v>30</v>
      </c>
      <c r="H1496" s="41">
        <v>0</v>
      </c>
      <c r="I1496" s="18">
        <v>470000000</v>
      </c>
      <c r="J1496" s="6" t="s">
        <v>32</v>
      </c>
      <c r="K1496" s="3" t="s">
        <v>240</v>
      </c>
      <c r="L1496" s="40" t="s">
        <v>2257</v>
      </c>
      <c r="M1496" s="2" t="s">
        <v>35</v>
      </c>
      <c r="N1496" s="11" t="s">
        <v>2258</v>
      </c>
      <c r="O1496" s="11" t="s">
        <v>2259</v>
      </c>
      <c r="P1496" s="2">
        <v>796</v>
      </c>
      <c r="Q1496" s="42" t="s">
        <v>39</v>
      </c>
      <c r="R1496" s="43">
        <v>10</v>
      </c>
      <c r="S1496" s="43">
        <v>201.16000000000003</v>
      </c>
      <c r="T1496" s="23">
        <v>0</v>
      </c>
      <c r="U1496" s="23">
        <f t="shared" si="750"/>
        <v>0</v>
      </c>
      <c r="V1496" s="2"/>
      <c r="W1496" s="2">
        <v>2016</v>
      </c>
      <c r="X1496" s="41" t="s">
        <v>7025</v>
      </c>
    </row>
    <row r="1497" spans="1:24" ht="153" x14ac:dyDescent="0.25">
      <c r="A1497" s="6" t="s">
        <v>7365</v>
      </c>
      <c r="B1497" s="11" t="s">
        <v>25</v>
      </c>
      <c r="C1497" s="11" t="s">
        <v>2503</v>
      </c>
      <c r="D1497" s="11" t="s">
        <v>1905</v>
      </c>
      <c r="E1497" s="11" t="s">
        <v>2504</v>
      </c>
      <c r="F1497" s="46" t="s">
        <v>2754</v>
      </c>
      <c r="G1497" s="2" t="s">
        <v>30</v>
      </c>
      <c r="H1497" s="41">
        <v>0</v>
      </c>
      <c r="I1497" s="18">
        <v>470000000</v>
      </c>
      <c r="J1497" s="6" t="s">
        <v>32</v>
      </c>
      <c r="K1497" s="3" t="s">
        <v>628</v>
      </c>
      <c r="L1497" s="40" t="s">
        <v>2257</v>
      </c>
      <c r="M1497" s="2" t="s">
        <v>35</v>
      </c>
      <c r="N1497" s="11" t="s">
        <v>2258</v>
      </c>
      <c r="O1497" s="11" t="s">
        <v>2259</v>
      </c>
      <c r="P1497" s="2">
        <v>796</v>
      </c>
      <c r="Q1497" s="42" t="s">
        <v>39</v>
      </c>
      <c r="R1497" s="43">
        <v>10</v>
      </c>
      <c r="S1497" s="43">
        <v>201.16000000000003</v>
      </c>
      <c r="T1497" s="23">
        <f t="shared" ref="T1497" si="801">R1497*S1497</f>
        <v>2011.6000000000004</v>
      </c>
      <c r="U1497" s="23">
        <f t="shared" ref="U1497" si="802">T1497*1.12</f>
        <v>2252.9920000000006</v>
      </c>
      <c r="V1497" s="2"/>
      <c r="W1497" s="2">
        <v>2016</v>
      </c>
      <c r="X1497" s="41"/>
    </row>
    <row r="1498" spans="1:24" ht="153" x14ac:dyDescent="0.25">
      <c r="A1498" s="6" t="s">
        <v>5723</v>
      </c>
      <c r="B1498" s="11" t="s">
        <v>25</v>
      </c>
      <c r="C1498" s="11" t="s">
        <v>2503</v>
      </c>
      <c r="D1498" s="11" t="s">
        <v>1905</v>
      </c>
      <c r="E1498" s="11" t="s">
        <v>2504</v>
      </c>
      <c r="F1498" s="46" t="s">
        <v>2755</v>
      </c>
      <c r="G1498" s="2" t="s">
        <v>30</v>
      </c>
      <c r="H1498" s="41">
        <v>0</v>
      </c>
      <c r="I1498" s="18">
        <v>470000000</v>
      </c>
      <c r="J1498" s="6" t="s">
        <v>32</v>
      </c>
      <c r="K1498" s="3" t="s">
        <v>240</v>
      </c>
      <c r="L1498" s="40" t="s">
        <v>2257</v>
      </c>
      <c r="M1498" s="2" t="s">
        <v>35</v>
      </c>
      <c r="N1498" s="11" t="s">
        <v>2258</v>
      </c>
      <c r="O1498" s="11" t="s">
        <v>2259</v>
      </c>
      <c r="P1498" s="2">
        <v>796</v>
      </c>
      <c r="Q1498" s="42" t="s">
        <v>39</v>
      </c>
      <c r="R1498" s="43">
        <v>10</v>
      </c>
      <c r="S1498" s="43">
        <v>148.38</v>
      </c>
      <c r="T1498" s="23">
        <v>0</v>
      </c>
      <c r="U1498" s="23">
        <f t="shared" si="750"/>
        <v>0</v>
      </c>
      <c r="V1498" s="2"/>
      <c r="W1498" s="2">
        <v>2016</v>
      </c>
      <c r="X1498" s="41" t="s">
        <v>7025</v>
      </c>
    </row>
    <row r="1499" spans="1:24" ht="153" x14ac:dyDescent="0.25">
      <c r="A1499" s="6" t="s">
        <v>7366</v>
      </c>
      <c r="B1499" s="11" t="s">
        <v>25</v>
      </c>
      <c r="C1499" s="11" t="s">
        <v>2503</v>
      </c>
      <c r="D1499" s="11" t="s">
        <v>1905</v>
      </c>
      <c r="E1499" s="11" t="s">
        <v>2504</v>
      </c>
      <c r="F1499" s="46" t="s">
        <v>2755</v>
      </c>
      <c r="G1499" s="2" t="s">
        <v>30</v>
      </c>
      <c r="H1499" s="41">
        <v>0</v>
      </c>
      <c r="I1499" s="18">
        <v>470000000</v>
      </c>
      <c r="J1499" s="6" t="s">
        <v>32</v>
      </c>
      <c r="K1499" s="3" t="s">
        <v>628</v>
      </c>
      <c r="L1499" s="40" t="s">
        <v>2257</v>
      </c>
      <c r="M1499" s="2" t="s">
        <v>35</v>
      </c>
      <c r="N1499" s="11" t="s">
        <v>2258</v>
      </c>
      <c r="O1499" s="11" t="s">
        <v>2259</v>
      </c>
      <c r="P1499" s="2">
        <v>796</v>
      </c>
      <c r="Q1499" s="42" t="s">
        <v>39</v>
      </c>
      <c r="R1499" s="43">
        <v>10</v>
      </c>
      <c r="S1499" s="43">
        <v>148.38</v>
      </c>
      <c r="T1499" s="23">
        <f t="shared" ref="T1499" si="803">R1499*S1499</f>
        <v>1483.8</v>
      </c>
      <c r="U1499" s="23">
        <f t="shared" ref="U1499" si="804">T1499*1.12</f>
        <v>1661.856</v>
      </c>
      <c r="V1499" s="2"/>
      <c r="W1499" s="2">
        <v>2016</v>
      </c>
      <c r="X1499" s="41"/>
    </row>
    <row r="1500" spans="1:24" ht="153" x14ac:dyDescent="0.25">
      <c r="A1500" s="6" t="s">
        <v>5724</v>
      </c>
      <c r="B1500" s="11" t="s">
        <v>25</v>
      </c>
      <c r="C1500" s="11" t="s">
        <v>2503</v>
      </c>
      <c r="D1500" s="11" t="s">
        <v>1905</v>
      </c>
      <c r="E1500" s="11" t="s">
        <v>2504</v>
      </c>
      <c r="F1500" s="45" t="s">
        <v>2756</v>
      </c>
      <c r="G1500" s="2" t="s">
        <v>30</v>
      </c>
      <c r="H1500" s="41">
        <v>0</v>
      </c>
      <c r="I1500" s="18">
        <v>470000000</v>
      </c>
      <c r="J1500" s="6" t="s">
        <v>32</v>
      </c>
      <c r="K1500" s="3" t="s">
        <v>240</v>
      </c>
      <c r="L1500" s="40" t="s">
        <v>2257</v>
      </c>
      <c r="M1500" s="2" t="s">
        <v>35</v>
      </c>
      <c r="N1500" s="11" t="s">
        <v>2258</v>
      </c>
      <c r="O1500" s="11" t="s">
        <v>2259</v>
      </c>
      <c r="P1500" s="2">
        <v>796</v>
      </c>
      <c r="Q1500" s="42" t="s">
        <v>39</v>
      </c>
      <c r="R1500" s="43">
        <v>10</v>
      </c>
      <c r="S1500" s="43">
        <v>134.05000000000001</v>
      </c>
      <c r="T1500" s="23">
        <v>0</v>
      </c>
      <c r="U1500" s="23">
        <f t="shared" si="750"/>
        <v>0</v>
      </c>
      <c r="V1500" s="2"/>
      <c r="W1500" s="2">
        <v>2016</v>
      </c>
      <c r="X1500" s="41" t="s">
        <v>7025</v>
      </c>
    </row>
    <row r="1501" spans="1:24" ht="153" x14ac:dyDescent="0.25">
      <c r="A1501" s="6" t="s">
        <v>7367</v>
      </c>
      <c r="B1501" s="11" t="s">
        <v>25</v>
      </c>
      <c r="C1501" s="11" t="s">
        <v>2503</v>
      </c>
      <c r="D1501" s="11" t="s">
        <v>1905</v>
      </c>
      <c r="E1501" s="11" t="s">
        <v>2504</v>
      </c>
      <c r="F1501" s="45" t="s">
        <v>2756</v>
      </c>
      <c r="G1501" s="2" t="s">
        <v>30</v>
      </c>
      <c r="H1501" s="41">
        <v>0</v>
      </c>
      <c r="I1501" s="18">
        <v>470000000</v>
      </c>
      <c r="J1501" s="6" t="s">
        <v>32</v>
      </c>
      <c r="K1501" s="3" t="s">
        <v>628</v>
      </c>
      <c r="L1501" s="40" t="s">
        <v>2257</v>
      </c>
      <c r="M1501" s="2" t="s">
        <v>35</v>
      </c>
      <c r="N1501" s="11" t="s">
        <v>2258</v>
      </c>
      <c r="O1501" s="11" t="s">
        <v>2259</v>
      </c>
      <c r="P1501" s="2">
        <v>796</v>
      </c>
      <c r="Q1501" s="42" t="s">
        <v>39</v>
      </c>
      <c r="R1501" s="43">
        <v>10</v>
      </c>
      <c r="S1501" s="43">
        <v>134.05000000000001</v>
      </c>
      <c r="T1501" s="23">
        <f t="shared" ref="T1501" si="805">R1501*S1501</f>
        <v>1340.5</v>
      </c>
      <c r="U1501" s="23">
        <f t="shared" ref="U1501" si="806">T1501*1.12</f>
        <v>1501.3600000000001</v>
      </c>
      <c r="V1501" s="2"/>
      <c r="W1501" s="2">
        <v>2016</v>
      </c>
      <c r="X1501" s="41"/>
    </row>
    <row r="1502" spans="1:24" ht="153" x14ac:dyDescent="0.25">
      <c r="A1502" s="6" t="s">
        <v>5725</v>
      </c>
      <c r="B1502" s="11" t="s">
        <v>25</v>
      </c>
      <c r="C1502" s="11" t="s">
        <v>2482</v>
      </c>
      <c r="D1502" s="11" t="s">
        <v>2354</v>
      </c>
      <c r="E1502" s="11" t="s">
        <v>2483</v>
      </c>
      <c r="F1502" s="46" t="s">
        <v>2757</v>
      </c>
      <c r="G1502" s="2" t="s">
        <v>30</v>
      </c>
      <c r="H1502" s="41">
        <v>0</v>
      </c>
      <c r="I1502" s="18">
        <v>470000000</v>
      </c>
      <c r="J1502" s="6" t="s">
        <v>32</v>
      </c>
      <c r="K1502" s="3" t="s">
        <v>240</v>
      </c>
      <c r="L1502" s="40" t="s">
        <v>2257</v>
      </c>
      <c r="M1502" s="2" t="s">
        <v>35</v>
      </c>
      <c r="N1502" s="11" t="s">
        <v>2258</v>
      </c>
      <c r="O1502" s="11" t="s">
        <v>2259</v>
      </c>
      <c r="P1502" s="2">
        <v>796</v>
      </c>
      <c r="Q1502" s="42" t="s">
        <v>39</v>
      </c>
      <c r="R1502" s="43">
        <v>3</v>
      </c>
      <c r="S1502" s="43">
        <v>19534.259999999998</v>
      </c>
      <c r="T1502" s="23">
        <v>0</v>
      </c>
      <c r="U1502" s="23">
        <f t="shared" si="750"/>
        <v>0</v>
      </c>
      <c r="V1502" s="2"/>
      <c r="W1502" s="2">
        <v>2016</v>
      </c>
      <c r="X1502" s="41" t="s">
        <v>7025</v>
      </c>
    </row>
    <row r="1503" spans="1:24" ht="153" x14ac:dyDescent="0.25">
      <c r="A1503" s="6" t="s">
        <v>7368</v>
      </c>
      <c r="B1503" s="11" t="s">
        <v>25</v>
      </c>
      <c r="C1503" s="11" t="s">
        <v>2482</v>
      </c>
      <c r="D1503" s="11" t="s">
        <v>2354</v>
      </c>
      <c r="E1503" s="11" t="s">
        <v>2483</v>
      </c>
      <c r="F1503" s="46" t="s">
        <v>2757</v>
      </c>
      <c r="G1503" s="2" t="s">
        <v>30</v>
      </c>
      <c r="H1503" s="41">
        <v>0</v>
      </c>
      <c r="I1503" s="18">
        <v>470000000</v>
      </c>
      <c r="J1503" s="6" t="s">
        <v>32</v>
      </c>
      <c r="K1503" s="3" t="s">
        <v>628</v>
      </c>
      <c r="L1503" s="40" t="s">
        <v>2257</v>
      </c>
      <c r="M1503" s="2" t="s">
        <v>35</v>
      </c>
      <c r="N1503" s="11" t="s">
        <v>2258</v>
      </c>
      <c r="O1503" s="11" t="s">
        <v>2259</v>
      </c>
      <c r="P1503" s="2">
        <v>796</v>
      </c>
      <c r="Q1503" s="42" t="s">
        <v>39</v>
      </c>
      <c r="R1503" s="43">
        <v>3</v>
      </c>
      <c r="S1503" s="43">
        <v>19534.259999999998</v>
      </c>
      <c r="T1503" s="23">
        <f t="shared" ref="T1503" si="807">R1503*S1503</f>
        <v>58602.78</v>
      </c>
      <c r="U1503" s="23">
        <f t="shared" ref="U1503" si="808">T1503*1.12</f>
        <v>65635.113600000012</v>
      </c>
      <c r="V1503" s="2"/>
      <c r="W1503" s="2">
        <v>2016</v>
      </c>
      <c r="X1503" s="41"/>
    </row>
    <row r="1504" spans="1:24" ht="153" x14ac:dyDescent="0.25">
      <c r="A1504" s="6" t="s">
        <v>5726</v>
      </c>
      <c r="B1504" s="11" t="s">
        <v>25</v>
      </c>
      <c r="C1504" s="11" t="s">
        <v>2659</v>
      </c>
      <c r="D1504" s="11" t="s">
        <v>2660</v>
      </c>
      <c r="E1504" s="11" t="s">
        <v>2661</v>
      </c>
      <c r="F1504" s="11" t="s">
        <v>2758</v>
      </c>
      <c r="G1504" s="2" t="s">
        <v>30</v>
      </c>
      <c r="H1504" s="41">
        <v>0</v>
      </c>
      <c r="I1504" s="18">
        <v>470000000</v>
      </c>
      <c r="J1504" s="6" t="s">
        <v>32</v>
      </c>
      <c r="K1504" s="3" t="s">
        <v>240</v>
      </c>
      <c r="L1504" s="40" t="s">
        <v>2257</v>
      </c>
      <c r="M1504" s="2" t="s">
        <v>35</v>
      </c>
      <c r="N1504" s="11" t="s">
        <v>2258</v>
      </c>
      <c r="O1504" s="11" t="s">
        <v>2259</v>
      </c>
      <c r="P1504" s="2">
        <v>796</v>
      </c>
      <c r="Q1504" s="42" t="s">
        <v>39</v>
      </c>
      <c r="R1504" s="43">
        <v>4</v>
      </c>
      <c r="S1504" s="43">
        <v>1028.0373831775701</v>
      </c>
      <c r="T1504" s="23">
        <v>0</v>
      </c>
      <c r="U1504" s="23">
        <f t="shared" si="750"/>
        <v>0</v>
      </c>
      <c r="V1504" s="2"/>
      <c r="W1504" s="2">
        <v>2016</v>
      </c>
      <c r="X1504" s="41" t="s">
        <v>7025</v>
      </c>
    </row>
    <row r="1505" spans="1:24" ht="153" x14ac:dyDescent="0.25">
      <c r="A1505" s="6" t="s">
        <v>7369</v>
      </c>
      <c r="B1505" s="11" t="s">
        <v>25</v>
      </c>
      <c r="C1505" s="11" t="s">
        <v>2659</v>
      </c>
      <c r="D1505" s="11" t="s">
        <v>2660</v>
      </c>
      <c r="E1505" s="11" t="s">
        <v>2661</v>
      </c>
      <c r="F1505" s="11" t="s">
        <v>2758</v>
      </c>
      <c r="G1505" s="2" t="s">
        <v>30</v>
      </c>
      <c r="H1505" s="41">
        <v>0</v>
      </c>
      <c r="I1505" s="18">
        <v>470000000</v>
      </c>
      <c r="J1505" s="6" t="s">
        <v>32</v>
      </c>
      <c r="K1505" s="3" t="s">
        <v>628</v>
      </c>
      <c r="L1505" s="40" t="s">
        <v>2257</v>
      </c>
      <c r="M1505" s="2" t="s">
        <v>35</v>
      </c>
      <c r="N1505" s="11" t="s">
        <v>2258</v>
      </c>
      <c r="O1505" s="11" t="s">
        <v>2259</v>
      </c>
      <c r="P1505" s="2">
        <v>796</v>
      </c>
      <c r="Q1505" s="42" t="s">
        <v>39</v>
      </c>
      <c r="R1505" s="43">
        <v>4</v>
      </c>
      <c r="S1505" s="43">
        <v>1028.0373831775701</v>
      </c>
      <c r="T1505" s="23">
        <f t="shared" ref="T1505" si="809">R1505*S1505</f>
        <v>4112.1495327102803</v>
      </c>
      <c r="U1505" s="23">
        <f t="shared" ref="U1505" si="810">T1505*1.12</f>
        <v>4605.6074766355141</v>
      </c>
      <c r="V1505" s="2"/>
      <c r="W1505" s="2">
        <v>2016</v>
      </c>
      <c r="X1505" s="41"/>
    </row>
    <row r="1506" spans="1:24" ht="153" x14ac:dyDescent="0.25">
      <c r="A1506" s="6" t="s">
        <v>5727</v>
      </c>
      <c r="B1506" s="11" t="s">
        <v>25</v>
      </c>
      <c r="C1506" s="11" t="s">
        <v>2759</v>
      </c>
      <c r="D1506" s="11" t="s">
        <v>2760</v>
      </c>
      <c r="E1506" s="11" t="s">
        <v>2761</v>
      </c>
      <c r="F1506" s="11" t="s">
        <v>2762</v>
      </c>
      <c r="G1506" s="2" t="s">
        <v>30</v>
      </c>
      <c r="H1506" s="41">
        <v>0</v>
      </c>
      <c r="I1506" s="18">
        <v>470000000</v>
      </c>
      <c r="J1506" s="6" t="s">
        <v>32</v>
      </c>
      <c r="K1506" s="3" t="s">
        <v>240</v>
      </c>
      <c r="L1506" s="40" t="s">
        <v>2257</v>
      </c>
      <c r="M1506" s="2" t="s">
        <v>35</v>
      </c>
      <c r="N1506" s="11" t="s">
        <v>2258</v>
      </c>
      <c r="O1506" s="11" t="s">
        <v>2259</v>
      </c>
      <c r="P1506" s="2">
        <v>796</v>
      </c>
      <c r="Q1506" s="42" t="s">
        <v>39</v>
      </c>
      <c r="R1506" s="43">
        <v>14</v>
      </c>
      <c r="S1506" s="43">
        <v>841.12149532710271</v>
      </c>
      <c r="T1506" s="23">
        <v>0</v>
      </c>
      <c r="U1506" s="23">
        <f t="shared" si="750"/>
        <v>0</v>
      </c>
      <c r="V1506" s="2"/>
      <c r="W1506" s="2">
        <v>2016</v>
      </c>
      <c r="X1506" s="41" t="s">
        <v>7025</v>
      </c>
    </row>
    <row r="1507" spans="1:24" ht="153" x14ac:dyDescent="0.25">
      <c r="A1507" s="6" t="s">
        <v>7370</v>
      </c>
      <c r="B1507" s="11" t="s">
        <v>25</v>
      </c>
      <c r="C1507" s="11" t="s">
        <v>2759</v>
      </c>
      <c r="D1507" s="11" t="s">
        <v>2760</v>
      </c>
      <c r="E1507" s="11" t="s">
        <v>2761</v>
      </c>
      <c r="F1507" s="11" t="s">
        <v>2762</v>
      </c>
      <c r="G1507" s="2" t="s">
        <v>30</v>
      </c>
      <c r="H1507" s="41">
        <v>0</v>
      </c>
      <c r="I1507" s="18">
        <v>470000000</v>
      </c>
      <c r="J1507" s="6" t="s">
        <v>32</v>
      </c>
      <c r="K1507" s="3" t="s">
        <v>628</v>
      </c>
      <c r="L1507" s="40" t="s">
        <v>2257</v>
      </c>
      <c r="M1507" s="2" t="s">
        <v>35</v>
      </c>
      <c r="N1507" s="11" t="s">
        <v>2258</v>
      </c>
      <c r="O1507" s="11" t="s">
        <v>2259</v>
      </c>
      <c r="P1507" s="2">
        <v>796</v>
      </c>
      <c r="Q1507" s="42" t="s">
        <v>39</v>
      </c>
      <c r="R1507" s="43">
        <v>14</v>
      </c>
      <c r="S1507" s="43">
        <v>841.12149532710271</v>
      </c>
      <c r="T1507" s="23">
        <f t="shared" ref="T1507" si="811">R1507*S1507</f>
        <v>11775.700934579438</v>
      </c>
      <c r="U1507" s="23">
        <f t="shared" ref="U1507" si="812">T1507*1.12</f>
        <v>13188.785046728972</v>
      </c>
      <c r="V1507" s="2"/>
      <c r="W1507" s="2">
        <v>2016</v>
      </c>
      <c r="X1507" s="41"/>
    </row>
    <row r="1508" spans="1:24" ht="153" x14ac:dyDescent="0.25">
      <c r="A1508" s="6" t="s">
        <v>5728</v>
      </c>
      <c r="B1508" s="11" t="s">
        <v>25</v>
      </c>
      <c r="C1508" s="11" t="s">
        <v>2659</v>
      </c>
      <c r="D1508" s="11" t="s">
        <v>2660</v>
      </c>
      <c r="E1508" s="11" t="s">
        <v>2661</v>
      </c>
      <c r="F1508" s="11" t="s">
        <v>2763</v>
      </c>
      <c r="G1508" s="2" t="s">
        <v>30</v>
      </c>
      <c r="H1508" s="41">
        <v>0</v>
      </c>
      <c r="I1508" s="18">
        <v>470000000</v>
      </c>
      <c r="J1508" s="6" t="s">
        <v>32</v>
      </c>
      <c r="K1508" s="3" t="s">
        <v>240</v>
      </c>
      <c r="L1508" s="40" t="s">
        <v>2257</v>
      </c>
      <c r="M1508" s="2" t="s">
        <v>35</v>
      </c>
      <c r="N1508" s="11" t="s">
        <v>2258</v>
      </c>
      <c r="O1508" s="11" t="s">
        <v>2259</v>
      </c>
      <c r="P1508" s="2">
        <v>796</v>
      </c>
      <c r="Q1508" s="42" t="s">
        <v>39</v>
      </c>
      <c r="R1508" s="43">
        <v>10</v>
      </c>
      <c r="S1508" s="43">
        <v>1028.0373831775701</v>
      </c>
      <c r="T1508" s="23">
        <v>0</v>
      </c>
      <c r="U1508" s="23">
        <f t="shared" si="750"/>
        <v>0</v>
      </c>
      <c r="V1508" s="2"/>
      <c r="W1508" s="2">
        <v>2016</v>
      </c>
      <c r="X1508" s="41" t="s">
        <v>7025</v>
      </c>
    </row>
    <row r="1509" spans="1:24" ht="153" x14ac:dyDescent="0.25">
      <c r="A1509" s="6" t="s">
        <v>7371</v>
      </c>
      <c r="B1509" s="11" t="s">
        <v>25</v>
      </c>
      <c r="C1509" s="11" t="s">
        <v>2659</v>
      </c>
      <c r="D1509" s="11" t="s">
        <v>2660</v>
      </c>
      <c r="E1509" s="11" t="s">
        <v>2661</v>
      </c>
      <c r="F1509" s="11" t="s">
        <v>2763</v>
      </c>
      <c r="G1509" s="2" t="s">
        <v>30</v>
      </c>
      <c r="H1509" s="41">
        <v>0</v>
      </c>
      <c r="I1509" s="18">
        <v>470000000</v>
      </c>
      <c r="J1509" s="6" t="s">
        <v>32</v>
      </c>
      <c r="K1509" s="3" t="s">
        <v>628</v>
      </c>
      <c r="L1509" s="40" t="s">
        <v>2257</v>
      </c>
      <c r="M1509" s="2" t="s">
        <v>35</v>
      </c>
      <c r="N1509" s="11" t="s">
        <v>2258</v>
      </c>
      <c r="O1509" s="11" t="s">
        <v>2259</v>
      </c>
      <c r="P1509" s="2">
        <v>796</v>
      </c>
      <c r="Q1509" s="42" t="s">
        <v>39</v>
      </c>
      <c r="R1509" s="43">
        <v>10</v>
      </c>
      <c r="S1509" s="43">
        <v>1028.0373831775701</v>
      </c>
      <c r="T1509" s="23">
        <f t="shared" ref="T1509" si="813">R1509*S1509</f>
        <v>10280.373831775702</v>
      </c>
      <c r="U1509" s="23">
        <f t="shared" ref="U1509" si="814">T1509*1.12</f>
        <v>11514.018691588786</v>
      </c>
      <c r="V1509" s="2"/>
      <c r="W1509" s="2">
        <v>2016</v>
      </c>
      <c r="X1509" s="41"/>
    </row>
    <row r="1510" spans="1:24" ht="153" x14ac:dyDescent="0.25">
      <c r="A1510" s="6" t="s">
        <v>5729</v>
      </c>
      <c r="B1510" s="11" t="s">
        <v>25</v>
      </c>
      <c r="C1510" s="11" t="s">
        <v>2659</v>
      </c>
      <c r="D1510" s="11" t="s">
        <v>2660</v>
      </c>
      <c r="E1510" s="11" t="s">
        <v>2661</v>
      </c>
      <c r="F1510" s="11" t="s">
        <v>2764</v>
      </c>
      <c r="G1510" s="2" t="s">
        <v>30</v>
      </c>
      <c r="H1510" s="41">
        <v>0</v>
      </c>
      <c r="I1510" s="18">
        <v>470000000</v>
      </c>
      <c r="J1510" s="6" t="s">
        <v>32</v>
      </c>
      <c r="K1510" s="3" t="s">
        <v>240</v>
      </c>
      <c r="L1510" s="40" t="s">
        <v>2257</v>
      </c>
      <c r="M1510" s="2" t="s">
        <v>35</v>
      </c>
      <c r="N1510" s="11" t="s">
        <v>2258</v>
      </c>
      <c r="O1510" s="11" t="s">
        <v>2259</v>
      </c>
      <c r="P1510" s="2">
        <v>796</v>
      </c>
      <c r="Q1510" s="42" t="s">
        <v>39</v>
      </c>
      <c r="R1510" s="43">
        <v>12</v>
      </c>
      <c r="S1510" s="43">
        <v>654.20560747663546</v>
      </c>
      <c r="T1510" s="23">
        <v>0</v>
      </c>
      <c r="U1510" s="23">
        <f t="shared" si="750"/>
        <v>0</v>
      </c>
      <c r="V1510" s="2"/>
      <c r="W1510" s="2">
        <v>2016</v>
      </c>
      <c r="X1510" s="41" t="s">
        <v>7025</v>
      </c>
    </row>
    <row r="1511" spans="1:24" ht="153" x14ac:dyDescent="0.25">
      <c r="A1511" s="6" t="s">
        <v>7372</v>
      </c>
      <c r="B1511" s="11" t="s">
        <v>25</v>
      </c>
      <c r="C1511" s="11" t="s">
        <v>2659</v>
      </c>
      <c r="D1511" s="11" t="s">
        <v>2660</v>
      </c>
      <c r="E1511" s="11" t="s">
        <v>2661</v>
      </c>
      <c r="F1511" s="11" t="s">
        <v>2764</v>
      </c>
      <c r="G1511" s="2" t="s">
        <v>30</v>
      </c>
      <c r="H1511" s="41">
        <v>0</v>
      </c>
      <c r="I1511" s="18">
        <v>470000000</v>
      </c>
      <c r="J1511" s="6" t="s">
        <v>32</v>
      </c>
      <c r="K1511" s="3" t="s">
        <v>628</v>
      </c>
      <c r="L1511" s="40" t="s">
        <v>2257</v>
      </c>
      <c r="M1511" s="2" t="s">
        <v>35</v>
      </c>
      <c r="N1511" s="11" t="s">
        <v>2258</v>
      </c>
      <c r="O1511" s="11" t="s">
        <v>2259</v>
      </c>
      <c r="P1511" s="2">
        <v>796</v>
      </c>
      <c r="Q1511" s="42" t="s">
        <v>39</v>
      </c>
      <c r="R1511" s="43">
        <v>12</v>
      </c>
      <c r="S1511" s="43">
        <v>654.20560747663546</v>
      </c>
      <c r="T1511" s="23">
        <f t="shared" ref="T1511" si="815">R1511*S1511</f>
        <v>7850.4672897196251</v>
      </c>
      <c r="U1511" s="23">
        <f t="shared" ref="U1511" si="816">T1511*1.12</f>
        <v>8792.5233644859818</v>
      </c>
      <c r="V1511" s="2"/>
      <c r="W1511" s="2">
        <v>2016</v>
      </c>
      <c r="X1511" s="41"/>
    </row>
    <row r="1512" spans="1:24" ht="153" x14ac:dyDescent="0.25">
      <c r="A1512" s="6" t="s">
        <v>5730</v>
      </c>
      <c r="B1512" s="11" t="s">
        <v>25</v>
      </c>
      <c r="C1512" s="11" t="s">
        <v>2511</v>
      </c>
      <c r="D1512" s="46" t="s">
        <v>2512</v>
      </c>
      <c r="E1512" s="11" t="s">
        <v>2765</v>
      </c>
      <c r="F1512" s="46" t="s">
        <v>2766</v>
      </c>
      <c r="G1512" s="2" t="s">
        <v>30</v>
      </c>
      <c r="H1512" s="41">
        <v>0</v>
      </c>
      <c r="I1512" s="18">
        <v>470000000</v>
      </c>
      <c r="J1512" s="6" t="s">
        <v>32</v>
      </c>
      <c r="K1512" s="3" t="s">
        <v>240</v>
      </c>
      <c r="L1512" s="40" t="s">
        <v>2257</v>
      </c>
      <c r="M1512" s="2" t="s">
        <v>35</v>
      </c>
      <c r="N1512" s="11" t="s">
        <v>2258</v>
      </c>
      <c r="O1512" s="11" t="s">
        <v>2259</v>
      </c>
      <c r="P1512" s="2">
        <v>796</v>
      </c>
      <c r="Q1512" s="42" t="s">
        <v>39</v>
      </c>
      <c r="R1512" s="43">
        <v>4</v>
      </c>
      <c r="S1512" s="43">
        <v>7499.63</v>
      </c>
      <c r="T1512" s="23">
        <v>0</v>
      </c>
      <c r="U1512" s="23">
        <f t="shared" si="750"/>
        <v>0</v>
      </c>
      <c r="V1512" s="2"/>
      <c r="W1512" s="2">
        <v>2016</v>
      </c>
      <c r="X1512" s="41" t="s">
        <v>7025</v>
      </c>
    </row>
    <row r="1513" spans="1:24" ht="153" x14ac:dyDescent="0.25">
      <c r="A1513" s="6" t="s">
        <v>7373</v>
      </c>
      <c r="B1513" s="11" t="s">
        <v>25</v>
      </c>
      <c r="C1513" s="11" t="s">
        <v>2511</v>
      </c>
      <c r="D1513" s="46" t="s">
        <v>2512</v>
      </c>
      <c r="E1513" s="11" t="s">
        <v>2765</v>
      </c>
      <c r="F1513" s="46" t="s">
        <v>2766</v>
      </c>
      <c r="G1513" s="2" t="s">
        <v>30</v>
      </c>
      <c r="H1513" s="41">
        <v>0</v>
      </c>
      <c r="I1513" s="18">
        <v>470000000</v>
      </c>
      <c r="J1513" s="6" t="s">
        <v>32</v>
      </c>
      <c r="K1513" s="3" t="s">
        <v>628</v>
      </c>
      <c r="L1513" s="40" t="s">
        <v>2257</v>
      </c>
      <c r="M1513" s="2" t="s">
        <v>35</v>
      </c>
      <c r="N1513" s="11" t="s">
        <v>2258</v>
      </c>
      <c r="O1513" s="11" t="s">
        <v>2259</v>
      </c>
      <c r="P1513" s="2">
        <v>796</v>
      </c>
      <c r="Q1513" s="42" t="s">
        <v>39</v>
      </c>
      <c r="R1513" s="43">
        <v>4</v>
      </c>
      <c r="S1513" s="43">
        <v>7499.63</v>
      </c>
      <c r="T1513" s="23">
        <f t="shared" ref="T1513" si="817">R1513*S1513</f>
        <v>29998.52</v>
      </c>
      <c r="U1513" s="23">
        <f t="shared" ref="U1513" si="818">T1513*1.12</f>
        <v>33598.342400000001</v>
      </c>
      <c r="V1513" s="2"/>
      <c r="W1513" s="2">
        <v>2016</v>
      </c>
      <c r="X1513" s="41"/>
    </row>
    <row r="1514" spans="1:24" ht="153" x14ac:dyDescent="0.25">
      <c r="A1514" s="6" t="s">
        <v>5731</v>
      </c>
      <c r="B1514" s="11" t="s">
        <v>25</v>
      </c>
      <c r="C1514" s="11" t="s">
        <v>2524</v>
      </c>
      <c r="D1514" s="11" t="s">
        <v>2525</v>
      </c>
      <c r="E1514" s="11" t="s">
        <v>2526</v>
      </c>
      <c r="F1514" s="46" t="s">
        <v>2767</v>
      </c>
      <c r="G1514" s="2" t="s">
        <v>30</v>
      </c>
      <c r="H1514" s="41">
        <v>0</v>
      </c>
      <c r="I1514" s="18">
        <v>470000000</v>
      </c>
      <c r="J1514" s="6" t="s">
        <v>32</v>
      </c>
      <c r="K1514" s="3" t="s">
        <v>240</v>
      </c>
      <c r="L1514" s="40" t="s">
        <v>2257</v>
      </c>
      <c r="M1514" s="2" t="s">
        <v>35</v>
      </c>
      <c r="N1514" s="11" t="s">
        <v>2258</v>
      </c>
      <c r="O1514" s="11" t="s">
        <v>2259</v>
      </c>
      <c r="P1514" s="2">
        <v>796</v>
      </c>
      <c r="Q1514" s="42" t="s">
        <v>39</v>
      </c>
      <c r="R1514" s="43">
        <v>4</v>
      </c>
      <c r="S1514" s="43">
        <v>13756.990000000002</v>
      </c>
      <c r="T1514" s="23">
        <v>0</v>
      </c>
      <c r="U1514" s="23">
        <f t="shared" si="750"/>
        <v>0</v>
      </c>
      <c r="V1514" s="2"/>
      <c r="W1514" s="2">
        <v>2016</v>
      </c>
      <c r="X1514" s="41" t="s">
        <v>7025</v>
      </c>
    </row>
    <row r="1515" spans="1:24" ht="153" x14ac:dyDescent="0.25">
      <c r="A1515" s="6" t="s">
        <v>7374</v>
      </c>
      <c r="B1515" s="11" t="s">
        <v>25</v>
      </c>
      <c r="C1515" s="11" t="s">
        <v>2524</v>
      </c>
      <c r="D1515" s="11" t="s">
        <v>2525</v>
      </c>
      <c r="E1515" s="11" t="s">
        <v>2526</v>
      </c>
      <c r="F1515" s="46" t="s">
        <v>2767</v>
      </c>
      <c r="G1515" s="2" t="s">
        <v>30</v>
      </c>
      <c r="H1515" s="41">
        <v>0</v>
      </c>
      <c r="I1515" s="18">
        <v>470000000</v>
      </c>
      <c r="J1515" s="6" t="s">
        <v>32</v>
      </c>
      <c r="K1515" s="3" t="s">
        <v>628</v>
      </c>
      <c r="L1515" s="40" t="s">
        <v>2257</v>
      </c>
      <c r="M1515" s="2" t="s">
        <v>35</v>
      </c>
      <c r="N1515" s="11" t="s">
        <v>2258</v>
      </c>
      <c r="O1515" s="11" t="s">
        <v>2259</v>
      </c>
      <c r="P1515" s="2">
        <v>796</v>
      </c>
      <c r="Q1515" s="42" t="s">
        <v>39</v>
      </c>
      <c r="R1515" s="43">
        <v>4</v>
      </c>
      <c r="S1515" s="43">
        <v>13756.990000000002</v>
      </c>
      <c r="T1515" s="23">
        <f t="shared" ref="T1515" si="819">R1515*S1515</f>
        <v>55027.960000000006</v>
      </c>
      <c r="U1515" s="23">
        <f t="shared" ref="U1515" si="820">T1515*1.12</f>
        <v>61631.315200000012</v>
      </c>
      <c r="V1515" s="2"/>
      <c r="W1515" s="2">
        <v>2016</v>
      </c>
      <c r="X1515" s="41"/>
    </row>
    <row r="1516" spans="1:24" ht="153" x14ac:dyDescent="0.25">
      <c r="A1516" s="6" t="s">
        <v>5732</v>
      </c>
      <c r="B1516" s="11" t="s">
        <v>25</v>
      </c>
      <c r="C1516" s="11" t="s">
        <v>2768</v>
      </c>
      <c r="D1516" s="11" t="s">
        <v>2525</v>
      </c>
      <c r="E1516" s="11" t="s">
        <v>2769</v>
      </c>
      <c r="F1516" s="46" t="s">
        <v>2770</v>
      </c>
      <c r="G1516" s="2" t="s">
        <v>30</v>
      </c>
      <c r="H1516" s="41">
        <v>0</v>
      </c>
      <c r="I1516" s="18">
        <v>470000000</v>
      </c>
      <c r="J1516" s="6" t="s">
        <v>32</v>
      </c>
      <c r="K1516" s="3" t="s">
        <v>240</v>
      </c>
      <c r="L1516" s="40" t="s">
        <v>2257</v>
      </c>
      <c r="M1516" s="2" t="s">
        <v>35</v>
      </c>
      <c r="N1516" s="11" t="s">
        <v>2258</v>
      </c>
      <c r="O1516" s="11" t="s">
        <v>2259</v>
      </c>
      <c r="P1516" s="2">
        <v>796</v>
      </c>
      <c r="Q1516" s="42" t="s">
        <v>39</v>
      </c>
      <c r="R1516" s="43">
        <v>4</v>
      </c>
      <c r="S1516" s="43">
        <v>13756.990000000002</v>
      </c>
      <c r="T1516" s="23">
        <v>0</v>
      </c>
      <c r="U1516" s="23">
        <f t="shared" si="750"/>
        <v>0</v>
      </c>
      <c r="V1516" s="2"/>
      <c r="W1516" s="2">
        <v>2016</v>
      </c>
      <c r="X1516" s="41" t="s">
        <v>7025</v>
      </c>
    </row>
    <row r="1517" spans="1:24" ht="153" x14ac:dyDescent="0.25">
      <c r="A1517" s="6" t="s">
        <v>7375</v>
      </c>
      <c r="B1517" s="11" t="s">
        <v>25</v>
      </c>
      <c r="C1517" s="11" t="s">
        <v>2768</v>
      </c>
      <c r="D1517" s="11" t="s">
        <v>2525</v>
      </c>
      <c r="E1517" s="11" t="s">
        <v>2769</v>
      </c>
      <c r="F1517" s="46" t="s">
        <v>2770</v>
      </c>
      <c r="G1517" s="2" t="s">
        <v>30</v>
      </c>
      <c r="H1517" s="41">
        <v>0</v>
      </c>
      <c r="I1517" s="18">
        <v>470000000</v>
      </c>
      <c r="J1517" s="6" t="s">
        <v>32</v>
      </c>
      <c r="K1517" s="3" t="s">
        <v>628</v>
      </c>
      <c r="L1517" s="40" t="s">
        <v>2257</v>
      </c>
      <c r="M1517" s="2" t="s">
        <v>35</v>
      </c>
      <c r="N1517" s="11" t="s">
        <v>2258</v>
      </c>
      <c r="O1517" s="11" t="s">
        <v>2259</v>
      </c>
      <c r="P1517" s="2">
        <v>796</v>
      </c>
      <c r="Q1517" s="42" t="s">
        <v>39</v>
      </c>
      <c r="R1517" s="43">
        <v>4</v>
      </c>
      <c r="S1517" s="43">
        <v>13756.990000000002</v>
      </c>
      <c r="T1517" s="23">
        <f t="shared" ref="T1517" si="821">R1517*S1517</f>
        <v>55027.960000000006</v>
      </c>
      <c r="U1517" s="23">
        <f t="shared" ref="U1517" si="822">T1517*1.12</f>
        <v>61631.315200000012</v>
      </c>
      <c r="V1517" s="2"/>
      <c r="W1517" s="2">
        <v>2016</v>
      </c>
      <c r="X1517" s="41"/>
    </row>
    <row r="1518" spans="1:24" ht="153" x14ac:dyDescent="0.25">
      <c r="A1518" s="6" t="s">
        <v>5733</v>
      </c>
      <c r="B1518" s="11" t="s">
        <v>25</v>
      </c>
      <c r="C1518" s="11" t="s">
        <v>2771</v>
      </c>
      <c r="D1518" s="11" t="s">
        <v>2398</v>
      </c>
      <c r="E1518" s="11" t="s">
        <v>2772</v>
      </c>
      <c r="F1518" s="45" t="s">
        <v>2773</v>
      </c>
      <c r="G1518" s="2" t="s">
        <v>30</v>
      </c>
      <c r="H1518" s="41">
        <v>0</v>
      </c>
      <c r="I1518" s="18">
        <v>470000000</v>
      </c>
      <c r="J1518" s="6" t="s">
        <v>32</v>
      </c>
      <c r="K1518" s="3" t="s">
        <v>240</v>
      </c>
      <c r="L1518" s="40" t="s">
        <v>2257</v>
      </c>
      <c r="M1518" s="2" t="s">
        <v>35</v>
      </c>
      <c r="N1518" s="11" t="s">
        <v>2258</v>
      </c>
      <c r="O1518" s="11" t="s">
        <v>2259</v>
      </c>
      <c r="P1518" s="2">
        <v>796</v>
      </c>
      <c r="Q1518" s="42" t="s">
        <v>39</v>
      </c>
      <c r="R1518" s="43">
        <v>2</v>
      </c>
      <c r="S1518" s="43">
        <v>31867</v>
      </c>
      <c r="T1518" s="23">
        <v>0</v>
      </c>
      <c r="U1518" s="23">
        <f t="shared" si="750"/>
        <v>0</v>
      </c>
      <c r="V1518" s="2"/>
      <c r="W1518" s="2">
        <v>2016</v>
      </c>
      <c r="X1518" s="41" t="s">
        <v>7025</v>
      </c>
    </row>
    <row r="1519" spans="1:24" ht="153" x14ac:dyDescent="0.25">
      <c r="A1519" s="6" t="s">
        <v>7376</v>
      </c>
      <c r="B1519" s="11" t="s">
        <v>25</v>
      </c>
      <c r="C1519" s="11" t="s">
        <v>2771</v>
      </c>
      <c r="D1519" s="11" t="s">
        <v>2398</v>
      </c>
      <c r="E1519" s="11" t="s">
        <v>2772</v>
      </c>
      <c r="F1519" s="45" t="s">
        <v>2773</v>
      </c>
      <c r="G1519" s="2" t="s">
        <v>30</v>
      </c>
      <c r="H1519" s="41">
        <v>0</v>
      </c>
      <c r="I1519" s="18">
        <v>470000000</v>
      </c>
      <c r="J1519" s="6" t="s">
        <v>32</v>
      </c>
      <c r="K1519" s="3" t="s">
        <v>628</v>
      </c>
      <c r="L1519" s="40" t="s">
        <v>2257</v>
      </c>
      <c r="M1519" s="2" t="s">
        <v>35</v>
      </c>
      <c r="N1519" s="11" t="s">
        <v>2258</v>
      </c>
      <c r="O1519" s="11" t="s">
        <v>2259</v>
      </c>
      <c r="P1519" s="2">
        <v>796</v>
      </c>
      <c r="Q1519" s="42" t="s">
        <v>39</v>
      </c>
      <c r="R1519" s="43">
        <v>2</v>
      </c>
      <c r="S1519" s="43">
        <v>31867</v>
      </c>
      <c r="T1519" s="23">
        <f t="shared" ref="T1519" si="823">R1519*S1519</f>
        <v>63734</v>
      </c>
      <c r="U1519" s="23">
        <f t="shared" ref="U1519" si="824">T1519*1.12</f>
        <v>71382.080000000002</v>
      </c>
      <c r="V1519" s="2"/>
      <c r="W1519" s="2">
        <v>2016</v>
      </c>
      <c r="X1519" s="41"/>
    </row>
    <row r="1520" spans="1:24" ht="153" x14ac:dyDescent="0.25">
      <c r="A1520" s="6" t="s">
        <v>5734</v>
      </c>
      <c r="B1520" s="11" t="s">
        <v>25</v>
      </c>
      <c r="C1520" s="11" t="s">
        <v>2674</v>
      </c>
      <c r="D1520" s="11" t="s">
        <v>2675</v>
      </c>
      <c r="E1520" s="11" t="s">
        <v>2676</v>
      </c>
      <c r="F1520" s="46" t="s">
        <v>2774</v>
      </c>
      <c r="G1520" s="2" t="s">
        <v>30</v>
      </c>
      <c r="H1520" s="41">
        <v>0</v>
      </c>
      <c r="I1520" s="18">
        <v>470000000</v>
      </c>
      <c r="J1520" s="6" t="s">
        <v>32</v>
      </c>
      <c r="K1520" s="3" t="s">
        <v>240</v>
      </c>
      <c r="L1520" s="40" t="s">
        <v>2257</v>
      </c>
      <c r="M1520" s="2" t="s">
        <v>35</v>
      </c>
      <c r="N1520" s="11" t="s">
        <v>2258</v>
      </c>
      <c r="O1520" s="11" t="s">
        <v>2259</v>
      </c>
      <c r="P1520" s="2">
        <v>796</v>
      </c>
      <c r="Q1520" s="42" t="s">
        <v>39</v>
      </c>
      <c r="R1520" s="43">
        <v>4</v>
      </c>
      <c r="S1520" s="43">
        <v>20330</v>
      </c>
      <c r="T1520" s="23">
        <v>0</v>
      </c>
      <c r="U1520" s="23">
        <f t="shared" si="750"/>
        <v>0</v>
      </c>
      <c r="V1520" s="2"/>
      <c r="W1520" s="2">
        <v>2016</v>
      </c>
      <c r="X1520" s="41" t="s">
        <v>7025</v>
      </c>
    </row>
    <row r="1521" spans="1:24" ht="153" x14ac:dyDescent="0.25">
      <c r="A1521" s="6" t="s">
        <v>7377</v>
      </c>
      <c r="B1521" s="11" t="s">
        <v>25</v>
      </c>
      <c r="C1521" s="11" t="s">
        <v>2674</v>
      </c>
      <c r="D1521" s="11" t="s">
        <v>2675</v>
      </c>
      <c r="E1521" s="11" t="s">
        <v>2676</v>
      </c>
      <c r="F1521" s="46" t="s">
        <v>2774</v>
      </c>
      <c r="G1521" s="2" t="s">
        <v>30</v>
      </c>
      <c r="H1521" s="41">
        <v>0</v>
      </c>
      <c r="I1521" s="18">
        <v>470000000</v>
      </c>
      <c r="J1521" s="6" t="s">
        <v>32</v>
      </c>
      <c r="K1521" s="3" t="s">
        <v>628</v>
      </c>
      <c r="L1521" s="40" t="s">
        <v>2257</v>
      </c>
      <c r="M1521" s="2" t="s">
        <v>35</v>
      </c>
      <c r="N1521" s="11" t="s">
        <v>2258</v>
      </c>
      <c r="O1521" s="11" t="s">
        <v>2259</v>
      </c>
      <c r="P1521" s="2">
        <v>796</v>
      </c>
      <c r="Q1521" s="42" t="s">
        <v>39</v>
      </c>
      <c r="R1521" s="43">
        <v>4</v>
      </c>
      <c r="S1521" s="43">
        <v>20330</v>
      </c>
      <c r="T1521" s="23">
        <f t="shared" ref="T1521" si="825">R1521*S1521</f>
        <v>81320</v>
      </c>
      <c r="U1521" s="23">
        <f t="shared" ref="U1521" si="826">T1521*1.12</f>
        <v>91078.400000000009</v>
      </c>
      <c r="V1521" s="2"/>
      <c r="W1521" s="2">
        <v>2016</v>
      </c>
      <c r="X1521" s="41"/>
    </row>
    <row r="1522" spans="1:24" ht="153" x14ac:dyDescent="0.25">
      <c r="A1522" s="6" t="s">
        <v>5735</v>
      </c>
      <c r="B1522" s="11" t="s">
        <v>25</v>
      </c>
      <c r="C1522" s="11" t="s">
        <v>2775</v>
      </c>
      <c r="D1522" s="11" t="s">
        <v>2550</v>
      </c>
      <c r="E1522" s="11" t="s">
        <v>2368</v>
      </c>
      <c r="F1522" s="46" t="s">
        <v>2776</v>
      </c>
      <c r="G1522" s="2" t="s">
        <v>30</v>
      </c>
      <c r="H1522" s="41">
        <v>0</v>
      </c>
      <c r="I1522" s="18">
        <v>470000000</v>
      </c>
      <c r="J1522" s="6" t="s">
        <v>32</v>
      </c>
      <c r="K1522" s="3" t="s">
        <v>240</v>
      </c>
      <c r="L1522" s="40" t="s">
        <v>2257</v>
      </c>
      <c r="M1522" s="2" t="s">
        <v>35</v>
      </c>
      <c r="N1522" s="11" t="s">
        <v>2258</v>
      </c>
      <c r="O1522" s="11" t="s">
        <v>2259</v>
      </c>
      <c r="P1522" s="2">
        <v>796</v>
      </c>
      <c r="Q1522" s="42" t="s">
        <v>39</v>
      </c>
      <c r="R1522" s="43">
        <v>4</v>
      </c>
      <c r="S1522" s="23">
        <v>1223.01</v>
      </c>
      <c r="T1522" s="23">
        <v>0</v>
      </c>
      <c r="U1522" s="23">
        <f t="shared" si="750"/>
        <v>0</v>
      </c>
      <c r="V1522" s="2"/>
      <c r="W1522" s="2">
        <v>2016</v>
      </c>
      <c r="X1522" s="41" t="s">
        <v>7025</v>
      </c>
    </row>
    <row r="1523" spans="1:24" ht="153" x14ac:dyDescent="0.25">
      <c r="A1523" s="6" t="s">
        <v>7378</v>
      </c>
      <c r="B1523" s="11" t="s">
        <v>25</v>
      </c>
      <c r="C1523" s="11" t="s">
        <v>2775</v>
      </c>
      <c r="D1523" s="11" t="s">
        <v>2550</v>
      </c>
      <c r="E1523" s="11" t="s">
        <v>2368</v>
      </c>
      <c r="F1523" s="46" t="s">
        <v>2776</v>
      </c>
      <c r="G1523" s="2" t="s">
        <v>30</v>
      </c>
      <c r="H1523" s="41">
        <v>0</v>
      </c>
      <c r="I1523" s="18">
        <v>470000000</v>
      </c>
      <c r="J1523" s="6" t="s">
        <v>32</v>
      </c>
      <c r="K1523" s="3" t="s">
        <v>628</v>
      </c>
      <c r="L1523" s="40" t="s">
        <v>2257</v>
      </c>
      <c r="M1523" s="2" t="s">
        <v>35</v>
      </c>
      <c r="N1523" s="11" t="s">
        <v>2258</v>
      </c>
      <c r="O1523" s="11" t="s">
        <v>2259</v>
      </c>
      <c r="P1523" s="2">
        <v>796</v>
      </c>
      <c r="Q1523" s="42" t="s">
        <v>39</v>
      </c>
      <c r="R1523" s="43">
        <v>4</v>
      </c>
      <c r="S1523" s="23">
        <v>1223.01</v>
      </c>
      <c r="T1523" s="23">
        <f t="shared" ref="T1523" si="827">R1523*S1523</f>
        <v>4892.04</v>
      </c>
      <c r="U1523" s="23">
        <f t="shared" ref="U1523" si="828">T1523*1.12</f>
        <v>5479.0848000000005</v>
      </c>
      <c r="V1523" s="2"/>
      <c r="W1523" s="2">
        <v>2016</v>
      </c>
      <c r="X1523" s="41"/>
    </row>
    <row r="1524" spans="1:24" ht="153" x14ac:dyDescent="0.25">
      <c r="A1524" s="6" t="s">
        <v>5736</v>
      </c>
      <c r="B1524" s="11" t="s">
        <v>25</v>
      </c>
      <c r="C1524" s="11" t="s">
        <v>2628</v>
      </c>
      <c r="D1524" s="11" t="s">
        <v>786</v>
      </c>
      <c r="E1524" s="11" t="s">
        <v>2629</v>
      </c>
      <c r="F1524" s="46" t="s">
        <v>2777</v>
      </c>
      <c r="G1524" s="2" t="s">
        <v>30</v>
      </c>
      <c r="H1524" s="41">
        <v>0</v>
      </c>
      <c r="I1524" s="18">
        <v>470000000</v>
      </c>
      <c r="J1524" s="6" t="s">
        <v>32</v>
      </c>
      <c r="K1524" s="3" t="s">
        <v>240</v>
      </c>
      <c r="L1524" s="40" t="s">
        <v>2257</v>
      </c>
      <c r="M1524" s="2" t="s">
        <v>35</v>
      </c>
      <c r="N1524" s="11" t="s">
        <v>2258</v>
      </c>
      <c r="O1524" s="11" t="s">
        <v>2259</v>
      </c>
      <c r="P1524" s="2">
        <v>796</v>
      </c>
      <c r="Q1524" s="42" t="s">
        <v>39</v>
      </c>
      <c r="R1524" s="43">
        <v>4</v>
      </c>
      <c r="S1524" s="43">
        <v>7704</v>
      </c>
      <c r="T1524" s="23">
        <v>0</v>
      </c>
      <c r="U1524" s="23">
        <f t="shared" si="750"/>
        <v>0</v>
      </c>
      <c r="V1524" s="2"/>
      <c r="W1524" s="2">
        <v>2016</v>
      </c>
      <c r="X1524" s="41" t="s">
        <v>7025</v>
      </c>
    </row>
    <row r="1525" spans="1:24" ht="153" x14ac:dyDescent="0.25">
      <c r="A1525" s="6" t="s">
        <v>7379</v>
      </c>
      <c r="B1525" s="11" t="s">
        <v>25</v>
      </c>
      <c r="C1525" s="11" t="s">
        <v>2628</v>
      </c>
      <c r="D1525" s="11" t="s">
        <v>786</v>
      </c>
      <c r="E1525" s="11" t="s">
        <v>2629</v>
      </c>
      <c r="F1525" s="46" t="s">
        <v>2777</v>
      </c>
      <c r="G1525" s="2" t="s">
        <v>30</v>
      </c>
      <c r="H1525" s="41">
        <v>0</v>
      </c>
      <c r="I1525" s="18">
        <v>470000000</v>
      </c>
      <c r="J1525" s="6" t="s">
        <v>32</v>
      </c>
      <c r="K1525" s="3" t="s">
        <v>628</v>
      </c>
      <c r="L1525" s="40" t="s">
        <v>2257</v>
      </c>
      <c r="M1525" s="2" t="s">
        <v>35</v>
      </c>
      <c r="N1525" s="11" t="s">
        <v>2258</v>
      </c>
      <c r="O1525" s="11" t="s">
        <v>2259</v>
      </c>
      <c r="P1525" s="2">
        <v>796</v>
      </c>
      <c r="Q1525" s="42" t="s">
        <v>39</v>
      </c>
      <c r="R1525" s="43">
        <v>4</v>
      </c>
      <c r="S1525" s="43">
        <v>7704</v>
      </c>
      <c r="T1525" s="23">
        <f t="shared" ref="T1525" si="829">R1525*S1525</f>
        <v>30816</v>
      </c>
      <c r="U1525" s="23">
        <f t="shared" ref="U1525" si="830">T1525*1.12</f>
        <v>34513.920000000006</v>
      </c>
      <c r="V1525" s="2"/>
      <c r="W1525" s="2">
        <v>2016</v>
      </c>
      <c r="X1525" s="41"/>
    </row>
    <row r="1526" spans="1:24" ht="153" x14ac:dyDescent="0.25">
      <c r="A1526" s="6" t="s">
        <v>5737</v>
      </c>
      <c r="B1526" s="11" t="s">
        <v>25</v>
      </c>
      <c r="C1526" s="11" t="s">
        <v>2554</v>
      </c>
      <c r="D1526" s="11" t="s">
        <v>2555</v>
      </c>
      <c r="E1526" s="11" t="s">
        <v>2368</v>
      </c>
      <c r="F1526" s="45" t="s">
        <v>2778</v>
      </c>
      <c r="G1526" s="2" t="s">
        <v>30</v>
      </c>
      <c r="H1526" s="41">
        <v>0</v>
      </c>
      <c r="I1526" s="18">
        <v>470000000</v>
      </c>
      <c r="J1526" s="6" t="s">
        <v>32</v>
      </c>
      <c r="K1526" s="3" t="s">
        <v>240</v>
      </c>
      <c r="L1526" s="40" t="s">
        <v>2257</v>
      </c>
      <c r="M1526" s="2" t="s">
        <v>35</v>
      </c>
      <c r="N1526" s="11" t="s">
        <v>2258</v>
      </c>
      <c r="O1526" s="11" t="s">
        <v>2259</v>
      </c>
      <c r="P1526" s="2">
        <v>796</v>
      </c>
      <c r="Q1526" s="42" t="s">
        <v>39</v>
      </c>
      <c r="R1526" s="43">
        <v>4</v>
      </c>
      <c r="S1526" s="43">
        <v>4173</v>
      </c>
      <c r="T1526" s="23">
        <v>0</v>
      </c>
      <c r="U1526" s="23">
        <f t="shared" si="750"/>
        <v>0</v>
      </c>
      <c r="V1526" s="2"/>
      <c r="W1526" s="2">
        <v>2016</v>
      </c>
      <c r="X1526" s="41" t="s">
        <v>7025</v>
      </c>
    </row>
    <row r="1527" spans="1:24" ht="153" x14ac:dyDescent="0.25">
      <c r="A1527" s="6" t="s">
        <v>7380</v>
      </c>
      <c r="B1527" s="11" t="s">
        <v>25</v>
      </c>
      <c r="C1527" s="11" t="s">
        <v>2554</v>
      </c>
      <c r="D1527" s="11" t="s">
        <v>2555</v>
      </c>
      <c r="E1527" s="11" t="s">
        <v>2368</v>
      </c>
      <c r="F1527" s="45" t="s">
        <v>2778</v>
      </c>
      <c r="G1527" s="2" t="s">
        <v>30</v>
      </c>
      <c r="H1527" s="41">
        <v>0</v>
      </c>
      <c r="I1527" s="18">
        <v>470000000</v>
      </c>
      <c r="J1527" s="6" t="s">
        <v>32</v>
      </c>
      <c r="K1527" s="3" t="s">
        <v>628</v>
      </c>
      <c r="L1527" s="40" t="s">
        <v>2257</v>
      </c>
      <c r="M1527" s="2" t="s">
        <v>35</v>
      </c>
      <c r="N1527" s="11" t="s">
        <v>2258</v>
      </c>
      <c r="O1527" s="11" t="s">
        <v>2259</v>
      </c>
      <c r="P1527" s="2">
        <v>796</v>
      </c>
      <c r="Q1527" s="42" t="s">
        <v>39</v>
      </c>
      <c r="R1527" s="43">
        <v>4</v>
      </c>
      <c r="S1527" s="43">
        <v>4173</v>
      </c>
      <c r="T1527" s="23">
        <f t="shared" ref="T1527" si="831">R1527*S1527</f>
        <v>16692</v>
      </c>
      <c r="U1527" s="23">
        <f t="shared" ref="U1527" si="832">T1527*1.12</f>
        <v>18695.04</v>
      </c>
      <c r="V1527" s="2"/>
      <c r="W1527" s="2">
        <v>2016</v>
      </c>
      <c r="X1527" s="41"/>
    </row>
    <row r="1528" spans="1:24" ht="153" x14ac:dyDescent="0.25">
      <c r="A1528" s="6" t="s">
        <v>5738</v>
      </c>
      <c r="B1528" s="11" t="s">
        <v>25</v>
      </c>
      <c r="C1528" s="11" t="s">
        <v>2554</v>
      </c>
      <c r="D1528" s="11" t="s">
        <v>2555</v>
      </c>
      <c r="E1528" s="11" t="s">
        <v>2368</v>
      </c>
      <c r="F1528" s="45" t="s">
        <v>2779</v>
      </c>
      <c r="G1528" s="2" t="s">
        <v>30</v>
      </c>
      <c r="H1528" s="41">
        <v>0</v>
      </c>
      <c r="I1528" s="18">
        <v>470000000</v>
      </c>
      <c r="J1528" s="6" t="s">
        <v>32</v>
      </c>
      <c r="K1528" s="3" t="s">
        <v>240</v>
      </c>
      <c r="L1528" s="40" t="s">
        <v>2257</v>
      </c>
      <c r="M1528" s="2" t="s">
        <v>35</v>
      </c>
      <c r="N1528" s="11" t="s">
        <v>2258</v>
      </c>
      <c r="O1528" s="11" t="s">
        <v>2259</v>
      </c>
      <c r="P1528" s="2">
        <v>796</v>
      </c>
      <c r="Q1528" s="42" t="s">
        <v>39</v>
      </c>
      <c r="R1528" s="43">
        <v>4</v>
      </c>
      <c r="S1528" s="43">
        <v>5516.06</v>
      </c>
      <c r="T1528" s="23">
        <v>0</v>
      </c>
      <c r="U1528" s="23">
        <f t="shared" si="750"/>
        <v>0</v>
      </c>
      <c r="V1528" s="2"/>
      <c r="W1528" s="2">
        <v>2016</v>
      </c>
      <c r="X1528" s="41" t="s">
        <v>7025</v>
      </c>
    </row>
    <row r="1529" spans="1:24" ht="153" x14ac:dyDescent="0.25">
      <c r="A1529" s="6" t="s">
        <v>7381</v>
      </c>
      <c r="B1529" s="11" t="s">
        <v>25</v>
      </c>
      <c r="C1529" s="11" t="s">
        <v>2554</v>
      </c>
      <c r="D1529" s="11" t="s">
        <v>2555</v>
      </c>
      <c r="E1529" s="11" t="s">
        <v>2368</v>
      </c>
      <c r="F1529" s="45" t="s">
        <v>2779</v>
      </c>
      <c r="G1529" s="2" t="s">
        <v>30</v>
      </c>
      <c r="H1529" s="41">
        <v>0</v>
      </c>
      <c r="I1529" s="18">
        <v>470000000</v>
      </c>
      <c r="J1529" s="6" t="s">
        <v>32</v>
      </c>
      <c r="K1529" s="3" t="s">
        <v>628</v>
      </c>
      <c r="L1529" s="40" t="s">
        <v>2257</v>
      </c>
      <c r="M1529" s="2" t="s">
        <v>35</v>
      </c>
      <c r="N1529" s="11" t="s">
        <v>2258</v>
      </c>
      <c r="O1529" s="11" t="s">
        <v>2259</v>
      </c>
      <c r="P1529" s="2">
        <v>796</v>
      </c>
      <c r="Q1529" s="42" t="s">
        <v>39</v>
      </c>
      <c r="R1529" s="43">
        <v>4</v>
      </c>
      <c r="S1529" s="43">
        <v>5516.06</v>
      </c>
      <c r="T1529" s="23">
        <f t="shared" ref="T1529" si="833">R1529*S1529</f>
        <v>22064.240000000002</v>
      </c>
      <c r="U1529" s="23">
        <f t="shared" ref="U1529" si="834">T1529*1.12</f>
        <v>24711.948800000006</v>
      </c>
      <c r="V1529" s="2"/>
      <c r="W1529" s="2">
        <v>2016</v>
      </c>
      <c r="X1529" s="41"/>
    </row>
    <row r="1530" spans="1:24" ht="153" x14ac:dyDescent="0.25">
      <c r="A1530" s="6" t="s">
        <v>5739</v>
      </c>
      <c r="B1530" s="11" t="s">
        <v>25</v>
      </c>
      <c r="C1530" s="11" t="s">
        <v>2583</v>
      </c>
      <c r="D1530" s="11" t="s">
        <v>2584</v>
      </c>
      <c r="E1530" s="11" t="s">
        <v>2585</v>
      </c>
      <c r="F1530" s="46" t="s">
        <v>2780</v>
      </c>
      <c r="G1530" s="2" t="s">
        <v>30</v>
      </c>
      <c r="H1530" s="41">
        <v>0</v>
      </c>
      <c r="I1530" s="18">
        <v>470000000</v>
      </c>
      <c r="J1530" s="6" t="s">
        <v>32</v>
      </c>
      <c r="K1530" s="3" t="s">
        <v>240</v>
      </c>
      <c r="L1530" s="40" t="s">
        <v>2257</v>
      </c>
      <c r="M1530" s="2" t="s">
        <v>35</v>
      </c>
      <c r="N1530" s="11" t="s">
        <v>2258</v>
      </c>
      <c r="O1530" s="11" t="s">
        <v>2259</v>
      </c>
      <c r="P1530" s="2">
        <v>796</v>
      </c>
      <c r="Q1530" s="42" t="s">
        <v>39</v>
      </c>
      <c r="R1530" s="43">
        <v>3</v>
      </c>
      <c r="S1530" s="43">
        <v>21984.13</v>
      </c>
      <c r="T1530" s="23">
        <v>0</v>
      </c>
      <c r="U1530" s="23">
        <f t="shared" si="750"/>
        <v>0</v>
      </c>
      <c r="V1530" s="2"/>
      <c r="W1530" s="2">
        <v>2016</v>
      </c>
      <c r="X1530" s="41" t="s">
        <v>7025</v>
      </c>
    </row>
    <row r="1531" spans="1:24" ht="153" x14ac:dyDescent="0.25">
      <c r="A1531" s="6" t="s">
        <v>7382</v>
      </c>
      <c r="B1531" s="11" t="s">
        <v>25</v>
      </c>
      <c r="C1531" s="11" t="s">
        <v>2583</v>
      </c>
      <c r="D1531" s="11" t="s">
        <v>2584</v>
      </c>
      <c r="E1531" s="11" t="s">
        <v>2585</v>
      </c>
      <c r="F1531" s="46" t="s">
        <v>2780</v>
      </c>
      <c r="G1531" s="2" t="s">
        <v>30</v>
      </c>
      <c r="H1531" s="41">
        <v>0</v>
      </c>
      <c r="I1531" s="18">
        <v>470000000</v>
      </c>
      <c r="J1531" s="6" t="s">
        <v>32</v>
      </c>
      <c r="K1531" s="3" t="s">
        <v>628</v>
      </c>
      <c r="L1531" s="40" t="s">
        <v>2257</v>
      </c>
      <c r="M1531" s="2" t="s">
        <v>35</v>
      </c>
      <c r="N1531" s="11" t="s">
        <v>2258</v>
      </c>
      <c r="O1531" s="11" t="s">
        <v>2259</v>
      </c>
      <c r="P1531" s="2">
        <v>796</v>
      </c>
      <c r="Q1531" s="42" t="s">
        <v>39</v>
      </c>
      <c r="R1531" s="43">
        <v>3</v>
      </c>
      <c r="S1531" s="43">
        <v>21984.13</v>
      </c>
      <c r="T1531" s="23">
        <f t="shared" ref="T1531" si="835">R1531*S1531</f>
        <v>65952.39</v>
      </c>
      <c r="U1531" s="23">
        <f t="shared" ref="U1531" si="836">T1531*1.12</f>
        <v>73866.676800000001</v>
      </c>
      <c r="V1531" s="2"/>
      <c r="W1531" s="2">
        <v>2016</v>
      </c>
      <c r="X1531" s="41"/>
    </row>
    <row r="1532" spans="1:24" ht="153" x14ac:dyDescent="0.25">
      <c r="A1532" s="6" t="s">
        <v>5740</v>
      </c>
      <c r="B1532" s="11" t="s">
        <v>25</v>
      </c>
      <c r="C1532" s="11" t="s">
        <v>2568</v>
      </c>
      <c r="D1532" s="11" t="s">
        <v>2569</v>
      </c>
      <c r="E1532" s="11" t="s">
        <v>2570</v>
      </c>
      <c r="F1532" s="46" t="s">
        <v>2781</v>
      </c>
      <c r="G1532" s="2" t="s">
        <v>30</v>
      </c>
      <c r="H1532" s="41">
        <v>0</v>
      </c>
      <c r="I1532" s="18">
        <v>470000000</v>
      </c>
      <c r="J1532" s="6" t="s">
        <v>32</v>
      </c>
      <c r="K1532" s="3" t="s">
        <v>240</v>
      </c>
      <c r="L1532" s="40" t="s">
        <v>2257</v>
      </c>
      <c r="M1532" s="2" t="s">
        <v>35</v>
      </c>
      <c r="N1532" s="11" t="s">
        <v>2258</v>
      </c>
      <c r="O1532" s="11" t="s">
        <v>2259</v>
      </c>
      <c r="P1532" s="2">
        <v>796</v>
      </c>
      <c r="Q1532" s="42" t="s">
        <v>39</v>
      </c>
      <c r="R1532" s="43">
        <v>3</v>
      </c>
      <c r="S1532" s="43">
        <v>65240.549999999996</v>
      </c>
      <c r="T1532" s="23">
        <v>0</v>
      </c>
      <c r="U1532" s="23">
        <f t="shared" si="750"/>
        <v>0</v>
      </c>
      <c r="V1532" s="2"/>
      <c r="W1532" s="2">
        <v>2016</v>
      </c>
      <c r="X1532" s="41" t="s">
        <v>7025</v>
      </c>
    </row>
    <row r="1533" spans="1:24" ht="153" x14ac:dyDescent="0.25">
      <c r="A1533" s="6" t="s">
        <v>7383</v>
      </c>
      <c r="B1533" s="11" t="s">
        <v>25</v>
      </c>
      <c r="C1533" s="11" t="s">
        <v>2568</v>
      </c>
      <c r="D1533" s="11" t="s">
        <v>2569</v>
      </c>
      <c r="E1533" s="11" t="s">
        <v>2570</v>
      </c>
      <c r="F1533" s="46" t="s">
        <v>2781</v>
      </c>
      <c r="G1533" s="2" t="s">
        <v>30</v>
      </c>
      <c r="H1533" s="41">
        <v>0</v>
      </c>
      <c r="I1533" s="18">
        <v>470000000</v>
      </c>
      <c r="J1533" s="6" t="s">
        <v>32</v>
      </c>
      <c r="K1533" s="3" t="s">
        <v>628</v>
      </c>
      <c r="L1533" s="40" t="s">
        <v>2257</v>
      </c>
      <c r="M1533" s="2" t="s">
        <v>35</v>
      </c>
      <c r="N1533" s="11" t="s">
        <v>2258</v>
      </c>
      <c r="O1533" s="11" t="s">
        <v>2259</v>
      </c>
      <c r="P1533" s="2">
        <v>796</v>
      </c>
      <c r="Q1533" s="42" t="s">
        <v>39</v>
      </c>
      <c r="R1533" s="43">
        <v>3</v>
      </c>
      <c r="S1533" s="43">
        <v>65240.549999999996</v>
      </c>
      <c r="T1533" s="23">
        <f t="shared" ref="T1533" si="837">R1533*S1533</f>
        <v>195721.65</v>
      </c>
      <c r="U1533" s="23">
        <f t="shared" ref="U1533" si="838">T1533*1.12</f>
        <v>219208.24800000002</v>
      </c>
      <c r="V1533" s="2"/>
      <c r="W1533" s="2">
        <v>2016</v>
      </c>
      <c r="X1533" s="41"/>
    </row>
    <row r="1534" spans="1:24" ht="153" x14ac:dyDescent="0.25">
      <c r="A1534" s="6" t="s">
        <v>5741</v>
      </c>
      <c r="B1534" s="11" t="s">
        <v>25</v>
      </c>
      <c r="C1534" s="11" t="s">
        <v>2580</v>
      </c>
      <c r="D1534" s="58" t="s">
        <v>2572</v>
      </c>
      <c r="E1534" s="11" t="s">
        <v>2581</v>
      </c>
      <c r="F1534" s="46" t="s">
        <v>2782</v>
      </c>
      <c r="G1534" s="2" t="s">
        <v>30</v>
      </c>
      <c r="H1534" s="41">
        <v>0</v>
      </c>
      <c r="I1534" s="18">
        <v>470000000</v>
      </c>
      <c r="J1534" s="6" t="s">
        <v>32</v>
      </c>
      <c r="K1534" s="3" t="s">
        <v>240</v>
      </c>
      <c r="L1534" s="40" t="s">
        <v>2257</v>
      </c>
      <c r="M1534" s="2" t="s">
        <v>35</v>
      </c>
      <c r="N1534" s="11" t="s">
        <v>2258</v>
      </c>
      <c r="O1534" s="11" t="s">
        <v>2259</v>
      </c>
      <c r="P1534" s="2">
        <v>796</v>
      </c>
      <c r="Q1534" s="42" t="s">
        <v>39</v>
      </c>
      <c r="R1534" s="43">
        <v>6</v>
      </c>
      <c r="S1534" s="23">
        <v>6210.28</v>
      </c>
      <c r="T1534" s="23">
        <v>0</v>
      </c>
      <c r="U1534" s="23">
        <f t="shared" si="750"/>
        <v>0</v>
      </c>
      <c r="V1534" s="2"/>
      <c r="W1534" s="2">
        <v>2016</v>
      </c>
      <c r="X1534" s="41" t="s">
        <v>7025</v>
      </c>
    </row>
    <row r="1535" spans="1:24" ht="153" x14ac:dyDescent="0.25">
      <c r="A1535" s="6" t="s">
        <v>7384</v>
      </c>
      <c r="B1535" s="11" t="s">
        <v>25</v>
      </c>
      <c r="C1535" s="11" t="s">
        <v>2580</v>
      </c>
      <c r="D1535" s="58" t="s">
        <v>2572</v>
      </c>
      <c r="E1535" s="11" t="s">
        <v>2581</v>
      </c>
      <c r="F1535" s="46" t="s">
        <v>2782</v>
      </c>
      <c r="G1535" s="2" t="s">
        <v>30</v>
      </c>
      <c r="H1535" s="41">
        <v>0</v>
      </c>
      <c r="I1535" s="18">
        <v>470000000</v>
      </c>
      <c r="J1535" s="6" t="s">
        <v>32</v>
      </c>
      <c r="K1535" s="3" t="s">
        <v>628</v>
      </c>
      <c r="L1535" s="40" t="s">
        <v>2257</v>
      </c>
      <c r="M1535" s="2" t="s">
        <v>35</v>
      </c>
      <c r="N1535" s="11" t="s">
        <v>2258</v>
      </c>
      <c r="O1535" s="11" t="s">
        <v>2259</v>
      </c>
      <c r="P1535" s="2">
        <v>796</v>
      </c>
      <c r="Q1535" s="42" t="s">
        <v>39</v>
      </c>
      <c r="R1535" s="43">
        <v>6</v>
      </c>
      <c r="S1535" s="23">
        <v>6210.28</v>
      </c>
      <c r="T1535" s="23">
        <f t="shared" ref="T1535" si="839">R1535*S1535</f>
        <v>37261.68</v>
      </c>
      <c r="U1535" s="23">
        <f t="shared" ref="U1535" si="840">T1535*1.12</f>
        <v>41733.081600000005</v>
      </c>
      <c r="V1535" s="2"/>
      <c r="W1535" s="2">
        <v>2016</v>
      </c>
      <c r="X1535" s="41"/>
    </row>
    <row r="1536" spans="1:24" ht="153" x14ac:dyDescent="0.25">
      <c r="A1536" s="6" t="s">
        <v>5742</v>
      </c>
      <c r="B1536" s="11" t="s">
        <v>25</v>
      </c>
      <c r="C1536" s="11" t="s">
        <v>2650</v>
      </c>
      <c r="D1536" s="11" t="s">
        <v>2139</v>
      </c>
      <c r="E1536" s="11" t="s">
        <v>2783</v>
      </c>
      <c r="F1536" s="49" t="s">
        <v>2784</v>
      </c>
      <c r="G1536" s="2" t="s">
        <v>30</v>
      </c>
      <c r="H1536" s="41">
        <v>0</v>
      </c>
      <c r="I1536" s="18">
        <v>470000000</v>
      </c>
      <c r="J1536" s="6" t="s">
        <v>32</v>
      </c>
      <c r="K1536" s="3" t="s">
        <v>240</v>
      </c>
      <c r="L1536" s="40" t="s">
        <v>2257</v>
      </c>
      <c r="M1536" s="2" t="s">
        <v>35</v>
      </c>
      <c r="N1536" s="11" t="s">
        <v>2258</v>
      </c>
      <c r="O1536" s="11" t="s">
        <v>2259</v>
      </c>
      <c r="P1536" s="2">
        <v>796</v>
      </c>
      <c r="Q1536" s="42" t="s">
        <v>39</v>
      </c>
      <c r="R1536" s="43">
        <v>6</v>
      </c>
      <c r="S1536" s="43">
        <v>491.92999999999995</v>
      </c>
      <c r="T1536" s="23">
        <v>0</v>
      </c>
      <c r="U1536" s="23">
        <f t="shared" si="750"/>
        <v>0</v>
      </c>
      <c r="V1536" s="2"/>
      <c r="W1536" s="2">
        <v>2016</v>
      </c>
      <c r="X1536" s="41" t="s">
        <v>7025</v>
      </c>
    </row>
    <row r="1537" spans="1:24" ht="153" x14ac:dyDescent="0.25">
      <c r="A1537" s="6" t="s">
        <v>7385</v>
      </c>
      <c r="B1537" s="11" t="s">
        <v>25</v>
      </c>
      <c r="C1537" s="11" t="s">
        <v>2650</v>
      </c>
      <c r="D1537" s="11" t="s">
        <v>2139</v>
      </c>
      <c r="E1537" s="11" t="s">
        <v>2783</v>
      </c>
      <c r="F1537" s="49" t="s">
        <v>2784</v>
      </c>
      <c r="G1537" s="2" t="s">
        <v>30</v>
      </c>
      <c r="H1537" s="41">
        <v>0</v>
      </c>
      <c r="I1537" s="18">
        <v>470000000</v>
      </c>
      <c r="J1537" s="6" t="s">
        <v>32</v>
      </c>
      <c r="K1537" s="3" t="s">
        <v>628</v>
      </c>
      <c r="L1537" s="40" t="s">
        <v>2257</v>
      </c>
      <c r="M1537" s="2" t="s">
        <v>35</v>
      </c>
      <c r="N1537" s="11" t="s">
        <v>2258</v>
      </c>
      <c r="O1537" s="11" t="s">
        <v>2259</v>
      </c>
      <c r="P1537" s="2">
        <v>796</v>
      </c>
      <c r="Q1537" s="42" t="s">
        <v>39</v>
      </c>
      <c r="R1537" s="43">
        <v>6</v>
      </c>
      <c r="S1537" s="43">
        <v>491.92999999999995</v>
      </c>
      <c r="T1537" s="23">
        <f t="shared" ref="T1537" si="841">R1537*S1537</f>
        <v>2951.58</v>
      </c>
      <c r="U1537" s="23">
        <f t="shared" ref="U1537" si="842">T1537*1.12</f>
        <v>3305.7696000000001</v>
      </c>
      <c r="V1537" s="2"/>
      <c r="W1537" s="2">
        <v>2016</v>
      </c>
      <c r="X1537" s="41"/>
    </row>
    <row r="1538" spans="1:24" ht="153" x14ac:dyDescent="0.25">
      <c r="A1538" s="6" t="s">
        <v>5743</v>
      </c>
      <c r="B1538" s="11" t="s">
        <v>25</v>
      </c>
      <c r="C1538" s="11" t="s">
        <v>2439</v>
      </c>
      <c r="D1538" s="11" t="s">
        <v>2440</v>
      </c>
      <c r="E1538" s="11" t="s">
        <v>2441</v>
      </c>
      <c r="F1538" s="46" t="s">
        <v>2785</v>
      </c>
      <c r="G1538" s="2" t="s">
        <v>30</v>
      </c>
      <c r="H1538" s="41">
        <v>0</v>
      </c>
      <c r="I1538" s="18">
        <v>470000000</v>
      </c>
      <c r="J1538" s="6" t="s">
        <v>32</v>
      </c>
      <c r="K1538" s="3" t="s">
        <v>240</v>
      </c>
      <c r="L1538" s="40" t="s">
        <v>2257</v>
      </c>
      <c r="M1538" s="2" t="s">
        <v>35</v>
      </c>
      <c r="N1538" s="11" t="s">
        <v>2258</v>
      </c>
      <c r="O1538" s="11" t="s">
        <v>2259</v>
      </c>
      <c r="P1538" s="2">
        <v>796</v>
      </c>
      <c r="Q1538" s="42" t="s">
        <v>39</v>
      </c>
      <c r="R1538" s="43">
        <v>2</v>
      </c>
      <c r="S1538" s="23">
        <v>13051.86</v>
      </c>
      <c r="T1538" s="23">
        <v>0</v>
      </c>
      <c r="U1538" s="23">
        <f t="shared" si="750"/>
        <v>0</v>
      </c>
      <c r="V1538" s="2"/>
      <c r="W1538" s="2">
        <v>2016</v>
      </c>
      <c r="X1538" s="41" t="s">
        <v>7025</v>
      </c>
    </row>
    <row r="1539" spans="1:24" ht="153" x14ac:dyDescent="0.25">
      <c r="A1539" s="6" t="s">
        <v>7386</v>
      </c>
      <c r="B1539" s="11" t="s">
        <v>25</v>
      </c>
      <c r="C1539" s="11" t="s">
        <v>2439</v>
      </c>
      <c r="D1539" s="11" t="s">
        <v>2440</v>
      </c>
      <c r="E1539" s="11" t="s">
        <v>2441</v>
      </c>
      <c r="F1539" s="46" t="s">
        <v>2785</v>
      </c>
      <c r="G1539" s="2" t="s">
        <v>30</v>
      </c>
      <c r="H1539" s="41">
        <v>0</v>
      </c>
      <c r="I1539" s="18">
        <v>470000000</v>
      </c>
      <c r="J1539" s="6" t="s">
        <v>32</v>
      </c>
      <c r="K1539" s="3" t="s">
        <v>628</v>
      </c>
      <c r="L1539" s="40" t="s">
        <v>2257</v>
      </c>
      <c r="M1539" s="2" t="s">
        <v>35</v>
      </c>
      <c r="N1539" s="11" t="s">
        <v>2258</v>
      </c>
      <c r="O1539" s="11" t="s">
        <v>2259</v>
      </c>
      <c r="P1539" s="2">
        <v>796</v>
      </c>
      <c r="Q1539" s="42" t="s">
        <v>39</v>
      </c>
      <c r="R1539" s="43">
        <v>2</v>
      </c>
      <c r="S1539" s="23">
        <v>13051.86</v>
      </c>
      <c r="T1539" s="23">
        <f t="shared" ref="T1539" si="843">R1539*S1539</f>
        <v>26103.72</v>
      </c>
      <c r="U1539" s="23">
        <f t="shared" ref="U1539" si="844">T1539*1.12</f>
        <v>29236.166400000006</v>
      </c>
      <c r="V1539" s="2"/>
      <c r="W1539" s="2">
        <v>2016</v>
      </c>
      <c r="X1539" s="41"/>
    </row>
    <row r="1540" spans="1:24" ht="153" x14ac:dyDescent="0.25">
      <c r="A1540" s="6" t="s">
        <v>5744</v>
      </c>
      <c r="B1540" s="11" t="s">
        <v>25</v>
      </c>
      <c r="C1540" s="11" t="s">
        <v>2786</v>
      </c>
      <c r="D1540" s="58" t="s">
        <v>2787</v>
      </c>
      <c r="E1540" s="11" t="s">
        <v>2368</v>
      </c>
      <c r="F1540" s="58" t="s">
        <v>2788</v>
      </c>
      <c r="G1540" s="2" t="s">
        <v>30</v>
      </c>
      <c r="H1540" s="41">
        <v>0</v>
      </c>
      <c r="I1540" s="18">
        <v>470000000</v>
      </c>
      <c r="J1540" s="6" t="s">
        <v>32</v>
      </c>
      <c r="K1540" s="3" t="s">
        <v>240</v>
      </c>
      <c r="L1540" s="40" t="s">
        <v>2257</v>
      </c>
      <c r="M1540" s="2" t="s">
        <v>35</v>
      </c>
      <c r="N1540" s="11" t="s">
        <v>2258</v>
      </c>
      <c r="O1540" s="11" t="s">
        <v>2259</v>
      </c>
      <c r="P1540" s="2">
        <v>796</v>
      </c>
      <c r="Q1540" s="42" t="s">
        <v>39</v>
      </c>
      <c r="R1540" s="56">
        <v>10</v>
      </c>
      <c r="S1540" s="43">
        <v>1343.58</v>
      </c>
      <c r="T1540" s="23">
        <v>0</v>
      </c>
      <c r="U1540" s="23">
        <f t="shared" si="750"/>
        <v>0</v>
      </c>
      <c r="V1540" s="2"/>
      <c r="W1540" s="2">
        <v>2016</v>
      </c>
      <c r="X1540" s="41" t="s">
        <v>7025</v>
      </c>
    </row>
    <row r="1541" spans="1:24" ht="153" x14ac:dyDescent="0.25">
      <c r="A1541" s="6" t="s">
        <v>7387</v>
      </c>
      <c r="B1541" s="11" t="s">
        <v>25</v>
      </c>
      <c r="C1541" s="11" t="s">
        <v>2786</v>
      </c>
      <c r="D1541" s="58" t="s">
        <v>2787</v>
      </c>
      <c r="E1541" s="11" t="s">
        <v>2368</v>
      </c>
      <c r="F1541" s="58" t="s">
        <v>2788</v>
      </c>
      <c r="G1541" s="2" t="s">
        <v>30</v>
      </c>
      <c r="H1541" s="41">
        <v>0</v>
      </c>
      <c r="I1541" s="18">
        <v>470000000</v>
      </c>
      <c r="J1541" s="6" t="s">
        <v>32</v>
      </c>
      <c r="K1541" s="3" t="s">
        <v>628</v>
      </c>
      <c r="L1541" s="40" t="s">
        <v>2257</v>
      </c>
      <c r="M1541" s="2" t="s">
        <v>35</v>
      </c>
      <c r="N1541" s="11" t="s">
        <v>2258</v>
      </c>
      <c r="O1541" s="11" t="s">
        <v>2259</v>
      </c>
      <c r="P1541" s="2">
        <v>796</v>
      </c>
      <c r="Q1541" s="42" t="s">
        <v>39</v>
      </c>
      <c r="R1541" s="56">
        <v>10</v>
      </c>
      <c r="S1541" s="43">
        <v>1343.58</v>
      </c>
      <c r="T1541" s="23">
        <f t="shared" ref="T1541" si="845">R1541*S1541</f>
        <v>13435.8</v>
      </c>
      <c r="U1541" s="23">
        <f t="shared" ref="U1541" si="846">T1541*1.12</f>
        <v>15048.096000000001</v>
      </c>
      <c r="V1541" s="2"/>
      <c r="W1541" s="2">
        <v>2016</v>
      </c>
      <c r="X1541" s="41"/>
    </row>
    <row r="1542" spans="1:24" ht="153" x14ac:dyDescent="0.25">
      <c r="A1542" s="6" t="s">
        <v>5745</v>
      </c>
      <c r="B1542" s="11" t="s">
        <v>25</v>
      </c>
      <c r="C1542" s="11" t="s">
        <v>2789</v>
      </c>
      <c r="D1542" s="57" t="s">
        <v>2790</v>
      </c>
      <c r="E1542" s="11" t="s">
        <v>2791</v>
      </c>
      <c r="F1542" s="57" t="s">
        <v>2792</v>
      </c>
      <c r="G1542" s="2" t="s">
        <v>30</v>
      </c>
      <c r="H1542" s="41">
        <v>0</v>
      </c>
      <c r="I1542" s="18">
        <v>470000000</v>
      </c>
      <c r="J1542" s="6" t="s">
        <v>32</v>
      </c>
      <c r="K1542" s="3" t="s">
        <v>240</v>
      </c>
      <c r="L1542" s="40" t="s">
        <v>2257</v>
      </c>
      <c r="M1542" s="2" t="s">
        <v>35</v>
      </c>
      <c r="N1542" s="11" t="s">
        <v>2258</v>
      </c>
      <c r="O1542" s="11" t="s">
        <v>2259</v>
      </c>
      <c r="P1542" s="2">
        <v>796</v>
      </c>
      <c r="Q1542" s="42" t="s">
        <v>39</v>
      </c>
      <c r="R1542" s="56">
        <v>2</v>
      </c>
      <c r="S1542" s="43">
        <v>12992.74</v>
      </c>
      <c r="T1542" s="23">
        <v>0</v>
      </c>
      <c r="U1542" s="23">
        <f t="shared" si="750"/>
        <v>0</v>
      </c>
      <c r="V1542" s="2"/>
      <c r="W1542" s="2">
        <v>2016</v>
      </c>
      <c r="X1542" s="41" t="s">
        <v>7025</v>
      </c>
    </row>
    <row r="1543" spans="1:24" ht="153" x14ac:dyDescent="0.25">
      <c r="A1543" s="6" t="s">
        <v>7388</v>
      </c>
      <c r="B1543" s="11" t="s">
        <v>25</v>
      </c>
      <c r="C1543" s="11" t="s">
        <v>2789</v>
      </c>
      <c r="D1543" s="57" t="s">
        <v>2790</v>
      </c>
      <c r="E1543" s="11" t="s">
        <v>2791</v>
      </c>
      <c r="F1543" s="57" t="s">
        <v>2792</v>
      </c>
      <c r="G1543" s="2" t="s">
        <v>30</v>
      </c>
      <c r="H1543" s="41">
        <v>0</v>
      </c>
      <c r="I1543" s="18">
        <v>470000000</v>
      </c>
      <c r="J1543" s="6" t="s">
        <v>32</v>
      </c>
      <c r="K1543" s="3" t="s">
        <v>628</v>
      </c>
      <c r="L1543" s="40" t="s">
        <v>2257</v>
      </c>
      <c r="M1543" s="2" t="s">
        <v>35</v>
      </c>
      <c r="N1543" s="11" t="s">
        <v>2258</v>
      </c>
      <c r="O1543" s="11" t="s">
        <v>2259</v>
      </c>
      <c r="P1543" s="2">
        <v>796</v>
      </c>
      <c r="Q1543" s="42" t="s">
        <v>39</v>
      </c>
      <c r="R1543" s="56">
        <v>2</v>
      </c>
      <c r="S1543" s="43">
        <v>12992.74</v>
      </c>
      <c r="T1543" s="23">
        <f t="shared" ref="T1543" si="847">R1543*S1543</f>
        <v>25985.48</v>
      </c>
      <c r="U1543" s="23">
        <f t="shared" ref="U1543" si="848">T1543*1.12</f>
        <v>29103.737600000004</v>
      </c>
      <c r="V1543" s="2"/>
      <c r="W1543" s="2">
        <v>2016</v>
      </c>
      <c r="X1543" s="41"/>
    </row>
    <row r="1544" spans="1:24" ht="153" x14ac:dyDescent="0.25">
      <c r="A1544" s="6" t="s">
        <v>5746</v>
      </c>
      <c r="B1544" s="11" t="s">
        <v>25</v>
      </c>
      <c r="C1544" s="11" t="s">
        <v>2455</v>
      </c>
      <c r="D1544" s="57" t="s">
        <v>2456</v>
      </c>
      <c r="E1544" s="11" t="s">
        <v>2457</v>
      </c>
      <c r="F1544" s="57" t="s">
        <v>2793</v>
      </c>
      <c r="G1544" s="2" t="s">
        <v>30</v>
      </c>
      <c r="H1544" s="41">
        <v>0</v>
      </c>
      <c r="I1544" s="18">
        <v>470000000</v>
      </c>
      <c r="J1544" s="6" t="s">
        <v>32</v>
      </c>
      <c r="K1544" s="3" t="s">
        <v>240</v>
      </c>
      <c r="L1544" s="40" t="s">
        <v>2257</v>
      </c>
      <c r="M1544" s="2" t="s">
        <v>35</v>
      </c>
      <c r="N1544" s="11" t="s">
        <v>2258</v>
      </c>
      <c r="O1544" s="11" t="s">
        <v>2259</v>
      </c>
      <c r="P1544" s="2">
        <v>796</v>
      </c>
      <c r="Q1544" s="42" t="s">
        <v>39</v>
      </c>
      <c r="R1544" s="56">
        <v>6</v>
      </c>
      <c r="S1544" s="23">
        <v>81060</v>
      </c>
      <c r="T1544" s="23">
        <v>0</v>
      </c>
      <c r="U1544" s="23">
        <f t="shared" si="750"/>
        <v>0</v>
      </c>
      <c r="V1544" s="2"/>
      <c r="W1544" s="2">
        <v>2016</v>
      </c>
      <c r="X1544" s="41" t="s">
        <v>7025</v>
      </c>
    </row>
    <row r="1545" spans="1:24" ht="153" x14ac:dyDescent="0.25">
      <c r="A1545" s="6" t="s">
        <v>7389</v>
      </c>
      <c r="B1545" s="11" t="s">
        <v>25</v>
      </c>
      <c r="C1545" s="11" t="s">
        <v>2455</v>
      </c>
      <c r="D1545" s="57" t="s">
        <v>2456</v>
      </c>
      <c r="E1545" s="11" t="s">
        <v>2457</v>
      </c>
      <c r="F1545" s="57" t="s">
        <v>2793</v>
      </c>
      <c r="G1545" s="2" t="s">
        <v>30</v>
      </c>
      <c r="H1545" s="41">
        <v>0</v>
      </c>
      <c r="I1545" s="18">
        <v>470000000</v>
      </c>
      <c r="J1545" s="6" t="s">
        <v>32</v>
      </c>
      <c r="K1545" s="3" t="s">
        <v>628</v>
      </c>
      <c r="L1545" s="40" t="s">
        <v>2257</v>
      </c>
      <c r="M1545" s="2" t="s">
        <v>35</v>
      </c>
      <c r="N1545" s="11" t="s">
        <v>2258</v>
      </c>
      <c r="O1545" s="11" t="s">
        <v>2259</v>
      </c>
      <c r="P1545" s="2">
        <v>796</v>
      </c>
      <c r="Q1545" s="42" t="s">
        <v>39</v>
      </c>
      <c r="R1545" s="56">
        <v>6</v>
      </c>
      <c r="S1545" s="23">
        <v>81060</v>
      </c>
      <c r="T1545" s="23">
        <f t="shared" ref="T1545" si="849">R1545*S1545</f>
        <v>486360</v>
      </c>
      <c r="U1545" s="23">
        <f t="shared" ref="U1545" si="850">T1545*1.12</f>
        <v>544723.20000000007</v>
      </c>
      <c r="V1545" s="2"/>
      <c r="W1545" s="2">
        <v>2016</v>
      </c>
      <c r="X1545" s="41"/>
    </row>
    <row r="1546" spans="1:24" ht="153" x14ac:dyDescent="0.25">
      <c r="A1546" s="6" t="s">
        <v>5747</v>
      </c>
      <c r="B1546" s="11" t="s">
        <v>25</v>
      </c>
      <c r="C1546" s="11" t="s">
        <v>2645</v>
      </c>
      <c r="D1546" s="11" t="s">
        <v>2646</v>
      </c>
      <c r="E1546" s="11" t="s">
        <v>2647</v>
      </c>
      <c r="F1546" s="57" t="s">
        <v>2794</v>
      </c>
      <c r="G1546" s="2" t="s">
        <v>30</v>
      </c>
      <c r="H1546" s="41">
        <v>0</v>
      </c>
      <c r="I1546" s="18">
        <v>470000000</v>
      </c>
      <c r="J1546" s="6" t="s">
        <v>32</v>
      </c>
      <c r="K1546" s="3" t="s">
        <v>240</v>
      </c>
      <c r="L1546" s="40" t="s">
        <v>2257</v>
      </c>
      <c r="M1546" s="2" t="s">
        <v>35</v>
      </c>
      <c r="N1546" s="11" t="s">
        <v>2258</v>
      </c>
      <c r="O1546" s="11" t="s">
        <v>2259</v>
      </c>
      <c r="P1546" s="2">
        <v>796</v>
      </c>
      <c r="Q1546" s="42" t="s">
        <v>39</v>
      </c>
      <c r="R1546" s="56">
        <v>20</v>
      </c>
      <c r="S1546" s="43">
        <v>736.5</v>
      </c>
      <c r="T1546" s="23">
        <v>0</v>
      </c>
      <c r="U1546" s="23">
        <f t="shared" si="750"/>
        <v>0</v>
      </c>
      <c r="V1546" s="2"/>
      <c r="W1546" s="2">
        <v>2016</v>
      </c>
      <c r="X1546" s="41" t="s">
        <v>7025</v>
      </c>
    </row>
    <row r="1547" spans="1:24" ht="153" x14ac:dyDescent="0.25">
      <c r="A1547" s="6" t="s">
        <v>7390</v>
      </c>
      <c r="B1547" s="11" t="s">
        <v>25</v>
      </c>
      <c r="C1547" s="11" t="s">
        <v>2645</v>
      </c>
      <c r="D1547" s="11" t="s">
        <v>2646</v>
      </c>
      <c r="E1547" s="11" t="s">
        <v>2647</v>
      </c>
      <c r="F1547" s="57" t="s">
        <v>2794</v>
      </c>
      <c r="G1547" s="2" t="s">
        <v>30</v>
      </c>
      <c r="H1547" s="41">
        <v>0</v>
      </c>
      <c r="I1547" s="18">
        <v>470000000</v>
      </c>
      <c r="J1547" s="6" t="s">
        <v>32</v>
      </c>
      <c r="K1547" s="3" t="s">
        <v>628</v>
      </c>
      <c r="L1547" s="40" t="s">
        <v>2257</v>
      </c>
      <c r="M1547" s="2" t="s">
        <v>35</v>
      </c>
      <c r="N1547" s="11" t="s">
        <v>2258</v>
      </c>
      <c r="O1547" s="11" t="s">
        <v>2259</v>
      </c>
      <c r="P1547" s="2">
        <v>796</v>
      </c>
      <c r="Q1547" s="42" t="s">
        <v>39</v>
      </c>
      <c r="R1547" s="56">
        <v>20</v>
      </c>
      <c r="S1547" s="43">
        <v>736.5</v>
      </c>
      <c r="T1547" s="23">
        <f t="shared" ref="T1547" si="851">R1547*S1547</f>
        <v>14730</v>
      </c>
      <c r="U1547" s="23">
        <f t="shared" ref="U1547" si="852">T1547*1.12</f>
        <v>16497.600000000002</v>
      </c>
      <c r="V1547" s="2"/>
      <c r="W1547" s="2">
        <v>2016</v>
      </c>
      <c r="X1547" s="41"/>
    </row>
    <row r="1548" spans="1:24" ht="153" x14ac:dyDescent="0.25">
      <c r="A1548" s="6" t="s">
        <v>5748</v>
      </c>
      <c r="B1548" s="11" t="s">
        <v>25</v>
      </c>
      <c r="C1548" s="11" t="s">
        <v>2795</v>
      </c>
      <c r="D1548" s="57" t="s">
        <v>2796</v>
      </c>
      <c r="E1548" s="11" t="s">
        <v>2797</v>
      </c>
      <c r="F1548" s="11" t="s">
        <v>2798</v>
      </c>
      <c r="G1548" s="2" t="s">
        <v>30</v>
      </c>
      <c r="H1548" s="41">
        <v>0</v>
      </c>
      <c r="I1548" s="18">
        <v>470000000</v>
      </c>
      <c r="J1548" s="6" t="s">
        <v>32</v>
      </c>
      <c r="K1548" s="3" t="s">
        <v>240</v>
      </c>
      <c r="L1548" s="40" t="s">
        <v>2257</v>
      </c>
      <c r="M1548" s="2" t="s">
        <v>35</v>
      </c>
      <c r="N1548" s="11" t="s">
        <v>2258</v>
      </c>
      <c r="O1548" s="11" t="s">
        <v>2259</v>
      </c>
      <c r="P1548" s="2">
        <v>796</v>
      </c>
      <c r="Q1548" s="6" t="s">
        <v>39</v>
      </c>
      <c r="R1548" s="56">
        <v>8</v>
      </c>
      <c r="S1548" s="43">
        <v>455.4</v>
      </c>
      <c r="T1548" s="23">
        <v>0</v>
      </c>
      <c r="U1548" s="23">
        <f t="shared" si="750"/>
        <v>0</v>
      </c>
      <c r="V1548" s="2"/>
      <c r="W1548" s="2">
        <v>2016</v>
      </c>
      <c r="X1548" s="41" t="s">
        <v>7025</v>
      </c>
    </row>
    <row r="1549" spans="1:24" ht="153" x14ac:dyDescent="0.25">
      <c r="A1549" s="6" t="s">
        <v>7391</v>
      </c>
      <c r="B1549" s="11" t="s">
        <v>25</v>
      </c>
      <c r="C1549" s="11" t="s">
        <v>2795</v>
      </c>
      <c r="D1549" s="57" t="s">
        <v>2796</v>
      </c>
      <c r="E1549" s="11" t="s">
        <v>2797</v>
      </c>
      <c r="F1549" s="11" t="s">
        <v>2798</v>
      </c>
      <c r="G1549" s="2" t="s">
        <v>30</v>
      </c>
      <c r="H1549" s="41">
        <v>0</v>
      </c>
      <c r="I1549" s="18">
        <v>470000000</v>
      </c>
      <c r="J1549" s="6" t="s">
        <v>32</v>
      </c>
      <c r="K1549" s="3" t="s">
        <v>628</v>
      </c>
      <c r="L1549" s="40" t="s">
        <v>2257</v>
      </c>
      <c r="M1549" s="2" t="s">
        <v>35</v>
      </c>
      <c r="N1549" s="11" t="s">
        <v>2258</v>
      </c>
      <c r="O1549" s="11" t="s">
        <v>2259</v>
      </c>
      <c r="P1549" s="2">
        <v>796</v>
      </c>
      <c r="Q1549" s="6" t="s">
        <v>39</v>
      </c>
      <c r="R1549" s="56">
        <v>8</v>
      </c>
      <c r="S1549" s="43">
        <v>455.4</v>
      </c>
      <c r="T1549" s="23">
        <f t="shared" ref="T1549" si="853">R1549*S1549</f>
        <v>3643.2</v>
      </c>
      <c r="U1549" s="23">
        <f t="shared" ref="U1549" si="854">T1549*1.12</f>
        <v>4080.384</v>
      </c>
      <c r="V1549" s="2"/>
      <c r="W1549" s="2">
        <v>2016</v>
      </c>
      <c r="X1549" s="41"/>
    </row>
    <row r="1550" spans="1:24" ht="153" x14ac:dyDescent="0.25">
      <c r="A1550" s="6" t="s">
        <v>5749</v>
      </c>
      <c r="B1550" s="11" t="s">
        <v>25</v>
      </c>
      <c r="C1550" s="11" t="s">
        <v>2439</v>
      </c>
      <c r="D1550" s="11" t="s">
        <v>2440</v>
      </c>
      <c r="E1550" s="11" t="s">
        <v>2441</v>
      </c>
      <c r="F1550" s="11" t="s">
        <v>2799</v>
      </c>
      <c r="G1550" s="2" t="s">
        <v>30</v>
      </c>
      <c r="H1550" s="41">
        <v>0</v>
      </c>
      <c r="I1550" s="18">
        <v>470000000</v>
      </c>
      <c r="J1550" s="6" t="s">
        <v>32</v>
      </c>
      <c r="K1550" s="3" t="s">
        <v>240</v>
      </c>
      <c r="L1550" s="40" t="s">
        <v>2257</v>
      </c>
      <c r="M1550" s="2" t="s">
        <v>35</v>
      </c>
      <c r="N1550" s="11" t="s">
        <v>2258</v>
      </c>
      <c r="O1550" s="11" t="s">
        <v>2259</v>
      </c>
      <c r="P1550" s="2">
        <v>796</v>
      </c>
      <c r="Q1550" s="42" t="s">
        <v>39</v>
      </c>
      <c r="R1550" s="43">
        <v>2</v>
      </c>
      <c r="S1550" s="43">
        <v>86000</v>
      </c>
      <c r="T1550" s="23">
        <v>0</v>
      </c>
      <c r="U1550" s="23">
        <f t="shared" si="750"/>
        <v>0</v>
      </c>
      <c r="V1550" s="2"/>
      <c r="W1550" s="2">
        <v>2016</v>
      </c>
      <c r="X1550" s="41" t="s">
        <v>7025</v>
      </c>
    </row>
    <row r="1551" spans="1:24" ht="153" x14ac:dyDescent="0.25">
      <c r="A1551" s="6" t="s">
        <v>7392</v>
      </c>
      <c r="B1551" s="11" t="s">
        <v>25</v>
      </c>
      <c r="C1551" s="11" t="s">
        <v>2439</v>
      </c>
      <c r="D1551" s="11" t="s">
        <v>2440</v>
      </c>
      <c r="E1551" s="11" t="s">
        <v>2441</v>
      </c>
      <c r="F1551" s="11" t="s">
        <v>2799</v>
      </c>
      <c r="G1551" s="2" t="s">
        <v>30</v>
      </c>
      <c r="H1551" s="41">
        <v>0</v>
      </c>
      <c r="I1551" s="18">
        <v>470000000</v>
      </c>
      <c r="J1551" s="6" t="s">
        <v>32</v>
      </c>
      <c r="K1551" s="3" t="s">
        <v>628</v>
      </c>
      <c r="L1551" s="40" t="s">
        <v>2257</v>
      </c>
      <c r="M1551" s="2" t="s">
        <v>35</v>
      </c>
      <c r="N1551" s="11" t="s">
        <v>2258</v>
      </c>
      <c r="O1551" s="11" t="s">
        <v>2259</v>
      </c>
      <c r="P1551" s="2">
        <v>796</v>
      </c>
      <c r="Q1551" s="42" t="s">
        <v>39</v>
      </c>
      <c r="R1551" s="43">
        <v>2</v>
      </c>
      <c r="S1551" s="43">
        <v>86000</v>
      </c>
      <c r="T1551" s="23">
        <f t="shared" ref="T1551" si="855">R1551*S1551</f>
        <v>172000</v>
      </c>
      <c r="U1551" s="23">
        <f t="shared" ref="U1551" si="856">T1551*1.12</f>
        <v>192640.00000000003</v>
      </c>
      <c r="V1551" s="2"/>
      <c r="W1551" s="2">
        <v>2016</v>
      </c>
      <c r="X1551" s="41"/>
    </row>
    <row r="1552" spans="1:24" ht="153" x14ac:dyDescent="0.25">
      <c r="A1552" s="6" t="s">
        <v>5750</v>
      </c>
      <c r="B1552" s="11" t="s">
        <v>25</v>
      </c>
      <c r="C1552" s="11" t="s">
        <v>2800</v>
      </c>
      <c r="D1552" s="11" t="s">
        <v>2346</v>
      </c>
      <c r="E1552" s="11" t="s">
        <v>2801</v>
      </c>
      <c r="F1552" s="11" t="s">
        <v>2802</v>
      </c>
      <c r="G1552" s="2" t="s">
        <v>30</v>
      </c>
      <c r="H1552" s="41">
        <v>0</v>
      </c>
      <c r="I1552" s="18">
        <v>470000000</v>
      </c>
      <c r="J1552" s="6" t="s">
        <v>32</v>
      </c>
      <c r="K1552" s="3" t="s">
        <v>240</v>
      </c>
      <c r="L1552" s="40" t="s">
        <v>2257</v>
      </c>
      <c r="M1552" s="2" t="s">
        <v>35</v>
      </c>
      <c r="N1552" s="11" t="s">
        <v>2258</v>
      </c>
      <c r="O1552" s="11" t="s">
        <v>2259</v>
      </c>
      <c r="P1552" s="2">
        <v>796</v>
      </c>
      <c r="Q1552" s="42" t="s">
        <v>39</v>
      </c>
      <c r="R1552" s="43">
        <v>1</v>
      </c>
      <c r="S1552" s="43">
        <v>1484000</v>
      </c>
      <c r="T1552" s="23">
        <v>0</v>
      </c>
      <c r="U1552" s="23">
        <f t="shared" si="750"/>
        <v>0</v>
      </c>
      <c r="V1552" s="2"/>
      <c r="W1552" s="2">
        <v>2016</v>
      </c>
      <c r="X1552" s="41" t="s">
        <v>6905</v>
      </c>
    </row>
    <row r="1553" spans="1:24" ht="153" x14ac:dyDescent="0.25">
      <c r="A1553" s="6" t="s">
        <v>5751</v>
      </c>
      <c r="B1553" s="11" t="s">
        <v>25</v>
      </c>
      <c r="C1553" s="11" t="s">
        <v>2514</v>
      </c>
      <c r="D1553" s="45" t="s">
        <v>2515</v>
      </c>
      <c r="E1553" s="11" t="s">
        <v>2516</v>
      </c>
      <c r="F1553" s="45" t="s">
        <v>2803</v>
      </c>
      <c r="G1553" s="2" t="s">
        <v>30</v>
      </c>
      <c r="H1553" s="41">
        <v>0</v>
      </c>
      <c r="I1553" s="18">
        <v>470000000</v>
      </c>
      <c r="J1553" s="6" t="s">
        <v>32</v>
      </c>
      <c r="K1553" s="3" t="s">
        <v>240</v>
      </c>
      <c r="L1553" s="40" t="s">
        <v>2257</v>
      </c>
      <c r="M1553" s="2" t="s">
        <v>35</v>
      </c>
      <c r="N1553" s="11" t="s">
        <v>2258</v>
      </c>
      <c r="O1553" s="11" t="s">
        <v>2259</v>
      </c>
      <c r="P1553" s="2">
        <v>796</v>
      </c>
      <c r="Q1553" s="42" t="s">
        <v>39</v>
      </c>
      <c r="R1553" s="43">
        <v>2</v>
      </c>
      <c r="S1553" s="43">
        <v>67577.95</v>
      </c>
      <c r="T1553" s="23">
        <v>0</v>
      </c>
      <c r="U1553" s="23">
        <f t="shared" si="750"/>
        <v>0</v>
      </c>
      <c r="V1553" s="2"/>
      <c r="W1553" s="2">
        <v>2016</v>
      </c>
      <c r="X1553" s="41" t="s">
        <v>7025</v>
      </c>
    </row>
    <row r="1554" spans="1:24" ht="153" x14ac:dyDescent="0.25">
      <c r="A1554" s="6" t="s">
        <v>7393</v>
      </c>
      <c r="B1554" s="11" t="s">
        <v>25</v>
      </c>
      <c r="C1554" s="11" t="s">
        <v>2514</v>
      </c>
      <c r="D1554" s="45" t="s">
        <v>2515</v>
      </c>
      <c r="E1554" s="11" t="s">
        <v>2516</v>
      </c>
      <c r="F1554" s="45" t="s">
        <v>2803</v>
      </c>
      <c r="G1554" s="2" t="s">
        <v>30</v>
      </c>
      <c r="H1554" s="41">
        <v>0</v>
      </c>
      <c r="I1554" s="18">
        <v>470000000</v>
      </c>
      <c r="J1554" s="6" t="s">
        <v>32</v>
      </c>
      <c r="K1554" s="3" t="s">
        <v>628</v>
      </c>
      <c r="L1554" s="40" t="s">
        <v>2257</v>
      </c>
      <c r="M1554" s="2" t="s">
        <v>35</v>
      </c>
      <c r="N1554" s="11" t="s">
        <v>2258</v>
      </c>
      <c r="O1554" s="11" t="s">
        <v>2259</v>
      </c>
      <c r="P1554" s="2">
        <v>796</v>
      </c>
      <c r="Q1554" s="42" t="s">
        <v>39</v>
      </c>
      <c r="R1554" s="43">
        <v>2</v>
      </c>
      <c r="S1554" s="43">
        <v>67577.95</v>
      </c>
      <c r="T1554" s="23">
        <f t="shared" ref="T1554" si="857">R1554*S1554</f>
        <v>135155.9</v>
      </c>
      <c r="U1554" s="23">
        <f t="shared" ref="U1554" si="858">T1554*1.12</f>
        <v>151374.60800000001</v>
      </c>
      <c r="V1554" s="2"/>
      <c r="W1554" s="2">
        <v>2016</v>
      </c>
      <c r="X1554" s="41"/>
    </row>
    <row r="1555" spans="1:24" ht="153" x14ac:dyDescent="0.25">
      <c r="A1555" s="6" t="s">
        <v>5752</v>
      </c>
      <c r="B1555" s="11" t="s">
        <v>25</v>
      </c>
      <c r="C1555" s="11" t="s">
        <v>2610</v>
      </c>
      <c r="D1555" s="45" t="s">
        <v>2515</v>
      </c>
      <c r="E1555" s="11" t="s">
        <v>2611</v>
      </c>
      <c r="F1555" s="45" t="s">
        <v>2804</v>
      </c>
      <c r="G1555" s="2" t="s">
        <v>30</v>
      </c>
      <c r="H1555" s="41">
        <v>0</v>
      </c>
      <c r="I1555" s="18">
        <v>470000000</v>
      </c>
      <c r="J1555" s="6" t="s">
        <v>32</v>
      </c>
      <c r="K1555" s="3" t="s">
        <v>240</v>
      </c>
      <c r="L1555" s="40" t="s">
        <v>2257</v>
      </c>
      <c r="M1555" s="2" t="s">
        <v>35</v>
      </c>
      <c r="N1555" s="11" t="s">
        <v>2258</v>
      </c>
      <c r="O1555" s="11" t="s">
        <v>2259</v>
      </c>
      <c r="P1555" s="2">
        <v>796</v>
      </c>
      <c r="Q1555" s="42" t="s">
        <v>39</v>
      </c>
      <c r="R1555" s="43">
        <v>2</v>
      </c>
      <c r="S1555" s="43">
        <v>45144.93</v>
      </c>
      <c r="T1555" s="23">
        <v>0</v>
      </c>
      <c r="U1555" s="23">
        <f t="shared" si="750"/>
        <v>0</v>
      </c>
      <c r="V1555" s="2"/>
      <c r="W1555" s="2">
        <v>2016</v>
      </c>
      <c r="X1555" s="41" t="s">
        <v>7025</v>
      </c>
    </row>
    <row r="1556" spans="1:24" ht="153" x14ac:dyDescent="0.25">
      <c r="A1556" s="6" t="s">
        <v>7394</v>
      </c>
      <c r="B1556" s="11" t="s">
        <v>25</v>
      </c>
      <c r="C1556" s="11" t="s">
        <v>2610</v>
      </c>
      <c r="D1556" s="45" t="s">
        <v>2515</v>
      </c>
      <c r="E1556" s="11" t="s">
        <v>2611</v>
      </c>
      <c r="F1556" s="45" t="s">
        <v>2804</v>
      </c>
      <c r="G1556" s="2" t="s">
        <v>30</v>
      </c>
      <c r="H1556" s="41">
        <v>0</v>
      </c>
      <c r="I1556" s="18">
        <v>470000000</v>
      </c>
      <c r="J1556" s="6" t="s">
        <v>32</v>
      </c>
      <c r="K1556" s="3" t="s">
        <v>628</v>
      </c>
      <c r="L1556" s="40" t="s">
        <v>2257</v>
      </c>
      <c r="M1556" s="2" t="s">
        <v>35</v>
      </c>
      <c r="N1556" s="11" t="s">
        <v>2258</v>
      </c>
      <c r="O1556" s="11" t="s">
        <v>2259</v>
      </c>
      <c r="P1556" s="2">
        <v>796</v>
      </c>
      <c r="Q1556" s="42" t="s">
        <v>39</v>
      </c>
      <c r="R1556" s="43">
        <v>2</v>
      </c>
      <c r="S1556" s="43">
        <v>45144.93</v>
      </c>
      <c r="T1556" s="23">
        <f t="shared" ref="T1556" si="859">R1556*S1556</f>
        <v>90289.86</v>
      </c>
      <c r="U1556" s="23">
        <f t="shared" ref="U1556" si="860">T1556*1.12</f>
        <v>101124.64320000001</v>
      </c>
      <c r="V1556" s="2"/>
      <c r="W1556" s="2">
        <v>2016</v>
      </c>
      <c r="X1556" s="41"/>
    </row>
    <row r="1557" spans="1:24" ht="153" x14ac:dyDescent="0.25">
      <c r="A1557" s="6" t="s">
        <v>5753</v>
      </c>
      <c r="B1557" s="11" t="s">
        <v>25</v>
      </c>
      <c r="C1557" s="11" t="s">
        <v>2805</v>
      </c>
      <c r="D1557" s="11" t="s">
        <v>2806</v>
      </c>
      <c r="E1557" s="11" t="s">
        <v>6842</v>
      </c>
      <c r="F1557" s="11" t="s">
        <v>2807</v>
      </c>
      <c r="G1557" s="2" t="s">
        <v>30</v>
      </c>
      <c r="H1557" s="41">
        <v>0</v>
      </c>
      <c r="I1557" s="18">
        <v>470000000</v>
      </c>
      <c r="J1557" s="6" t="s">
        <v>32</v>
      </c>
      <c r="K1557" s="3" t="s">
        <v>240</v>
      </c>
      <c r="L1557" s="40" t="s">
        <v>2257</v>
      </c>
      <c r="M1557" s="2" t="s">
        <v>35</v>
      </c>
      <c r="N1557" s="11" t="s">
        <v>2258</v>
      </c>
      <c r="O1557" s="11" t="s">
        <v>2259</v>
      </c>
      <c r="P1557" s="2">
        <v>796</v>
      </c>
      <c r="Q1557" s="42" t="s">
        <v>39</v>
      </c>
      <c r="R1557" s="56">
        <v>4</v>
      </c>
      <c r="S1557" s="43">
        <v>300</v>
      </c>
      <c r="T1557" s="23">
        <v>0</v>
      </c>
      <c r="U1557" s="23">
        <f t="shared" si="750"/>
        <v>0</v>
      </c>
      <c r="V1557" s="2"/>
      <c r="W1557" s="2">
        <v>2016</v>
      </c>
      <c r="X1557" s="41" t="s">
        <v>7025</v>
      </c>
    </row>
    <row r="1558" spans="1:24" ht="153" x14ac:dyDescent="0.25">
      <c r="A1558" s="6" t="s">
        <v>7395</v>
      </c>
      <c r="B1558" s="11" t="s">
        <v>25</v>
      </c>
      <c r="C1558" s="11" t="s">
        <v>2805</v>
      </c>
      <c r="D1558" s="11" t="s">
        <v>2806</v>
      </c>
      <c r="E1558" s="11" t="s">
        <v>6842</v>
      </c>
      <c r="F1558" s="11" t="s">
        <v>2807</v>
      </c>
      <c r="G1558" s="2" t="s">
        <v>30</v>
      </c>
      <c r="H1558" s="41">
        <v>0</v>
      </c>
      <c r="I1558" s="18">
        <v>470000000</v>
      </c>
      <c r="J1558" s="6" t="s">
        <v>32</v>
      </c>
      <c r="K1558" s="3" t="s">
        <v>628</v>
      </c>
      <c r="L1558" s="40" t="s">
        <v>2257</v>
      </c>
      <c r="M1558" s="2" t="s">
        <v>35</v>
      </c>
      <c r="N1558" s="11" t="s">
        <v>2258</v>
      </c>
      <c r="O1558" s="11" t="s">
        <v>2259</v>
      </c>
      <c r="P1558" s="2">
        <v>796</v>
      </c>
      <c r="Q1558" s="42" t="s">
        <v>39</v>
      </c>
      <c r="R1558" s="56">
        <v>4</v>
      </c>
      <c r="S1558" s="43">
        <v>300</v>
      </c>
      <c r="T1558" s="23">
        <f t="shared" ref="T1558" si="861">R1558*S1558</f>
        <v>1200</v>
      </c>
      <c r="U1558" s="23">
        <f t="shared" ref="U1558" si="862">T1558*1.12</f>
        <v>1344.0000000000002</v>
      </c>
      <c r="V1558" s="2"/>
      <c r="W1558" s="2">
        <v>2016</v>
      </c>
      <c r="X1558" s="41"/>
    </row>
    <row r="1559" spans="1:24" ht="153" x14ac:dyDescent="0.25">
      <c r="A1559" s="6" t="s">
        <v>5754</v>
      </c>
      <c r="B1559" s="11" t="s">
        <v>25</v>
      </c>
      <c r="C1559" s="11" t="s">
        <v>2687</v>
      </c>
      <c r="D1559" s="11" t="s">
        <v>2500</v>
      </c>
      <c r="E1559" s="11" t="s">
        <v>2688</v>
      </c>
      <c r="F1559" s="46" t="s">
        <v>2808</v>
      </c>
      <c r="G1559" s="2" t="s">
        <v>30</v>
      </c>
      <c r="H1559" s="41">
        <v>0</v>
      </c>
      <c r="I1559" s="18">
        <v>470000000</v>
      </c>
      <c r="J1559" s="6" t="s">
        <v>32</v>
      </c>
      <c r="K1559" s="3" t="s">
        <v>240</v>
      </c>
      <c r="L1559" s="40" t="s">
        <v>2257</v>
      </c>
      <c r="M1559" s="2" t="s">
        <v>35</v>
      </c>
      <c r="N1559" s="11" t="s">
        <v>2258</v>
      </c>
      <c r="O1559" s="11" t="s">
        <v>2259</v>
      </c>
      <c r="P1559" s="2">
        <v>796</v>
      </c>
      <c r="Q1559" s="42" t="s">
        <v>39</v>
      </c>
      <c r="R1559" s="43">
        <v>1</v>
      </c>
      <c r="S1559" s="43">
        <v>98200</v>
      </c>
      <c r="T1559" s="23">
        <v>0</v>
      </c>
      <c r="U1559" s="23">
        <f t="shared" si="750"/>
        <v>0</v>
      </c>
      <c r="V1559" s="2"/>
      <c r="W1559" s="2">
        <v>2016</v>
      </c>
      <c r="X1559" s="41" t="s">
        <v>7025</v>
      </c>
    </row>
    <row r="1560" spans="1:24" ht="153" x14ac:dyDescent="0.25">
      <c r="A1560" s="6" t="s">
        <v>7398</v>
      </c>
      <c r="B1560" s="11" t="s">
        <v>25</v>
      </c>
      <c r="C1560" s="11" t="s">
        <v>2687</v>
      </c>
      <c r="D1560" s="11" t="s">
        <v>2500</v>
      </c>
      <c r="E1560" s="11" t="s">
        <v>2688</v>
      </c>
      <c r="F1560" s="46" t="s">
        <v>2808</v>
      </c>
      <c r="G1560" s="2" t="s">
        <v>30</v>
      </c>
      <c r="H1560" s="41">
        <v>0</v>
      </c>
      <c r="I1560" s="18">
        <v>470000000</v>
      </c>
      <c r="J1560" s="6" t="s">
        <v>32</v>
      </c>
      <c r="K1560" s="3" t="s">
        <v>628</v>
      </c>
      <c r="L1560" s="40" t="s">
        <v>2257</v>
      </c>
      <c r="M1560" s="2" t="s">
        <v>35</v>
      </c>
      <c r="N1560" s="11" t="s">
        <v>2258</v>
      </c>
      <c r="O1560" s="11" t="s">
        <v>2259</v>
      </c>
      <c r="P1560" s="2">
        <v>796</v>
      </c>
      <c r="Q1560" s="42" t="s">
        <v>39</v>
      </c>
      <c r="R1560" s="43">
        <v>1</v>
      </c>
      <c r="S1560" s="43">
        <v>98200</v>
      </c>
      <c r="T1560" s="23">
        <f t="shared" ref="T1560" si="863">R1560*S1560</f>
        <v>98200</v>
      </c>
      <c r="U1560" s="23">
        <f t="shared" ref="U1560" si="864">T1560*1.12</f>
        <v>109984.00000000001</v>
      </c>
      <c r="V1560" s="2"/>
      <c r="W1560" s="2">
        <v>2016</v>
      </c>
      <c r="X1560" s="41"/>
    </row>
    <row r="1561" spans="1:24" ht="153" x14ac:dyDescent="0.25">
      <c r="A1561" s="6" t="s">
        <v>5755</v>
      </c>
      <c r="B1561" s="11" t="s">
        <v>25</v>
      </c>
      <c r="C1561" s="11" t="s">
        <v>2482</v>
      </c>
      <c r="D1561" s="11" t="s">
        <v>2354</v>
      </c>
      <c r="E1561" s="11" t="s">
        <v>2483</v>
      </c>
      <c r="F1561" s="46" t="s">
        <v>2809</v>
      </c>
      <c r="G1561" s="2" t="s">
        <v>30</v>
      </c>
      <c r="H1561" s="41">
        <v>0</v>
      </c>
      <c r="I1561" s="18">
        <v>470000000</v>
      </c>
      <c r="J1561" s="6" t="s">
        <v>32</v>
      </c>
      <c r="K1561" s="3" t="s">
        <v>240</v>
      </c>
      <c r="L1561" s="40" t="s">
        <v>2257</v>
      </c>
      <c r="M1561" s="2" t="s">
        <v>35</v>
      </c>
      <c r="N1561" s="11" t="s">
        <v>2258</v>
      </c>
      <c r="O1561" s="11" t="s">
        <v>2259</v>
      </c>
      <c r="P1561" s="2">
        <v>796</v>
      </c>
      <c r="Q1561" s="42" t="s">
        <v>39</v>
      </c>
      <c r="R1561" s="43">
        <v>1</v>
      </c>
      <c r="S1561" s="43">
        <v>51000</v>
      </c>
      <c r="T1561" s="23">
        <v>0</v>
      </c>
      <c r="U1561" s="23">
        <f t="shared" si="750"/>
        <v>0</v>
      </c>
      <c r="V1561" s="2"/>
      <c r="W1561" s="2">
        <v>2016</v>
      </c>
      <c r="X1561" s="41" t="s">
        <v>7025</v>
      </c>
    </row>
    <row r="1562" spans="1:24" ht="153" x14ac:dyDescent="0.25">
      <c r="A1562" s="6" t="s">
        <v>7399</v>
      </c>
      <c r="B1562" s="11" t="s">
        <v>25</v>
      </c>
      <c r="C1562" s="11" t="s">
        <v>2482</v>
      </c>
      <c r="D1562" s="11" t="s">
        <v>2354</v>
      </c>
      <c r="E1562" s="11" t="s">
        <v>2483</v>
      </c>
      <c r="F1562" s="46" t="s">
        <v>2809</v>
      </c>
      <c r="G1562" s="2" t="s">
        <v>30</v>
      </c>
      <c r="H1562" s="41">
        <v>0</v>
      </c>
      <c r="I1562" s="18">
        <v>470000000</v>
      </c>
      <c r="J1562" s="6" t="s">
        <v>32</v>
      </c>
      <c r="K1562" s="3" t="s">
        <v>628</v>
      </c>
      <c r="L1562" s="40" t="s">
        <v>2257</v>
      </c>
      <c r="M1562" s="2" t="s">
        <v>35</v>
      </c>
      <c r="N1562" s="11" t="s">
        <v>2258</v>
      </c>
      <c r="O1562" s="11" t="s">
        <v>2259</v>
      </c>
      <c r="P1562" s="2">
        <v>796</v>
      </c>
      <c r="Q1562" s="42" t="s">
        <v>39</v>
      </c>
      <c r="R1562" s="43">
        <v>1</v>
      </c>
      <c r="S1562" s="43">
        <v>51000</v>
      </c>
      <c r="T1562" s="23">
        <f t="shared" ref="T1562" si="865">R1562*S1562</f>
        <v>51000</v>
      </c>
      <c r="U1562" s="23">
        <f t="shared" ref="U1562" si="866">T1562*1.12</f>
        <v>57120.000000000007</v>
      </c>
      <c r="V1562" s="2"/>
      <c r="W1562" s="2">
        <v>2016</v>
      </c>
      <c r="X1562" s="41"/>
    </row>
    <row r="1563" spans="1:24" ht="153" x14ac:dyDescent="0.25">
      <c r="A1563" s="6" t="s">
        <v>5756</v>
      </c>
      <c r="B1563" s="11" t="s">
        <v>25</v>
      </c>
      <c r="C1563" s="11" t="s">
        <v>2687</v>
      </c>
      <c r="D1563" s="11" t="s">
        <v>2500</v>
      </c>
      <c r="E1563" s="11" t="s">
        <v>2688</v>
      </c>
      <c r="F1563" s="46" t="s">
        <v>2810</v>
      </c>
      <c r="G1563" s="2" t="s">
        <v>30</v>
      </c>
      <c r="H1563" s="41">
        <v>0</v>
      </c>
      <c r="I1563" s="18">
        <v>470000000</v>
      </c>
      <c r="J1563" s="6" t="s">
        <v>32</v>
      </c>
      <c r="K1563" s="3" t="s">
        <v>240</v>
      </c>
      <c r="L1563" s="40" t="s">
        <v>2257</v>
      </c>
      <c r="M1563" s="2" t="s">
        <v>35</v>
      </c>
      <c r="N1563" s="11" t="s">
        <v>2258</v>
      </c>
      <c r="O1563" s="11" t="s">
        <v>2259</v>
      </c>
      <c r="P1563" s="2">
        <v>796</v>
      </c>
      <c r="Q1563" s="42" t="s">
        <v>39</v>
      </c>
      <c r="R1563" s="43">
        <v>1</v>
      </c>
      <c r="S1563" s="43">
        <v>46100</v>
      </c>
      <c r="T1563" s="23">
        <v>0</v>
      </c>
      <c r="U1563" s="23">
        <f t="shared" si="750"/>
        <v>0</v>
      </c>
      <c r="V1563" s="2"/>
      <c r="W1563" s="2">
        <v>2016</v>
      </c>
      <c r="X1563" s="41" t="s">
        <v>7025</v>
      </c>
    </row>
    <row r="1564" spans="1:24" ht="153" x14ac:dyDescent="0.25">
      <c r="A1564" s="6" t="s">
        <v>7400</v>
      </c>
      <c r="B1564" s="11" t="s">
        <v>25</v>
      </c>
      <c r="C1564" s="11" t="s">
        <v>2687</v>
      </c>
      <c r="D1564" s="11" t="s">
        <v>2500</v>
      </c>
      <c r="E1564" s="11" t="s">
        <v>2688</v>
      </c>
      <c r="F1564" s="46" t="s">
        <v>2810</v>
      </c>
      <c r="G1564" s="2" t="s">
        <v>30</v>
      </c>
      <c r="H1564" s="41">
        <v>0</v>
      </c>
      <c r="I1564" s="18">
        <v>470000000</v>
      </c>
      <c r="J1564" s="6" t="s">
        <v>32</v>
      </c>
      <c r="K1564" s="3" t="s">
        <v>628</v>
      </c>
      <c r="L1564" s="40" t="s">
        <v>2257</v>
      </c>
      <c r="M1564" s="2" t="s">
        <v>35</v>
      </c>
      <c r="N1564" s="11" t="s">
        <v>2258</v>
      </c>
      <c r="O1564" s="11" t="s">
        <v>2259</v>
      </c>
      <c r="P1564" s="2">
        <v>796</v>
      </c>
      <c r="Q1564" s="42" t="s">
        <v>39</v>
      </c>
      <c r="R1564" s="43">
        <v>1</v>
      </c>
      <c r="S1564" s="43">
        <v>46100</v>
      </c>
      <c r="T1564" s="23">
        <f t="shared" ref="T1564" si="867">R1564*S1564</f>
        <v>46100</v>
      </c>
      <c r="U1564" s="23">
        <f t="shared" ref="U1564" si="868">T1564*1.12</f>
        <v>51632.000000000007</v>
      </c>
      <c r="V1564" s="2"/>
      <c r="W1564" s="2">
        <v>2016</v>
      </c>
      <c r="X1564" s="41"/>
    </row>
    <row r="1565" spans="1:24" ht="153" x14ac:dyDescent="0.25">
      <c r="A1565" s="6" t="s">
        <v>5757</v>
      </c>
      <c r="B1565" s="11" t="s">
        <v>25</v>
      </c>
      <c r="C1565" s="11" t="s">
        <v>2503</v>
      </c>
      <c r="D1565" s="11" t="s">
        <v>1905</v>
      </c>
      <c r="E1565" s="11" t="s">
        <v>2504</v>
      </c>
      <c r="F1565" s="49" t="s">
        <v>2811</v>
      </c>
      <c r="G1565" s="2" t="s">
        <v>30</v>
      </c>
      <c r="H1565" s="41">
        <v>0</v>
      </c>
      <c r="I1565" s="18">
        <v>470000000</v>
      </c>
      <c r="J1565" s="6" t="s">
        <v>32</v>
      </c>
      <c r="K1565" s="3" t="s">
        <v>240</v>
      </c>
      <c r="L1565" s="40" t="s">
        <v>2257</v>
      </c>
      <c r="M1565" s="2" t="s">
        <v>35</v>
      </c>
      <c r="N1565" s="11" t="s">
        <v>2258</v>
      </c>
      <c r="O1565" s="11" t="s">
        <v>2259</v>
      </c>
      <c r="P1565" s="2">
        <v>796</v>
      </c>
      <c r="Q1565" s="42" t="s">
        <v>39</v>
      </c>
      <c r="R1565" s="50">
        <v>4</v>
      </c>
      <c r="S1565" s="43">
        <v>235.4</v>
      </c>
      <c r="T1565" s="23">
        <v>0</v>
      </c>
      <c r="U1565" s="23">
        <f t="shared" si="750"/>
        <v>0</v>
      </c>
      <c r="V1565" s="2"/>
      <c r="W1565" s="2">
        <v>2016</v>
      </c>
      <c r="X1565" s="41" t="s">
        <v>7025</v>
      </c>
    </row>
    <row r="1566" spans="1:24" ht="153" x14ac:dyDescent="0.25">
      <c r="A1566" s="6" t="s">
        <v>7401</v>
      </c>
      <c r="B1566" s="11" t="s">
        <v>25</v>
      </c>
      <c r="C1566" s="11" t="s">
        <v>2503</v>
      </c>
      <c r="D1566" s="11" t="s">
        <v>1905</v>
      </c>
      <c r="E1566" s="11" t="s">
        <v>2504</v>
      </c>
      <c r="F1566" s="49" t="s">
        <v>2811</v>
      </c>
      <c r="G1566" s="2" t="s">
        <v>30</v>
      </c>
      <c r="H1566" s="41">
        <v>0</v>
      </c>
      <c r="I1566" s="18">
        <v>470000000</v>
      </c>
      <c r="J1566" s="6" t="s">
        <v>32</v>
      </c>
      <c r="K1566" s="3" t="s">
        <v>628</v>
      </c>
      <c r="L1566" s="40" t="s">
        <v>2257</v>
      </c>
      <c r="M1566" s="2" t="s">
        <v>35</v>
      </c>
      <c r="N1566" s="11" t="s">
        <v>2258</v>
      </c>
      <c r="O1566" s="11" t="s">
        <v>2259</v>
      </c>
      <c r="P1566" s="2">
        <v>796</v>
      </c>
      <c r="Q1566" s="42" t="s">
        <v>39</v>
      </c>
      <c r="R1566" s="50">
        <v>4</v>
      </c>
      <c r="S1566" s="43">
        <v>235.4</v>
      </c>
      <c r="T1566" s="23">
        <f t="shared" ref="T1566" si="869">R1566*S1566</f>
        <v>941.6</v>
      </c>
      <c r="U1566" s="23">
        <f t="shared" ref="U1566" si="870">T1566*1.12</f>
        <v>1054.5920000000001</v>
      </c>
      <c r="V1566" s="2"/>
      <c r="W1566" s="2">
        <v>2016</v>
      </c>
      <c r="X1566" s="41"/>
    </row>
    <row r="1567" spans="1:24" ht="153" x14ac:dyDescent="0.25">
      <c r="A1567" s="6" t="s">
        <v>5758</v>
      </c>
      <c r="B1567" s="11" t="s">
        <v>25</v>
      </c>
      <c r="C1567" s="11" t="s">
        <v>2511</v>
      </c>
      <c r="D1567" s="11" t="s">
        <v>2512</v>
      </c>
      <c r="E1567" s="11" t="s">
        <v>2765</v>
      </c>
      <c r="F1567" s="45" t="s">
        <v>2812</v>
      </c>
      <c r="G1567" s="2" t="s">
        <v>30</v>
      </c>
      <c r="H1567" s="41">
        <v>0</v>
      </c>
      <c r="I1567" s="18">
        <v>470000000</v>
      </c>
      <c r="J1567" s="6" t="s">
        <v>32</v>
      </c>
      <c r="K1567" s="3" t="s">
        <v>240</v>
      </c>
      <c r="L1567" s="40" t="s">
        <v>2257</v>
      </c>
      <c r="M1567" s="2" t="s">
        <v>35</v>
      </c>
      <c r="N1567" s="11" t="s">
        <v>2258</v>
      </c>
      <c r="O1567" s="11" t="s">
        <v>2259</v>
      </c>
      <c r="P1567" s="2">
        <v>796</v>
      </c>
      <c r="Q1567" s="42" t="s">
        <v>39</v>
      </c>
      <c r="R1567" s="43">
        <v>2</v>
      </c>
      <c r="S1567" s="43">
        <v>9095</v>
      </c>
      <c r="T1567" s="23">
        <v>0</v>
      </c>
      <c r="U1567" s="23">
        <f t="shared" si="750"/>
        <v>0</v>
      </c>
      <c r="V1567" s="2"/>
      <c r="W1567" s="2">
        <v>2016</v>
      </c>
      <c r="X1567" s="41" t="s">
        <v>7025</v>
      </c>
    </row>
    <row r="1568" spans="1:24" ht="153" x14ac:dyDescent="0.25">
      <c r="A1568" s="6" t="s">
        <v>7402</v>
      </c>
      <c r="B1568" s="11" t="s">
        <v>25</v>
      </c>
      <c r="C1568" s="11" t="s">
        <v>2511</v>
      </c>
      <c r="D1568" s="11" t="s">
        <v>2512</v>
      </c>
      <c r="E1568" s="11" t="s">
        <v>2765</v>
      </c>
      <c r="F1568" s="45" t="s">
        <v>2812</v>
      </c>
      <c r="G1568" s="2" t="s">
        <v>30</v>
      </c>
      <c r="H1568" s="41">
        <v>0</v>
      </c>
      <c r="I1568" s="18">
        <v>470000000</v>
      </c>
      <c r="J1568" s="6" t="s">
        <v>32</v>
      </c>
      <c r="K1568" s="3" t="s">
        <v>628</v>
      </c>
      <c r="L1568" s="40" t="s">
        <v>2257</v>
      </c>
      <c r="M1568" s="2" t="s">
        <v>35</v>
      </c>
      <c r="N1568" s="11" t="s">
        <v>2258</v>
      </c>
      <c r="O1568" s="11" t="s">
        <v>2259</v>
      </c>
      <c r="P1568" s="2">
        <v>796</v>
      </c>
      <c r="Q1568" s="42" t="s">
        <v>39</v>
      </c>
      <c r="R1568" s="43">
        <v>2</v>
      </c>
      <c r="S1568" s="43">
        <v>9095</v>
      </c>
      <c r="T1568" s="23">
        <f t="shared" ref="T1568" si="871">R1568*S1568</f>
        <v>18190</v>
      </c>
      <c r="U1568" s="23">
        <f t="shared" ref="U1568" si="872">T1568*1.12</f>
        <v>20372.800000000003</v>
      </c>
      <c r="V1568" s="2"/>
      <c r="W1568" s="2">
        <v>2016</v>
      </c>
      <c r="X1568" s="41"/>
    </row>
    <row r="1569" spans="1:24" ht="153" x14ac:dyDescent="0.25">
      <c r="A1569" s="6" t="s">
        <v>5759</v>
      </c>
      <c r="B1569" s="11" t="s">
        <v>25</v>
      </c>
      <c r="C1569" s="11" t="s">
        <v>2514</v>
      </c>
      <c r="D1569" s="11" t="s">
        <v>2515</v>
      </c>
      <c r="E1569" s="11" t="s">
        <v>2516</v>
      </c>
      <c r="F1569" s="45" t="s">
        <v>2813</v>
      </c>
      <c r="G1569" s="2" t="s">
        <v>30</v>
      </c>
      <c r="H1569" s="41">
        <v>0</v>
      </c>
      <c r="I1569" s="18">
        <v>470000000</v>
      </c>
      <c r="J1569" s="6" t="s">
        <v>32</v>
      </c>
      <c r="K1569" s="3" t="s">
        <v>240</v>
      </c>
      <c r="L1569" s="40" t="s">
        <v>2257</v>
      </c>
      <c r="M1569" s="2" t="s">
        <v>35</v>
      </c>
      <c r="N1569" s="11" t="s">
        <v>2258</v>
      </c>
      <c r="O1569" s="11" t="s">
        <v>2259</v>
      </c>
      <c r="P1569" s="2">
        <v>796</v>
      </c>
      <c r="Q1569" s="42" t="s">
        <v>39</v>
      </c>
      <c r="R1569" s="43">
        <v>2</v>
      </c>
      <c r="S1569" s="43">
        <v>54236.159999999996</v>
      </c>
      <c r="T1569" s="23">
        <v>0</v>
      </c>
      <c r="U1569" s="23">
        <f t="shared" si="750"/>
        <v>0</v>
      </c>
      <c r="V1569" s="2"/>
      <c r="W1569" s="2">
        <v>2016</v>
      </c>
      <c r="X1569" s="41" t="s">
        <v>7025</v>
      </c>
    </row>
    <row r="1570" spans="1:24" ht="153" x14ac:dyDescent="0.25">
      <c r="A1570" s="6" t="s">
        <v>7403</v>
      </c>
      <c r="B1570" s="11" t="s">
        <v>25</v>
      </c>
      <c r="C1570" s="11" t="s">
        <v>2514</v>
      </c>
      <c r="D1570" s="11" t="s">
        <v>2515</v>
      </c>
      <c r="E1570" s="11" t="s">
        <v>2516</v>
      </c>
      <c r="F1570" s="45" t="s">
        <v>2813</v>
      </c>
      <c r="G1570" s="2" t="s">
        <v>30</v>
      </c>
      <c r="H1570" s="41">
        <v>0</v>
      </c>
      <c r="I1570" s="18">
        <v>470000000</v>
      </c>
      <c r="J1570" s="6" t="s">
        <v>32</v>
      </c>
      <c r="K1570" s="3" t="s">
        <v>628</v>
      </c>
      <c r="L1570" s="40" t="s">
        <v>2257</v>
      </c>
      <c r="M1570" s="2" t="s">
        <v>35</v>
      </c>
      <c r="N1570" s="11" t="s">
        <v>2258</v>
      </c>
      <c r="O1570" s="11" t="s">
        <v>2259</v>
      </c>
      <c r="P1570" s="2">
        <v>796</v>
      </c>
      <c r="Q1570" s="42" t="s">
        <v>39</v>
      </c>
      <c r="R1570" s="43">
        <v>2</v>
      </c>
      <c r="S1570" s="43">
        <v>54236.159999999996</v>
      </c>
      <c r="T1570" s="23">
        <f t="shared" ref="T1570" si="873">R1570*S1570</f>
        <v>108472.31999999999</v>
      </c>
      <c r="U1570" s="23">
        <f t="shared" ref="U1570" si="874">T1570*1.12</f>
        <v>121488.9984</v>
      </c>
      <c r="V1570" s="2"/>
      <c r="W1570" s="2">
        <v>2016</v>
      </c>
      <c r="X1570" s="41"/>
    </row>
    <row r="1571" spans="1:24" ht="153" x14ac:dyDescent="0.25">
      <c r="A1571" s="6" t="s">
        <v>5760</v>
      </c>
      <c r="B1571" s="11" t="s">
        <v>25</v>
      </c>
      <c r="C1571" s="11" t="s">
        <v>2610</v>
      </c>
      <c r="D1571" s="11" t="s">
        <v>2515</v>
      </c>
      <c r="E1571" s="11" t="s">
        <v>2611</v>
      </c>
      <c r="F1571" s="45" t="s">
        <v>2814</v>
      </c>
      <c r="G1571" s="2" t="s">
        <v>30</v>
      </c>
      <c r="H1571" s="41">
        <v>0</v>
      </c>
      <c r="I1571" s="18">
        <v>470000000</v>
      </c>
      <c r="J1571" s="6" t="s">
        <v>32</v>
      </c>
      <c r="K1571" s="3" t="s">
        <v>240</v>
      </c>
      <c r="L1571" s="40" t="s">
        <v>2257</v>
      </c>
      <c r="M1571" s="2" t="s">
        <v>35</v>
      </c>
      <c r="N1571" s="11" t="s">
        <v>2258</v>
      </c>
      <c r="O1571" s="11" t="s">
        <v>2259</v>
      </c>
      <c r="P1571" s="2">
        <v>796</v>
      </c>
      <c r="Q1571" s="42" t="s">
        <v>39</v>
      </c>
      <c r="R1571" s="43">
        <v>1</v>
      </c>
      <c r="S1571" s="23">
        <v>80653.39</v>
      </c>
      <c r="T1571" s="23">
        <v>0</v>
      </c>
      <c r="U1571" s="23">
        <f t="shared" si="750"/>
        <v>0</v>
      </c>
      <c r="V1571" s="2"/>
      <c r="W1571" s="2">
        <v>2016</v>
      </c>
      <c r="X1571" s="41" t="s">
        <v>7025</v>
      </c>
    </row>
    <row r="1572" spans="1:24" ht="153" x14ac:dyDescent="0.25">
      <c r="A1572" s="6" t="s">
        <v>7404</v>
      </c>
      <c r="B1572" s="11" t="s">
        <v>25</v>
      </c>
      <c r="C1572" s="11" t="s">
        <v>2610</v>
      </c>
      <c r="D1572" s="11" t="s">
        <v>2515</v>
      </c>
      <c r="E1572" s="11" t="s">
        <v>2611</v>
      </c>
      <c r="F1572" s="45" t="s">
        <v>2814</v>
      </c>
      <c r="G1572" s="2" t="s">
        <v>30</v>
      </c>
      <c r="H1572" s="41">
        <v>0</v>
      </c>
      <c r="I1572" s="18">
        <v>470000000</v>
      </c>
      <c r="J1572" s="6" t="s">
        <v>32</v>
      </c>
      <c r="K1572" s="3" t="s">
        <v>628</v>
      </c>
      <c r="L1572" s="40" t="s">
        <v>2257</v>
      </c>
      <c r="M1572" s="2" t="s">
        <v>35</v>
      </c>
      <c r="N1572" s="11" t="s">
        <v>2258</v>
      </c>
      <c r="O1572" s="11" t="s">
        <v>2259</v>
      </c>
      <c r="P1572" s="2">
        <v>796</v>
      </c>
      <c r="Q1572" s="42" t="s">
        <v>39</v>
      </c>
      <c r="R1572" s="43">
        <v>1</v>
      </c>
      <c r="S1572" s="23">
        <v>80653.39</v>
      </c>
      <c r="T1572" s="23">
        <f t="shared" ref="T1572" si="875">R1572*S1572</f>
        <v>80653.39</v>
      </c>
      <c r="U1572" s="23">
        <f t="shared" ref="U1572" si="876">T1572*1.12</f>
        <v>90331.796800000011</v>
      </c>
      <c r="V1572" s="2"/>
      <c r="W1572" s="2">
        <v>2016</v>
      </c>
      <c r="X1572" s="41"/>
    </row>
    <row r="1573" spans="1:24" ht="153" x14ac:dyDescent="0.25">
      <c r="A1573" s="6" t="s">
        <v>5761</v>
      </c>
      <c r="B1573" s="11" t="s">
        <v>25</v>
      </c>
      <c r="C1573" s="11" t="s">
        <v>2539</v>
      </c>
      <c r="D1573" s="45" t="s">
        <v>2398</v>
      </c>
      <c r="E1573" s="11" t="s">
        <v>2540</v>
      </c>
      <c r="F1573" s="45" t="s">
        <v>2815</v>
      </c>
      <c r="G1573" s="2" t="s">
        <v>30</v>
      </c>
      <c r="H1573" s="41">
        <v>0</v>
      </c>
      <c r="I1573" s="18">
        <v>470000000</v>
      </c>
      <c r="J1573" s="6" t="s">
        <v>32</v>
      </c>
      <c r="K1573" s="3" t="s">
        <v>240</v>
      </c>
      <c r="L1573" s="40" t="s">
        <v>2257</v>
      </c>
      <c r="M1573" s="2" t="s">
        <v>35</v>
      </c>
      <c r="N1573" s="11" t="s">
        <v>2258</v>
      </c>
      <c r="O1573" s="11" t="s">
        <v>2259</v>
      </c>
      <c r="P1573" s="2">
        <v>796</v>
      </c>
      <c r="Q1573" s="42" t="s">
        <v>39</v>
      </c>
      <c r="R1573" s="43">
        <v>1</v>
      </c>
      <c r="S1573" s="43">
        <v>23968</v>
      </c>
      <c r="T1573" s="23">
        <v>0</v>
      </c>
      <c r="U1573" s="23">
        <f t="shared" ref="U1573:U1682" si="877">T1573*1.12</f>
        <v>0</v>
      </c>
      <c r="V1573" s="2"/>
      <c r="W1573" s="2">
        <v>2016</v>
      </c>
      <c r="X1573" s="41" t="s">
        <v>7025</v>
      </c>
    </row>
    <row r="1574" spans="1:24" ht="153" x14ac:dyDescent="0.25">
      <c r="A1574" s="6" t="s">
        <v>7405</v>
      </c>
      <c r="B1574" s="11" t="s">
        <v>25</v>
      </c>
      <c r="C1574" s="11" t="s">
        <v>2539</v>
      </c>
      <c r="D1574" s="45" t="s">
        <v>2398</v>
      </c>
      <c r="E1574" s="11" t="s">
        <v>2540</v>
      </c>
      <c r="F1574" s="45" t="s">
        <v>2815</v>
      </c>
      <c r="G1574" s="2" t="s">
        <v>30</v>
      </c>
      <c r="H1574" s="41">
        <v>0</v>
      </c>
      <c r="I1574" s="18">
        <v>470000000</v>
      </c>
      <c r="J1574" s="6" t="s">
        <v>32</v>
      </c>
      <c r="K1574" s="3" t="s">
        <v>628</v>
      </c>
      <c r="L1574" s="40" t="s">
        <v>2257</v>
      </c>
      <c r="M1574" s="2" t="s">
        <v>35</v>
      </c>
      <c r="N1574" s="11" t="s">
        <v>2258</v>
      </c>
      <c r="O1574" s="11" t="s">
        <v>2259</v>
      </c>
      <c r="P1574" s="2">
        <v>796</v>
      </c>
      <c r="Q1574" s="42" t="s">
        <v>39</v>
      </c>
      <c r="R1574" s="43">
        <v>1</v>
      </c>
      <c r="S1574" s="43">
        <v>23968</v>
      </c>
      <c r="T1574" s="23">
        <f t="shared" ref="T1574" si="878">R1574*S1574</f>
        <v>23968</v>
      </c>
      <c r="U1574" s="23">
        <f t="shared" ref="U1574" si="879">T1574*1.12</f>
        <v>26844.160000000003</v>
      </c>
      <c r="V1574" s="2"/>
      <c r="W1574" s="2">
        <v>2016</v>
      </c>
      <c r="X1574" s="41"/>
    </row>
    <row r="1575" spans="1:24" ht="153" x14ac:dyDescent="0.25">
      <c r="A1575" s="6" t="s">
        <v>5762</v>
      </c>
      <c r="B1575" s="11" t="s">
        <v>25</v>
      </c>
      <c r="C1575" s="11" t="s">
        <v>2674</v>
      </c>
      <c r="D1575" s="45" t="s">
        <v>2675</v>
      </c>
      <c r="E1575" s="11" t="s">
        <v>2676</v>
      </c>
      <c r="F1575" s="45" t="s">
        <v>2816</v>
      </c>
      <c r="G1575" s="2" t="s">
        <v>30</v>
      </c>
      <c r="H1575" s="41">
        <v>0</v>
      </c>
      <c r="I1575" s="18">
        <v>470000000</v>
      </c>
      <c r="J1575" s="6" t="s">
        <v>32</v>
      </c>
      <c r="K1575" s="3" t="s">
        <v>240</v>
      </c>
      <c r="L1575" s="40" t="s">
        <v>2257</v>
      </c>
      <c r="M1575" s="2" t="s">
        <v>35</v>
      </c>
      <c r="N1575" s="11" t="s">
        <v>2258</v>
      </c>
      <c r="O1575" s="11" t="s">
        <v>2259</v>
      </c>
      <c r="P1575" s="2">
        <v>796</v>
      </c>
      <c r="Q1575" s="42" t="s">
        <v>39</v>
      </c>
      <c r="R1575" s="43">
        <v>2</v>
      </c>
      <c r="S1575" s="43">
        <v>39290.400000000001</v>
      </c>
      <c r="T1575" s="23">
        <v>0</v>
      </c>
      <c r="U1575" s="23">
        <f t="shared" si="877"/>
        <v>0</v>
      </c>
      <c r="V1575" s="2"/>
      <c r="W1575" s="2">
        <v>2016</v>
      </c>
      <c r="X1575" s="41" t="s">
        <v>7025</v>
      </c>
    </row>
    <row r="1576" spans="1:24" ht="153" x14ac:dyDescent="0.25">
      <c r="A1576" s="6" t="s">
        <v>7406</v>
      </c>
      <c r="B1576" s="11" t="s">
        <v>25</v>
      </c>
      <c r="C1576" s="11" t="s">
        <v>2674</v>
      </c>
      <c r="D1576" s="45" t="s">
        <v>2675</v>
      </c>
      <c r="E1576" s="11" t="s">
        <v>2676</v>
      </c>
      <c r="F1576" s="45" t="s">
        <v>2816</v>
      </c>
      <c r="G1576" s="2" t="s">
        <v>30</v>
      </c>
      <c r="H1576" s="41">
        <v>0</v>
      </c>
      <c r="I1576" s="18">
        <v>470000000</v>
      </c>
      <c r="J1576" s="6" t="s">
        <v>32</v>
      </c>
      <c r="K1576" s="3" t="s">
        <v>628</v>
      </c>
      <c r="L1576" s="40" t="s">
        <v>2257</v>
      </c>
      <c r="M1576" s="2" t="s">
        <v>35</v>
      </c>
      <c r="N1576" s="11" t="s">
        <v>2258</v>
      </c>
      <c r="O1576" s="11" t="s">
        <v>2259</v>
      </c>
      <c r="P1576" s="2">
        <v>796</v>
      </c>
      <c r="Q1576" s="42" t="s">
        <v>39</v>
      </c>
      <c r="R1576" s="43">
        <v>2</v>
      </c>
      <c r="S1576" s="43">
        <v>39290.400000000001</v>
      </c>
      <c r="T1576" s="23">
        <f t="shared" ref="T1576" si="880">R1576*S1576</f>
        <v>78580.800000000003</v>
      </c>
      <c r="U1576" s="23">
        <f t="shared" ref="U1576" si="881">T1576*1.12</f>
        <v>88010.496000000014</v>
      </c>
      <c r="V1576" s="2"/>
      <c r="W1576" s="2">
        <v>2016</v>
      </c>
      <c r="X1576" s="41"/>
    </row>
    <row r="1577" spans="1:24" ht="153" x14ac:dyDescent="0.25">
      <c r="A1577" s="6" t="s">
        <v>5763</v>
      </c>
      <c r="B1577" s="11" t="s">
        <v>25</v>
      </c>
      <c r="C1577" s="11" t="s">
        <v>2439</v>
      </c>
      <c r="D1577" s="45" t="s">
        <v>2440</v>
      </c>
      <c r="E1577" s="11" t="s">
        <v>2441</v>
      </c>
      <c r="F1577" s="45" t="s">
        <v>2817</v>
      </c>
      <c r="G1577" s="2" t="s">
        <v>30</v>
      </c>
      <c r="H1577" s="41">
        <v>0</v>
      </c>
      <c r="I1577" s="18">
        <v>470000000</v>
      </c>
      <c r="J1577" s="6" t="s">
        <v>32</v>
      </c>
      <c r="K1577" s="3" t="s">
        <v>240</v>
      </c>
      <c r="L1577" s="40" t="s">
        <v>2257</v>
      </c>
      <c r="M1577" s="2" t="s">
        <v>35</v>
      </c>
      <c r="N1577" s="11" t="s">
        <v>2258</v>
      </c>
      <c r="O1577" s="11" t="s">
        <v>2259</v>
      </c>
      <c r="P1577" s="2">
        <v>796</v>
      </c>
      <c r="Q1577" s="42" t="s">
        <v>39</v>
      </c>
      <c r="R1577" s="43">
        <v>3</v>
      </c>
      <c r="S1577" s="23">
        <v>103041</v>
      </c>
      <c r="T1577" s="23">
        <v>0</v>
      </c>
      <c r="U1577" s="23">
        <f t="shared" si="877"/>
        <v>0</v>
      </c>
      <c r="V1577" s="2"/>
      <c r="W1577" s="2">
        <v>2016</v>
      </c>
      <c r="X1577" s="41" t="s">
        <v>7025</v>
      </c>
    </row>
    <row r="1578" spans="1:24" ht="153" x14ac:dyDescent="0.25">
      <c r="A1578" s="6" t="s">
        <v>7407</v>
      </c>
      <c r="B1578" s="11" t="s">
        <v>25</v>
      </c>
      <c r="C1578" s="11" t="s">
        <v>2439</v>
      </c>
      <c r="D1578" s="45" t="s">
        <v>2440</v>
      </c>
      <c r="E1578" s="11" t="s">
        <v>2441</v>
      </c>
      <c r="F1578" s="45" t="s">
        <v>2817</v>
      </c>
      <c r="G1578" s="2" t="s">
        <v>30</v>
      </c>
      <c r="H1578" s="41">
        <v>0</v>
      </c>
      <c r="I1578" s="18">
        <v>470000000</v>
      </c>
      <c r="J1578" s="6" t="s">
        <v>32</v>
      </c>
      <c r="K1578" s="3" t="s">
        <v>628</v>
      </c>
      <c r="L1578" s="40" t="s">
        <v>2257</v>
      </c>
      <c r="M1578" s="2" t="s">
        <v>35</v>
      </c>
      <c r="N1578" s="11" t="s">
        <v>2258</v>
      </c>
      <c r="O1578" s="11" t="s">
        <v>2259</v>
      </c>
      <c r="P1578" s="2">
        <v>796</v>
      </c>
      <c r="Q1578" s="42" t="s">
        <v>39</v>
      </c>
      <c r="R1578" s="43">
        <v>3</v>
      </c>
      <c r="S1578" s="23">
        <v>103041</v>
      </c>
      <c r="T1578" s="23">
        <f t="shared" ref="T1578" si="882">R1578*S1578</f>
        <v>309123</v>
      </c>
      <c r="U1578" s="23">
        <f t="shared" ref="U1578" si="883">T1578*1.12</f>
        <v>346217.76</v>
      </c>
      <c r="V1578" s="2"/>
      <c r="W1578" s="2">
        <v>2016</v>
      </c>
      <c r="X1578" s="41"/>
    </row>
    <row r="1579" spans="1:24" ht="153" x14ac:dyDescent="0.25">
      <c r="A1579" s="6" t="s">
        <v>5764</v>
      </c>
      <c r="B1579" s="11" t="s">
        <v>25</v>
      </c>
      <c r="C1579" s="11" t="s">
        <v>2818</v>
      </c>
      <c r="D1579" s="46" t="s">
        <v>2819</v>
      </c>
      <c r="E1579" s="11" t="s">
        <v>2820</v>
      </c>
      <c r="F1579" s="11" t="s">
        <v>2821</v>
      </c>
      <c r="G1579" s="2" t="s">
        <v>30</v>
      </c>
      <c r="H1579" s="41">
        <v>0</v>
      </c>
      <c r="I1579" s="18">
        <v>470000000</v>
      </c>
      <c r="J1579" s="6" t="s">
        <v>32</v>
      </c>
      <c r="K1579" s="3" t="s">
        <v>240</v>
      </c>
      <c r="L1579" s="40" t="s">
        <v>2257</v>
      </c>
      <c r="M1579" s="2" t="s">
        <v>35</v>
      </c>
      <c r="N1579" s="11" t="s">
        <v>2258</v>
      </c>
      <c r="O1579" s="11" t="s">
        <v>2259</v>
      </c>
      <c r="P1579" s="2">
        <v>796</v>
      </c>
      <c r="Q1579" s="42" t="s">
        <v>39</v>
      </c>
      <c r="R1579" s="51">
        <v>6</v>
      </c>
      <c r="S1579" s="43">
        <v>7300</v>
      </c>
      <c r="T1579" s="23">
        <v>0</v>
      </c>
      <c r="U1579" s="23">
        <f t="shared" si="877"/>
        <v>0</v>
      </c>
      <c r="V1579" s="2"/>
      <c r="W1579" s="2">
        <v>2016</v>
      </c>
      <c r="X1579" s="41" t="s">
        <v>7025</v>
      </c>
    </row>
    <row r="1580" spans="1:24" ht="153" x14ac:dyDescent="0.25">
      <c r="A1580" s="6" t="s">
        <v>7408</v>
      </c>
      <c r="B1580" s="11" t="s">
        <v>25</v>
      </c>
      <c r="C1580" s="11" t="s">
        <v>2818</v>
      </c>
      <c r="D1580" s="46" t="s">
        <v>2819</v>
      </c>
      <c r="E1580" s="11" t="s">
        <v>2820</v>
      </c>
      <c r="F1580" s="11" t="s">
        <v>2821</v>
      </c>
      <c r="G1580" s="2" t="s">
        <v>30</v>
      </c>
      <c r="H1580" s="41">
        <v>0</v>
      </c>
      <c r="I1580" s="18">
        <v>470000000</v>
      </c>
      <c r="J1580" s="6" t="s">
        <v>32</v>
      </c>
      <c r="K1580" s="3" t="s">
        <v>628</v>
      </c>
      <c r="L1580" s="40" t="s">
        <v>2257</v>
      </c>
      <c r="M1580" s="2" t="s">
        <v>35</v>
      </c>
      <c r="N1580" s="11" t="s">
        <v>2258</v>
      </c>
      <c r="O1580" s="11" t="s">
        <v>2259</v>
      </c>
      <c r="P1580" s="2">
        <v>796</v>
      </c>
      <c r="Q1580" s="42" t="s">
        <v>39</v>
      </c>
      <c r="R1580" s="51">
        <v>6</v>
      </c>
      <c r="S1580" s="43">
        <v>7300</v>
      </c>
      <c r="T1580" s="23">
        <f t="shared" ref="T1580" si="884">R1580*S1580</f>
        <v>43800</v>
      </c>
      <c r="U1580" s="23">
        <f t="shared" ref="U1580" si="885">T1580*1.12</f>
        <v>49056.000000000007</v>
      </c>
      <c r="V1580" s="2"/>
      <c r="W1580" s="2">
        <v>2016</v>
      </c>
      <c r="X1580" s="41"/>
    </row>
    <row r="1581" spans="1:24" ht="153" x14ac:dyDescent="0.25">
      <c r="A1581" s="6" t="s">
        <v>5765</v>
      </c>
      <c r="B1581" s="11" t="s">
        <v>25</v>
      </c>
      <c r="C1581" s="11" t="s">
        <v>2822</v>
      </c>
      <c r="D1581" s="11" t="s">
        <v>2646</v>
      </c>
      <c r="E1581" s="11" t="s">
        <v>2823</v>
      </c>
      <c r="F1581" s="11" t="s">
        <v>2824</v>
      </c>
      <c r="G1581" s="2" t="s">
        <v>30</v>
      </c>
      <c r="H1581" s="41">
        <v>0</v>
      </c>
      <c r="I1581" s="18">
        <v>470000000</v>
      </c>
      <c r="J1581" s="6" t="s">
        <v>32</v>
      </c>
      <c r="K1581" s="3" t="s">
        <v>240</v>
      </c>
      <c r="L1581" s="40" t="s">
        <v>2257</v>
      </c>
      <c r="M1581" s="2" t="s">
        <v>35</v>
      </c>
      <c r="N1581" s="11" t="s">
        <v>2258</v>
      </c>
      <c r="O1581" s="11" t="s">
        <v>2259</v>
      </c>
      <c r="P1581" s="2">
        <v>796</v>
      </c>
      <c r="Q1581" s="42" t="s">
        <v>39</v>
      </c>
      <c r="R1581" s="51">
        <v>20</v>
      </c>
      <c r="S1581" s="43">
        <v>650</v>
      </c>
      <c r="T1581" s="23">
        <v>0</v>
      </c>
      <c r="U1581" s="23">
        <f t="shared" si="877"/>
        <v>0</v>
      </c>
      <c r="V1581" s="2"/>
      <c r="W1581" s="2">
        <v>2016</v>
      </c>
      <c r="X1581" s="41" t="s">
        <v>7025</v>
      </c>
    </row>
    <row r="1582" spans="1:24" ht="153" x14ac:dyDescent="0.25">
      <c r="A1582" s="6" t="s">
        <v>7409</v>
      </c>
      <c r="B1582" s="11" t="s">
        <v>25</v>
      </c>
      <c r="C1582" s="11" t="s">
        <v>2822</v>
      </c>
      <c r="D1582" s="11" t="s">
        <v>2646</v>
      </c>
      <c r="E1582" s="11" t="s">
        <v>2823</v>
      </c>
      <c r="F1582" s="11" t="s">
        <v>2824</v>
      </c>
      <c r="G1582" s="2" t="s">
        <v>30</v>
      </c>
      <c r="H1582" s="41">
        <v>0</v>
      </c>
      <c r="I1582" s="18">
        <v>470000000</v>
      </c>
      <c r="J1582" s="6" t="s">
        <v>32</v>
      </c>
      <c r="K1582" s="3" t="s">
        <v>628</v>
      </c>
      <c r="L1582" s="40" t="s">
        <v>2257</v>
      </c>
      <c r="M1582" s="2" t="s">
        <v>35</v>
      </c>
      <c r="N1582" s="11" t="s">
        <v>2258</v>
      </c>
      <c r="O1582" s="11" t="s">
        <v>2259</v>
      </c>
      <c r="P1582" s="2">
        <v>796</v>
      </c>
      <c r="Q1582" s="42" t="s">
        <v>39</v>
      </c>
      <c r="R1582" s="51">
        <v>20</v>
      </c>
      <c r="S1582" s="43">
        <v>650</v>
      </c>
      <c r="T1582" s="23">
        <f t="shared" ref="T1582" si="886">R1582*S1582</f>
        <v>13000</v>
      </c>
      <c r="U1582" s="23">
        <f t="shared" ref="U1582" si="887">T1582*1.12</f>
        <v>14560.000000000002</v>
      </c>
      <c r="V1582" s="2"/>
      <c r="W1582" s="2">
        <v>2016</v>
      </c>
      <c r="X1582" s="41"/>
    </row>
    <row r="1583" spans="1:24" ht="153" x14ac:dyDescent="0.25">
      <c r="A1583" s="6" t="s">
        <v>5766</v>
      </c>
      <c r="B1583" s="11" t="s">
        <v>25</v>
      </c>
      <c r="C1583" s="11" t="s">
        <v>2825</v>
      </c>
      <c r="D1583" s="11" t="s">
        <v>2472</v>
      </c>
      <c r="E1583" s="11" t="s">
        <v>2826</v>
      </c>
      <c r="F1583" s="11" t="s">
        <v>2827</v>
      </c>
      <c r="G1583" s="2" t="s">
        <v>30</v>
      </c>
      <c r="H1583" s="41">
        <v>0</v>
      </c>
      <c r="I1583" s="18">
        <v>470000000</v>
      </c>
      <c r="J1583" s="6" t="s">
        <v>32</v>
      </c>
      <c r="K1583" s="3" t="s">
        <v>240</v>
      </c>
      <c r="L1583" s="40" t="s">
        <v>2257</v>
      </c>
      <c r="M1583" s="2" t="s">
        <v>35</v>
      </c>
      <c r="N1583" s="11" t="s">
        <v>2258</v>
      </c>
      <c r="O1583" s="11" t="s">
        <v>2259</v>
      </c>
      <c r="P1583" s="2">
        <v>796</v>
      </c>
      <c r="Q1583" s="42" t="s">
        <v>39</v>
      </c>
      <c r="R1583" s="51">
        <v>6</v>
      </c>
      <c r="S1583" s="43">
        <v>5000</v>
      </c>
      <c r="T1583" s="23">
        <v>0</v>
      </c>
      <c r="U1583" s="23">
        <f t="shared" si="877"/>
        <v>0</v>
      </c>
      <c r="V1583" s="2"/>
      <c r="W1583" s="2">
        <v>2016</v>
      </c>
      <c r="X1583" s="41" t="s">
        <v>7025</v>
      </c>
    </row>
    <row r="1584" spans="1:24" ht="153" x14ac:dyDescent="0.25">
      <c r="A1584" s="6" t="s">
        <v>7410</v>
      </c>
      <c r="B1584" s="11" t="s">
        <v>25</v>
      </c>
      <c r="C1584" s="11" t="s">
        <v>2825</v>
      </c>
      <c r="D1584" s="11" t="s">
        <v>2472</v>
      </c>
      <c r="E1584" s="11" t="s">
        <v>2826</v>
      </c>
      <c r="F1584" s="11" t="s">
        <v>2827</v>
      </c>
      <c r="G1584" s="2" t="s">
        <v>30</v>
      </c>
      <c r="H1584" s="41">
        <v>0</v>
      </c>
      <c r="I1584" s="18">
        <v>470000000</v>
      </c>
      <c r="J1584" s="6" t="s">
        <v>32</v>
      </c>
      <c r="K1584" s="3" t="s">
        <v>628</v>
      </c>
      <c r="L1584" s="40" t="s">
        <v>2257</v>
      </c>
      <c r="M1584" s="2" t="s">
        <v>35</v>
      </c>
      <c r="N1584" s="11" t="s">
        <v>2258</v>
      </c>
      <c r="O1584" s="11" t="s">
        <v>2259</v>
      </c>
      <c r="P1584" s="2">
        <v>796</v>
      </c>
      <c r="Q1584" s="42" t="s">
        <v>39</v>
      </c>
      <c r="R1584" s="51">
        <v>6</v>
      </c>
      <c r="S1584" s="43">
        <v>5000</v>
      </c>
      <c r="T1584" s="23">
        <f t="shared" ref="T1584" si="888">R1584*S1584</f>
        <v>30000</v>
      </c>
      <c r="U1584" s="23">
        <f t="shared" ref="U1584" si="889">T1584*1.12</f>
        <v>33600</v>
      </c>
      <c r="V1584" s="2"/>
      <c r="W1584" s="2">
        <v>2016</v>
      </c>
      <c r="X1584" s="41"/>
    </row>
    <row r="1585" spans="1:24" ht="153" x14ac:dyDescent="0.25">
      <c r="A1585" s="6" t="s">
        <v>5767</v>
      </c>
      <c r="B1585" s="11" t="s">
        <v>25</v>
      </c>
      <c r="C1585" s="11" t="s">
        <v>2828</v>
      </c>
      <c r="D1585" s="11" t="s">
        <v>2829</v>
      </c>
      <c r="E1585" s="11" t="s">
        <v>2830</v>
      </c>
      <c r="F1585" s="46" t="s">
        <v>2831</v>
      </c>
      <c r="G1585" s="2" t="s">
        <v>30</v>
      </c>
      <c r="H1585" s="41">
        <v>0</v>
      </c>
      <c r="I1585" s="18">
        <v>470000000</v>
      </c>
      <c r="J1585" s="6" t="s">
        <v>32</v>
      </c>
      <c r="K1585" s="3" t="s">
        <v>240</v>
      </c>
      <c r="L1585" s="40" t="s">
        <v>2257</v>
      </c>
      <c r="M1585" s="2" t="s">
        <v>35</v>
      </c>
      <c r="N1585" s="11" t="s">
        <v>2258</v>
      </c>
      <c r="O1585" s="11" t="s">
        <v>2259</v>
      </c>
      <c r="P1585" s="2">
        <v>796</v>
      </c>
      <c r="Q1585" s="42" t="s">
        <v>39</v>
      </c>
      <c r="R1585" s="51">
        <v>2</v>
      </c>
      <c r="S1585" s="43">
        <v>25466</v>
      </c>
      <c r="T1585" s="23">
        <v>0</v>
      </c>
      <c r="U1585" s="23">
        <f t="shared" si="877"/>
        <v>0</v>
      </c>
      <c r="V1585" s="2"/>
      <c r="W1585" s="2">
        <v>2016</v>
      </c>
      <c r="X1585" s="41"/>
    </row>
    <row r="1586" spans="1:24" ht="153" x14ac:dyDescent="0.25">
      <c r="A1586" s="6" t="s">
        <v>7411</v>
      </c>
      <c r="B1586" s="11" t="s">
        <v>25</v>
      </c>
      <c r="C1586" s="11" t="s">
        <v>2828</v>
      </c>
      <c r="D1586" s="11" t="s">
        <v>2829</v>
      </c>
      <c r="E1586" s="11" t="s">
        <v>2830</v>
      </c>
      <c r="F1586" s="46" t="s">
        <v>2831</v>
      </c>
      <c r="G1586" s="2" t="s">
        <v>30</v>
      </c>
      <c r="H1586" s="41">
        <v>0</v>
      </c>
      <c r="I1586" s="18">
        <v>470000000</v>
      </c>
      <c r="J1586" s="6" t="s">
        <v>32</v>
      </c>
      <c r="K1586" s="3" t="s">
        <v>628</v>
      </c>
      <c r="L1586" s="40" t="s">
        <v>2257</v>
      </c>
      <c r="M1586" s="2" t="s">
        <v>35</v>
      </c>
      <c r="N1586" s="11" t="s">
        <v>2258</v>
      </c>
      <c r="O1586" s="11" t="s">
        <v>2259</v>
      </c>
      <c r="P1586" s="2">
        <v>796</v>
      </c>
      <c r="Q1586" s="42" t="s">
        <v>39</v>
      </c>
      <c r="R1586" s="51">
        <v>2</v>
      </c>
      <c r="S1586" s="43">
        <v>25466</v>
      </c>
      <c r="T1586" s="23">
        <f t="shared" ref="T1586" si="890">R1586*S1586</f>
        <v>50932</v>
      </c>
      <c r="U1586" s="23">
        <f t="shared" ref="U1586" si="891">T1586*1.12</f>
        <v>57043.840000000004</v>
      </c>
      <c r="V1586" s="2"/>
      <c r="W1586" s="2">
        <v>2016</v>
      </c>
      <c r="X1586" s="41"/>
    </row>
    <row r="1587" spans="1:24" ht="153" x14ac:dyDescent="0.25">
      <c r="A1587" s="6" t="s">
        <v>5768</v>
      </c>
      <c r="B1587" s="11" t="s">
        <v>25</v>
      </c>
      <c r="C1587" s="11" t="s">
        <v>2832</v>
      </c>
      <c r="D1587" s="11" t="s">
        <v>2829</v>
      </c>
      <c r="E1587" s="11" t="s">
        <v>2833</v>
      </c>
      <c r="F1587" s="46" t="s">
        <v>2834</v>
      </c>
      <c r="G1587" s="2" t="s">
        <v>30</v>
      </c>
      <c r="H1587" s="41">
        <v>0</v>
      </c>
      <c r="I1587" s="18">
        <v>470000000</v>
      </c>
      <c r="J1587" s="6" t="s">
        <v>32</v>
      </c>
      <c r="K1587" s="3" t="s">
        <v>240</v>
      </c>
      <c r="L1587" s="40" t="s">
        <v>2257</v>
      </c>
      <c r="M1587" s="2" t="s">
        <v>35</v>
      </c>
      <c r="N1587" s="11" t="s">
        <v>2258</v>
      </c>
      <c r="O1587" s="11" t="s">
        <v>2259</v>
      </c>
      <c r="P1587" s="2">
        <v>796</v>
      </c>
      <c r="Q1587" s="42" t="s">
        <v>39</v>
      </c>
      <c r="R1587" s="51">
        <v>2</v>
      </c>
      <c r="S1587" s="43">
        <v>25466</v>
      </c>
      <c r="T1587" s="23">
        <v>0</v>
      </c>
      <c r="U1587" s="23">
        <f t="shared" si="877"/>
        <v>0</v>
      </c>
      <c r="V1587" s="2"/>
      <c r="W1587" s="2">
        <v>2016</v>
      </c>
      <c r="X1587" s="41" t="s">
        <v>7025</v>
      </c>
    </row>
    <row r="1588" spans="1:24" ht="153" x14ac:dyDescent="0.25">
      <c r="A1588" s="6" t="s">
        <v>7412</v>
      </c>
      <c r="B1588" s="11" t="s">
        <v>25</v>
      </c>
      <c r="C1588" s="11" t="s">
        <v>2832</v>
      </c>
      <c r="D1588" s="11" t="s">
        <v>2829</v>
      </c>
      <c r="E1588" s="11" t="s">
        <v>2833</v>
      </c>
      <c r="F1588" s="46" t="s">
        <v>2834</v>
      </c>
      <c r="G1588" s="2" t="s">
        <v>30</v>
      </c>
      <c r="H1588" s="41">
        <v>0</v>
      </c>
      <c r="I1588" s="18">
        <v>470000000</v>
      </c>
      <c r="J1588" s="6" t="s">
        <v>32</v>
      </c>
      <c r="K1588" s="3" t="s">
        <v>628</v>
      </c>
      <c r="L1588" s="40" t="s">
        <v>2257</v>
      </c>
      <c r="M1588" s="2" t="s">
        <v>35</v>
      </c>
      <c r="N1588" s="11" t="s">
        <v>2258</v>
      </c>
      <c r="O1588" s="11" t="s">
        <v>2259</v>
      </c>
      <c r="P1588" s="2">
        <v>796</v>
      </c>
      <c r="Q1588" s="42" t="s">
        <v>39</v>
      </c>
      <c r="R1588" s="51">
        <v>2</v>
      </c>
      <c r="S1588" s="43">
        <v>25466</v>
      </c>
      <c r="T1588" s="23">
        <f t="shared" ref="T1588" si="892">R1588*S1588</f>
        <v>50932</v>
      </c>
      <c r="U1588" s="23">
        <f t="shared" ref="U1588" si="893">T1588*1.12</f>
        <v>57043.840000000004</v>
      </c>
      <c r="V1588" s="2"/>
      <c r="W1588" s="2">
        <v>2016</v>
      </c>
      <c r="X1588" s="41"/>
    </row>
    <row r="1589" spans="1:24" ht="153" x14ac:dyDescent="0.25">
      <c r="A1589" s="6" t="s">
        <v>5769</v>
      </c>
      <c r="B1589" s="11" t="s">
        <v>25</v>
      </c>
      <c r="C1589" s="11" t="s">
        <v>2835</v>
      </c>
      <c r="D1589" s="11" t="s">
        <v>2472</v>
      </c>
      <c r="E1589" s="11" t="s">
        <v>2836</v>
      </c>
      <c r="F1589" s="46" t="s">
        <v>2837</v>
      </c>
      <c r="G1589" s="2" t="s">
        <v>30</v>
      </c>
      <c r="H1589" s="41">
        <v>0</v>
      </c>
      <c r="I1589" s="18">
        <v>470000000</v>
      </c>
      <c r="J1589" s="6" t="s">
        <v>32</v>
      </c>
      <c r="K1589" s="3" t="s">
        <v>240</v>
      </c>
      <c r="L1589" s="40" t="s">
        <v>2257</v>
      </c>
      <c r="M1589" s="2" t="s">
        <v>35</v>
      </c>
      <c r="N1589" s="11" t="s">
        <v>2258</v>
      </c>
      <c r="O1589" s="11" t="s">
        <v>2259</v>
      </c>
      <c r="P1589" s="2">
        <v>796</v>
      </c>
      <c r="Q1589" s="42" t="s">
        <v>39</v>
      </c>
      <c r="R1589" s="51">
        <v>2</v>
      </c>
      <c r="S1589" s="43">
        <v>5992</v>
      </c>
      <c r="T1589" s="23">
        <v>0</v>
      </c>
      <c r="U1589" s="23">
        <f t="shared" si="877"/>
        <v>0</v>
      </c>
      <c r="V1589" s="2"/>
      <c r="W1589" s="2">
        <v>2016</v>
      </c>
      <c r="X1589" s="41" t="s">
        <v>7025</v>
      </c>
    </row>
    <row r="1590" spans="1:24" ht="153" x14ac:dyDescent="0.25">
      <c r="A1590" s="6" t="s">
        <v>7413</v>
      </c>
      <c r="B1590" s="11" t="s">
        <v>25</v>
      </c>
      <c r="C1590" s="11" t="s">
        <v>2835</v>
      </c>
      <c r="D1590" s="11" t="s">
        <v>2472</v>
      </c>
      <c r="E1590" s="11" t="s">
        <v>2836</v>
      </c>
      <c r="F1590" s="46" t="s">
        <v>2837</v>
      </c>
      <c r="G1590" s="2" t="s">
        <v>30</v>
      </c>
      <c r="H1590" s="41">
        <v>0</v>
      </c>
      <c r="I1590" s="18">
        <v>470000000</v>
      </c>
      <c r="J1590" s="6" t="s">
        <v>32</v>
      </c>
      <c r="K1590" s="3" t="s">
        <v>628</v>
      </c>
      <c r="L1590" s="40" t="s">
        <v>2257</v>
      </c>
      <c r="M1590" s="2" t="s">
        <v>35</v>
      </c>
      <c r="N1590" s="11" t="s">
        <v>2258</v>
      </c>
      <c r="O1590" s="11" t="s">
        <v>2259</v>
      </c>
      <c r="P1590" s="2">
        <v>796</v>
      </c>
      <c r="Q1590" s="42" t="s">
        <v>39</v>
      </c>
      <c r="R1590" s="51">
        <v>2</v>
      </c>
      <c r="S1590" s="43">
        <v>5992</v>
      </c>
      <c r="T1590" s="23">
        <f t="shared" ref="T1590" si="894">R1590*S1590</f>
        <v>11984</v>
      </c>
      <c r="U1590" s="23">
        <f t="shared" ref="U1590" si="895">T1590*1.12</f>
        <v>13422.080000000002</v>
      </c>
      <c r="V1590" s="2"/>
      <c r="W1590" s="2">
        <v>2016</v>
      </c>
      <c r="X1590" s="41"/>
    </row>
    <row r="1591" spans="1:24" ht="153" x14ac:dyDescent="0.25">
      <c r="A1591" s="6" t="s">
        <v>5770</v>
      </c>
      <c r="B1591" s="11" t="s">
        <v>25</v>
      </c>
      <c r="C1591" s="11" t="s">
        <v>2838</v>
      </c>
      <c r="D1591" s="11" t="s">
        <v>2839</v>
      </c>
      <c r="E1591" s="11" t="s">
        <v>2840</v>
      </c>
      <c r="F1591" s="49" t="s">
        <v>2841</v>
      </c>
      <c r="G1591" s="2" t="s">
        <v>30</v>
      </c>
      <c r="H1591" s="41">
        <v>0</v>
      </c>
      <c r="I1591" s="18">
        <v>470000000</v>
      </c>
      <c r="J1591" s="6" t="s">
        <v>32</v>
      </c>
      <c r="K1591" s="11" t="s">
        <v>628</v>
      </c>
      <c r="L1591" s="40" t="s">
        <v>2257</v>
      </c>
      <c r="M1591" s="2" t="s">
        <v>35</v>
      </c>
      <c r="N1591" s="11" t="s">
        <v>2258</v>
      </c>
      <c r="O1591" s="11" t="s">
        <v>2259</v>
      </c>
      <c r="P1591" s="2">
        <v>839</v>
      </c>
      <c r="Q1591" s="3" t="s">
        <v>2030</v>
      </c>
      <c r="R1591" s="50">
        <v>16</v>
      </c>
      <c r="S1591" s="43">
        <v>6313</v>
      </c>
      <c r="T1591" s="23">
        <f>R1591*S1591</f>
        <v>101008</v>
      </c>
      <c r="U1591" s="23">
        <f t="shared" si="877"/>
        <v>113128.96000000001</v>
      </c>
      <c r="V1591" s="2"/>
      <c r="W1591" s="2">
        <v>2016</v>
      </c>
      <c r="X1591" s="41"/>
    </row>
    <row r="1592" spans="1:24" ht="153" x14ac:dyDescent="0.25">
      <c r="A1592" s="6" t="s">
        <v>5771</v>
      </c>
      <c r="B1592" s="11" t="s">
        <v>25</v>
      </c>
      <c r="C1592" s="11" t="s">
        <v>2842</v>
      </c>
      <c r="D1592" s="46" t="s">
        <v>2380</v>
      </c>
      <c r="E1592" s="11" t="s">
        <v>2843</v>
      </c>
      <c r="F1592" s="46" t="s">
        <v>2844</v>
      </c>
      <c r="G1592" s="2" t="s">
        <v>30</v>
      </c>
      <c r="H1592" s="41">
        <v>0</v>
      </c>
      <c r="I1592" s="18">
        <v>470000000</v>
      </c>
      <c r="J1592" s="6" t="s">
        <v>32</v>
      </c>
      <c r="K1592" s="11" t="s">
        <v>628</v>
      </c>
      <c r="L1592" s="40" t="s">
        <v>2257</v>
      </c>
      <c r="M1592" s="2" t="s">
        <v>35</v>
      </c>
      <c r="N1592" s="11" t="s">
        <v>2258</v>
      </c>
      <c r="O1592" s="11" t="s">
        <v>2259</v>
      </c>
      <c r="P1592" s="2">
        <v>796</v>
      </c>
      <c r="Q1592" s="42" t="s">
        <v>39</v>
      </c>
      <c r="R1592" s="50">
        <v>2</v>
      </c>
      <c r="S1592" s="43">
        <v>80000</v>
      </c>
      <c r="T1592" s="23">
        <f t="shared" ref="T1592:T1604" si="896">R1592*S1592</f>
        <v>160000</v>
      </c>
      <c r="U1592" s="23">
        <f t="shared" si="877"/>
        <v>179200.00000000003</v>
      </c>
      <c r="V1592" s="2"/>
      <c r="W1592" s="2">
        <v>2016</v>
      </c>
      <c r="X1592" s="41"/>
    </row>
    <row r="1593" spans="1:24" ht="153" x14ac:dyDescent="0.25">
      <c r="A1593" s="6" t="s">
        <v>5772</v>
      </c>
      <c r="B1593" s="11" t="s">
        <v>25</v>
      </c>
      <c r="C1593" s="11" t="s">
        <v>2734</v>
      </c>
      <c r="D1593" s="46" t="s">
        <v>2398</v>
      </c>
      <c r="E1593" s="11" t="s">
        <v>2845</v>
      </c>
      <c r="F1593" s="46" t="s">
        <v>2846</v>
      </c>
      <c r="G1593" s="2" t="s">
        <v>30</v>
      </c>
      <c r="H1593" s="41">
        <v>0</v>
      </c>
      <c r="I1593" s="18">
        <v>470000000</v>
      </c>
      <c r="J1593" s="6" t="s">
        <v>32</v>
      </c>
      <c r="K1593" s="11" t="s">
        <v>628</v>
      </c>
      <c r="L1593" s="40" t="s">
        <v>2257</v>
      </c>
      <c r="M1593" s="2" t="s">
        <v>35</v>
      </c>
      <c r="N1593" s="11" t="s">
        <v>2258</v>
      </c>
      <c r="O1593" s="11" t="s">
        <v>2259</v>
      </c>
      <c r="P1593" s="2">
        <v>796</v>
      </c>
      <c r="Q1593" s="42" t="s">
        <v>39</v>
      </c>
      <c r="R1593" s="50">
        <v>2</v>
      </c>
      <c r="S1593" s="43">
        <v>3047.63</v>
      </c>
      <c r="T1593" s="23">
        <f t="shared" si="896"/>
        <v>6095.26</v>
      </c>
      <c r="U1593" s="23">
        <f t="shared" si="877"/>
        <v>6826.6912000000011</v>
      </c>
      <c r="V1593" s="2"/>
      <c r="W1593" s="2">
        <v>2016</v>
      </c>
      <c r="X1593" s="41"/>
    </row>
    <row r="1594" spans="1:24" ht="153" x14ac:dyDescent="0.25">
      <c r="A1594" s="6" t="s">
        <v>5773</v>
      </c>
      <c r="B1594" s="11" t="s">
        <v>25</v>
      </c>
      <c r="C1594" s="11" t="s">
        <v>2847</v>
      </c>
      <c r="D1594" s="11" t="s">
        <v>2848</v>
      </c>
      <c r="E1594" s="11" t="s">
        <v>2849</v>
      </c>
      <c r="F1594" s="46" t="s">
        <v>2850</v>
      </c>
      <c r="G1594" s="2" t="s">
        <v>30</v>
      </c>
      <c r="H1594" s="41">
        <v>0</v>
      </c>
      <c r="I1594" s="18">
        <v>470000000</v>
      </c>
      <c r="J1594" s="6" t="s">
        <v>32</v>
      </c>
      <c r="K1594" s="11" t="s">
        <v>628</v>
      </c>
      <c r="L1594" s="40" t="s">
        <v>2257</v>
      </c>
      <c r="M1594" s="2" t="s">
        <v>35</v>
      </c>
      <c r="N1594" s="11" t="s">
        <v>2258</v>
      </c>
      <c r="O1594" s="11" t="s">
        <v>2259</v>
      </c>
      <c r="P1594" s="2">
        <v>796</v>
      </c>
      <c r="Q1594" s="42" t="s">
        <v>39</v>
      </c>
      <c r="R1594" s="50">
        <v>3</v>
      </c>
      <c r="S1594" s="43">
        <v>18511</v>
      </c>
      <c r="T1594" s="23">
        <f t="shared" si="896"/>
        <v>55533</v>
      </c>
      <c r="U1594" s="23">
        <f t="shared" si="877"/>
        <v>62196.960000000006</v>
      </c>
      <c r="V1594" s="2"/>
      <c r="W1594" s="2">
        <v>2016</v>
      </c>
      <c r="X1594" s="41"/>
    </row>
    <row r="1595" spans="1:24" ht="153" x14ac:dyDescent="0.25">
      <c r="A1595" s="6" t="s">
        <v>5774</v>
      </c>
      <c r="B1595" s="11" t="s">
        <v>25</v>
      </c>
      <c r="C1595" s="11" t="s">
        <v>2439</v>
      </c>
      <c r="D1595" s="46" t="s">
        <v>2440</v>
      </c>
      <c r="E1595" s="11" t="s">
        <v>2441</v>
      </c>
      <c r="F1595" s="46" t="s">
        <v>2851</v>
      </c>
      <c r="G1595" s="2" t="s">
        <v>30</v>
      </c>
      <c r="H1595" s="41">
        <v>0</v>
      </c>
      <c r="I1595" s="18">
        <v>470000000</v>
      </c>
      <c r="J1595" s="6" t="s">
        <v>32</v>
      </c>
      <c r="K1595" s="11" t="s">
        <v>628</v>
      </c>
      <c r="L1595" s="40" t="s">
        <v>2257</v>
      </c>
      <c r="M1595" s="2" t="s">
        <v>35</v>
      </c>
      <c r="N1595" s="11" t="s">
        <v>2258</v>
      </c>
      <c r="O1595" s="11" t="s">
        <v>2259</v>
      </c>
      <c r="P1595" s="2">
        <v>796</v>
      </c>
      <c r="Q1595" s="42" t="s">
        <v>39</v>
      </c>
      <c r="R1595" s="50">
        <v>3</v>
      </c>
      <c r="S1595" s="43">
        <v>35348.25</v>
      </c>
      <c r="T1595" s="23">
        <f t="shared" si="896"/>
        <v>106044.75</v>
      </c>
      <c r="U1595" s="23">
        <f t="shared" si="877"/>
        <v>118770.12000000001</v>
      </c>
      <c r="V1595" s="2"/>
      <c r="W1595" s="2">
        <v>2016</v>
      </c>
      <c r="X1595" s="41"/>
    </row>
    <row r="1596" spans="1:24" ht="153" x14ac:dyDescent="0.25">
      <c r="A1596" s="6" t="s">
        <v>5775</v>
      </c>
      <c r="B1596" s="11" t="s">
        <v>25</v>
      </c>
      <c r="C1596" s="11" t="s">
        <v>2852</v>
      </c>
      <c r="D1596" s="11" t="s">
        <v>2460</v>
      </c>
      <c r="E1596" s="11" t="s">
        <v>2853</v>
      </c>
      <c r="F1596" s="46" t="s">
        <v>2854</v>
      </c>
      <c r="G1596" s="2" t="s">
        <v>30</v>
      </c>
      <c r="H1596" s="41">
        <v>0</v>
      </c>
      <c r="I1596" s="18">
        <v>470000000</v>
      </c>
      <c r="J1596" s="6" t="s">
        <v>32</v>
      </c>
      <c r="K1596" s="11" t="s">
        <v>628</v>
      </c>
      <c r="L1596" s="40" t="s">
        <v>2257</v>
      </c>
      <c r="M1596" s="2" t="s">
        <v>35</v>
      </c>
      <c r="N1596" s="11" t="s">
        <v>2258</v>
      </c>
      <c r="O1596" s="11" t="s">
        <v>2259</v>
      </c>
      <c r="P1596" s="2">
        <v>796</v>
      </c>
      <c r="Q1596" s="42" t="s">
        <v>39</v>
      </c>
      <c r="R1596" s="36">
        <v>2</v>
      </c>
      <c r="S1596" s="43">
        <v>3917.0000000000005</v>
      </c>
      <c r="T1596" s="23">
        <f t="shared" si="896"/>
        <v>7834.0000000000009</v>
      </c>
      <c r="U1596" s="23">
        <f t="shared" si="877"/>
        <v>8774.0800000000017</v>
      </c>
      <c r="V1596" s="2"/>
      <c r="W1596" s="2">
        <v>2016</v>
      </c>
      <c r="X1596" s="41"/>
    </row>
    <row r="1597" spans="1:24" ht="153" x14ac:dyDescent="0.25">
      <c r="A1597" s="6" t="s">
        <v>5776</v>
      </c>
      <c r="B1597" s="11" t="s">
        <v>25</v>
      </c>
      <c r="C1597" s="11" t="s">
        <v>2855</v>
      </c>
      <c r="D1597" s="11" t="s">
        <v>404</v>
      </c>
      <c r="E1597" s="11" t="s">
        <v>2473</v>
      </c>
      <c r="F1597" s="46" t="s">
        <v>2856</v>
      </c>
      <c r="G1597" s="2" t="s">
        <v>30</v>
      </c>
      <c r="H1597" s="41">
        <v>0</v>
      </c>
      <c r="I1597" s="18">
        <v>470000000</v>
      </c>
      <c r="J1597" s="6" t="s">
        <v>32</v>
      </c>
      <c r="K1597" s="11" t="s">
        <v>628</v>
      </c>
      <c r="L1597" s="40" t="s">
        <v>2257</v>
      </c>
      <c r="M1597" s="2" t="s">
        <v>35</v>
      </c>
      <c r="N1597" s="11" t="s">
        <v>2258</v>
      </c>
      <c r="O1597" s="11" t="s">
        <v>2259</v>
      </c>
      <c r="P1597" s="2">
        <v>796</v>
      </c>
      <c r="Q1597" s="42" t="s">
        <v>39</v>
      </c>
      <c r="R1597" s="51">
        <v>2</v>
      </c>
      <c r="S1597" s="23">
        <v>1538.66</v>
      </c>
      <c r="T1597" s="23">
        <f t="shared" si="896"/>
        <v>3077.32</v>
      </c>
      <c r="U1597" s="23">
        <f t="shared" si="877"/>
        <v>3446.5984000000003</v>
      </c>
      <c r="V1597" s="2"/>
      <c r="W1597" s="2">
        <v>2016</v>
      </c>
      <c r="X1597" s="41"/>
    </row>
    <row r="1598" spans="1:24" ht="153" x14ac:dyDescent="0.25">
      <c r="A1598" s="6" t="s">
        <v>5777</v>
      </c>
      <c r="B1598" s="11" t="s">
        <v>25</v>
      </c>
      <c r="C1598" s="11" t="s">
        <v>2674</v>
      </c>
      <c r="D1598" s="46" t="s">
        <v>2675</v>
      </c>
      <c r="E1598" s="11" t="s">
        <v>2676</v>
      </c>
      <c r="F1598" s="46" t="s">
        <v>2857</v>
      </c>
      <c r="G1598" s="2" t="s">
        <v>30</v>
      </c>
      <c r="H1598" s="41">
        <v>0</v>
      </c>
      <c r="I1598" s="18">
        <v>470000000</v>
      </c>
      <c r="J1598" s="6" t="s">
        <v>32</v>
      </c>
      <c r="K1598" s="11" t="s">
        <v>628</v>
      </c>
      <c r="L1598" s="40" t="s">
        <v>2257</v>
      </c>
      <c r="M1598" s="2" t="s">
        <v>35</v>
      </c>
      <c r="N1598" s="11" t="s">
        <v>2258</v>
      </c>
      <c r="O1598" s="11" t="s">
        <v>2259</v>
      </c>
      <c r="P1598" s="2">
        <v>796</v>
      </c>
      <c r="Q1598" s="42" t="s">
        <v>39</v>
      </c>
      <c r="R1598" s="50">
        <v>2</v>
      </c>
      <c r="S1598" s="43">
        <v>32356.799999999996</v>
      </c>
      <c r="T1598" s="23">
        <f t="shared" si="896"/>
        <v>64713.599999999991</v>
      </c>
      <c r="U1598" s="23">
        <f t="shared" si="877"/>
        <v>72479.232000000004</v>
      </c>
      <c r="V1598" s="2"/>
      <c r="W1598" s="2">
        <v>2016</v>
      </c>
      <c r="X1598" s="41"/>
    </row>
    <row r="1599" spans="1:24" ht="153" x14ac:dyDescent="0.25">
      <c r="A1599" s="6" t="s">
        <v>5778</v>
      </c>
      <c r="B1599" s="11" t="s">
        <v>25</v>
      </c>
      <c r="C1599" s="11" t="s">
        <v>2568</v>
      </c>
      <c r="D1599" s="46" t="s">
        <v>2569</v>
      </c>
      <c r="E1599" s="11" t="s">
        <v>2570</v>
      </c>
      <c r="F1599" s="46" t="s">
        <v>2858</v>
      </c>
      <c r="G1599" s="2" t="s">
        <v>30</v>
      </c>
      <c r="H1599" s="41">
        <v>0</v>
      </c>
      <c r="I1599" s="18">
        <v>470000000</v>
      </c>
      <c r="J1599" s="6" t="s">
        <v>32</v>
      </c>
      <c r="K1599" s="11" t="s">
        <v>628</v>
      </c>
      <c r="L1599" s="40" t="s">
        <v>2257</v>
      </c>
      <c r="M1599" s="2" t="s">
        <v>35</v>
      </c>
      <c r="N1599" s="11" t="s">
        <v>2258</v>
      </c>
      <c r="O1599" s="11" t="s">
        <v>2259</v>
      </c>
      <c r="P1599" s="2">
        <v>796</v>
      </c>
      <c r="Q1599" s="42" t="s">
        <v>39</v>
      </c>
      <c r="R1599" s="50">
        <v>3</v>
      </c>
      <c r="S1599" s="43">
        <v>18534</v>
      </c>
      <c r="T1599" s="23">
        <f t="shared" si="896"/>
        <v>55602</v>
      </c>
      <c r="U1599" s="23">
        <f t="shared" si="877"/>
        <v>62274.240000000005</v>
      </c>
      <c r="V1599" s="2"/>
      <c r="W1599" s="2">
        <v>2016</v>
      </c>
      <c r="X1599" s="41"/>
    </row>
    <row r="1600" spans="1:24" ht="153" x14ac:dyDescent="0.25">
      <c r="A1600" s="6" t="s">
        <v>5779</v>
      </c>
      <c r="B1600" s="11" t="s">
        <v>25</v>
      </c>
      <c r="C1600" s="11" t="s">
        <v>2580</v>
      </c>
      <c r="D1600" s="58" t="s">
        <v>2572</v>
      </c>
      <c r="E1600" s="11" t="s">
        <v>2581</v>
      </c>
      <c r="F1600" s="46" t="s">
        <v>2859</v>
      </c>
      <c r="G1600" s="2" t="s">
        <v>30</v>
      </c>
      <c r="H1600" s="41">
        <v>0</v>
      </c>
      <c r="I1600" s="18">
        <v>470000000</v>
      </c>
      <c r="J1600" s="6" t="s">
        <v>32</v>
      </c>
      <c r="K1600" s="11" t="s">
        <v>628</v>
      </c>
      <c r="L1600" s="40" t="s">
        <v>2257</v>
      </c>
      <c r="M1600" s="2" t="s">
        <v>35</v>
      </c>
      <c r="N1600" s="11" t="s">
        <v>2258</v>
      </c>
      <c r="O1600" s="11" t="s">
        <v>2259</v>
      </c>
      <c r="P1600" s="2">
        <v>796</v>
      </c>
      <c r="Q1600" s="42" t="s">
        <v>39</v>
      </c>
      <c r="R1600" s="43">
        <v>4</v>
      </c>
      <c r="S1600" s="43">
        <v>770.4</v>
      </c>
      <c r="T1600" s="23">
        <f t="shared" si="896"/>
        <v>3081.6</v>
      </c>
      <c r="U1600" s="23">
        <f t="shared" si="877"/>
        <v>3451.3920000000003</v>
      </c>
      <c r="V1600" s="2"/>
      <c r="W1600" s="2">
        <v>2016</v>
      </c>
      <c r="X1600" s="41"/>
    </row>
    <row r="1601" spans="1:24" ht="153" x14ac:dyDescent="0.25">
      <c r="A1601" s="6" t="s">
        <v>5780</v>
      </c>
      <c r="B1601" s="11" t="s">
        <v>25</v>
      </c>
      <c r="C1601" s="11" t="s">
        <v>2576</v>
      </c>
      <c r="D1601" s="11" t="s">
        <v>2577</v>
      </c>
      <c r="E1601" s="11" t="s">
        <v>2578</v>
      </c>
      <c r="F1601" s="58" t="s">
        <v>2860</v>
      </c>
      <c r="G1601" s="2" t="s">
        <v>30</v>
      </c>
      <c r="H1601" s="41">
        <v>0</v>
      </c>
      <c r="I1601" s="18">
        <v>470000000</v>
      </c>
      <c r="J1601" s="6" t="s">
        <v>32</v>
      </c>
      <c r="K1601" s="11" t="s">
        <v>628</v>
      </c>
      <c r="L1601" s="40" t="s">
        <v>2257</v>
      </c>
      <c r="M1601" s="2" t="s">
        <v>35</v>
      </c>
      <c r="N1601" s="11" t="s">
        <v>2258</v>
      </c>
      <c r="O1601" s="11" t="s">
        <v>2259</v>
      </c>
      <c r="P1601" s="2">
        <v>796</v>
      </c>
      <c r="Q1601" s="42" t="s">
        <v>39</v>
      </c>
      <c r="R1601" s="56">
        <v>4</v>
      </c>
      <c r="S1601" s="43">
        <v>6716.12</v>
      </c>
      <c r="T1601" s="23">
        <f t="shared" si="896"/>
        <v>26864.48</v>
      </c>
      <c r="U1601" s="23">
        <f t="shared" si="877"/>
        <v>30088.217600000004</v>
      </c>
      <c r="V1601" s="2"/>
      <c r="W1601" s="2">
        <v>2016</v>
      </c>
      <c r="X1601" s="41"/>
    </row>
    <row r="1602" spans="1:24" ht="153" x14ac:dyDescent="0.25">
      <c r="A1602" s="6" t="s">
        <v>5781</v>
      </c>
      <c r="B1602" s="11" t="s">
        <v>25</v>
      </c>
      <c r="C1602" s="11" t="s">
        <v>2861</v>
      </c>
      <c r="D1602" s="11" t="s">
        <v>2614</v>
      </c>
      <c r="E1602" s="11" t="s">
        <v>2862</v>
      </c>
      <c r="F1602" s="11" t="s">
        <v>2863</v>
      </c>
      <c r="G1602" s="2" t="s">
        <v>30</v>
      </c>
      <c r="H1602" s="41">
        <v>0</v>
      </c>
      <c r="I1602" s="18">
        <v>470000000</v>
      </c>
      <c r="J1602" s="6" t="s">
        <v>32</v>
      </c>
      <c r="K1602" s="11" t="s">
        <v>628</v>
      </c>
      <c r="L1602" s="40" t="s">
        <v>2257</v>
      </c>
      <c r="M1602" s="2" t="s">
        <v>35</v>
      </c>
      <c r="N1602" s="11" t="s">
        <v>2258</v>
      </c>
      <c r="O1602" s="11" t="s">
        <v>2259</v>
      </c>
      <c r="P1602" s="2">
        <v>796</v>
      </c>
      <c r="Q1602" s="42" t="s">
        <v>39</v>
      </c>
      <c r="R1602" s="56">
        <v>2</v>
      </c>
      <c r="S1602" s="43">
        <v>15500</v>
      </c>
      <c r="T1602" s="23">
        <f t="shared" si="896"/>
        <v>31000</v>
      </c>
      <c r="U1602" s="23">
        <f t="shared" si="877"/>
        <v>34720</v>
      </c>
      <c r="V1602" s="2"/>
      <c r="W1602" s="2">
        <v>2016</v>
      </c>
      <c r="X1602" s="41"/>
    </row>
    <row r="1603" spans="1:24" ht="153" x14ac:dyDescent="0.25">
      <c r="A1603" s="6" t="s">
        <v>5782</v>
      </c>
      <c r="B1603" s="11" t="s">
        <v>25</v>
      </c>
      <c r="C1603" s="11" t="s">
        <v>2864</v>
      </c>
      <c r="D1603" s="11" t="s">
        <v>2865</v>
      </c>
      <c r="E1603" s="11" t="s">
        <v>2368</v>
      </c>
      <c r="F1603" s="11" t="s">
        <v>2866</v>
      </c>
      <c r="G1603" s="2" t="s">
        <v>30</v>
      </c>
      <c r="H1603" s="41">
        <v>0</v>
      </c>
      <c r="I1603" s="18">
        <v>470000000</v>
      </c>
      <c r="J1603" s="6" t="s">
        <v>32</v>
      </c>
      <c r="K1603" s="11" t="s">
        <v>628</v>
      </c>
      <c r="L1603" s="40" t="s">
        <v>2257</v>
      </c>
      <c r="M1603" s="2" t="s">
        <v>35</v>
      </c>
      <c r="N1603" s="11" t="s">
        <v>2258</v>
      </c>
      <c r="O1603" s="11" t="s">
        <v>2259</v>
      </c>
      <c r="P1603" s="2">
        <v>796</v>
      </c>
      <c r="Q1603" s="42" t="s">
        <v>39</v>
      </c>
      <c r="R1603" s="56">
        <v>2</v>
      </c>
      <c r="S1603" s="43">
        <v>9000</v>
      </c>
      <c r="T1603" s="23">
        <f t="shared" si="896"/>
        <v>18000</v>
      </c>
      <c r="U1603" s="23">
        <f t="shared" si="877"/>
        <v>20160.000000000004</v>
      </c>
      <c r="V1603" s="2"/>
      <c r="W1603" s="2">
        <v>2016</v>
      </c>
      <c r="X1603" s="41"/>
    </row>
    <row r="1604" spans="1:24" ht="153" x14ac:dyDescent="0.25">
      <c r="A1604" s="6" t="s">
        <v>5783</v>
      </c>
      <c r="B1604" s="11" t="s">
        <v>25</v>
      </c>
      <c r="C1604" s="11" t="s">
        <v>2867</v>
      </c>
      <c r="D1604" s="11" t="s">
        <v>2868</v>
      </c>
      <c r="E1604" s="11" t="s">
        <v>2869</v>
      </c>
      <c r="F1604" s="35" t="s">
        <v>2870</v>
      </c>
      <c r="G1604" s="2" t="s">
        <v>30</v>
      </c>
      <c r="H1604" s="41">
        <v>0</v>
      </c>
      <c r="I1604" s="18">
        <v>470000000</v>
      </c>
      <c r="J1604" s="6" t="s">
        <v>32</v>
      </c>
      <c r="K1604" s="11" t="s">
        <v>628</v>
      </c>
      <c r="L1604" s="40" t="s">
        <v>2257</v>
      </c>
      <c r="M1604" s="2" t="s">
        <v>35</v>
      </c>
      <c r="N1604" s="11" t="s">
        <v>2258</v>
      </c>
      <c r="O1604" s="11" t="s">
        <v>2259</v>
      </c>
      <c r="P1604" s="2">
        <v>796</v>
      </c>
      <c r="Q1604" s="42" t="s">
        <v>39</v>
      </c>
      <c r="R1604" s="56">
        <v>7</v>
      </c>
      <c r="S1604" s="23">
        <v>4872.7800000000007</v>
      </c>
      <c r="T1604" s="23">
        <f t="shared" si="896"/>
        <v>34109.460000000006</v>
      </c>
      <c r="U1604" s="23">
        <f t="shared" si="877"/>
        <v>38202.595200000011</v>
      </c>
      <c r="V1604" s="2"/>
      <c r="W1604" s="2">
        <v>2016</v>
      </c>
      <c r="X1604" s="41"/>
    </row>
    <row r="1605" spans="1:24" ht="153" x14ac:dyDescent="0.25">
      <c r="A1605" s="6" t="s">
        <v>5784</v>
      </c>
      <c r="B1605" s="11" t="s">
        <v>25</v>
      </c>
      <c r="C1605" s="11" t="s">
        <v>2871</v>
      </c>
      <c r="D1605" s="11" t="s">
        <v>2346</v>
      </c>
      <c r="E1605" s="11" t="s">
        <v>2872</v>
      </c>
      <c r="F1605" s="6" t="s">
        <v>2873</v>
      </c>
      <c r="G1605" s="2" t="s">
        <v>30</v>
      </c>
      <c r="H1605" s="41">
        <v>0</v>
      </c>
      <c r="I1605" s="18">
        <v>470000000</v>
      </c>
      <c r="J1605" s="6" t="s">
        <v>32</v>
      </c>
      <c r="K1605" s="11" t="s">
        <v>45</v>
      </c>
      <c r="L1605" s="40" t="s">
        <v>2257</v>
      </c>
      <c r="M1605" s="2" t="s">
        <v>35</v>
      </c>
      <c r="N1605" s="11" t="s">
        <v>2258</v>
      </c>
      <c r="O1605" s="11" t="s">
        <v>2259</v>
      </c>
      <c r="P1605" s="2">
        <v>796</v>
      </c>
      <c r="Q1605" s="42" t="s">
        <v>39</v>
      </c>
      <c r="R1605" s="56">
        <v>1</v>
      </c>
      <c r="S1605" s="43">
        <v>1050000</v>
      </c>
      <c r="T1605" s="23">
        <v>0</v>
      </c>
      <c r="U1605" s="23">
        <f t="shared" si="877"/>
        <v>0</v>
      </c>
      <c r="V1605" s="2"/>
      <c r="W1605" s="2">
        <v>2016</v>
      </c>
      <c r="X1605" s="41" t="s">
        <v>6905</v>
      </c>
    </row>
    <row r="1606" spans="1:24" ht="153" x14ac:dyDescent="0.25">
      <c r="A1606" s="6" t="s">
        <v>5785</v>
      </c>
      <c r="B1606" s="11" t="s">
        <v>25</v>
      </c>
      <c r="C1606" s="11" t="s">
        <v>2353</v>
      </c>
      <c r="D1606" s="11" t="s">
        <v>2354</v>
      </c>
      <c r="E1606" s="11" t="s">
        <v>2355</v>
      </c>
      <c r="F1606" s="46" t="s">
        <v>2874</v>
      </c>
      <c r="G1606" s="2" t="s">
        <v>30</v>
      </c>
      <c r="H1606" s="41">
        <v>0</v>
      </c>
      <c r="I1606" s="18">
        <v>470000000</v>
      </c>
      <c r="J1606" s="6" t="s">
        <v>32</v>
      </c>
      <c r="K1606" s="11" t="s">
        <v>45</v>
      </c>
      <c r="L1606" s="40" t="s">
        <v>2257</v>
      </c>
      <c r="M1606" s="2" t="s">
        <v>35</v>
      </c>
      <c r="N1606" s="11" t="s">
        <v>2258</v>
      </c>
      <c r="O1606" s="11" t="s">
        <v>2259</v>
      </c>
      <c r="P1606" s="2">
        <v>796</v>
      </c>
      <c r="Q1606" s="42" t="s">
        <v>39</v>
      </c>
      <c r="R1606" s="43">
        <v>1</v>
      </c>
      <c r="S1606" s="43">
        <v>23112</v>
      </c>
      <c r="T1606" s="23">
        <v>0</v>
      </c>
      <c r="U1606" s="23">
        <f t="shared" si="877"/>
        <v>0</v>
      </c>
      <c r="V1606" s="2"/>
      <c r="W1606" s="2">
        <v>2016</v>
      </c>
      <c r="X1606" s="41" t="s">
        <v>7025</v>
      </c>
    </row>
    <row r="1607" spans="1:24" ht="153" x14ac:dyDescent="0.25">
      <c r="A1607" s="6" t="s">
        <v>7414</v>
      </c>
      <c r="B1607" s="11" t="s">
        <v>25</v>
      </c>
      <c r="C1607" s="11" t="s">
        <v>2353</v>
      </c>
      <c r="D1607" s="11" t="s">
        <v>2354</v>
      </c>
      <c r="E1607" s="11" t="s">
        <v>2355</v>
      </c>
      <c r="F1607" s="46" t="s">
        <v>2874</v>
      </c>
      <c r="G1607" s="2" t="s">
        <v>30</v>
      </c>
      <c r="H1607" s="41">
        <v>0</v>
      </c>
      <c r="I1607" s="18">
        <v>470000000</v>
      </c>
      <c r="J1607" s="6" t="s">
        <v>32</v>
      </c>
      <c r="K1607" s="11" t="s">
        <v>95</v>
      </c>
      <c r="L1607" s="40" t="s">
        <v>2257</v>
      </c>
      <c r="M1607" s="2" t="s">
        <v>35</v>
      </c>
      <c r="N1607" s="11" t="s">
        <v>2258</v>
      </c>
      <c r="O1607" s="11" t="s">
        <v>2259</v>
      </c>
      <c r="P1607" s="2">
        <v>796</v>
      </c>
      <c r="Q1607" s="42" t="s">
        <v>39</v>
      </c>
      <c r="R1607" s="43">
        <v>1</v>
      </c>
      <c r="S1607" s="43">
        <v>23112</v>
      </c>
      <c r="T1607" s="23">
        <f t="shared" ref="T1607" si="897">R1607*S1607</f>
        <v>23112</v>
      </c>
      <c r="U1607" s="23">
        <f t="shared" ref="U1607" si="898">T1607*1.12</f>
        <v>25885.440000000002</v>
      </c>
      <c r="V1607" s="2"/>
      <c r="W1607" s="2">
        <v>2016</v>
      </c>
      <c r="X1607" s="41"/>
    </row>
    <row r="1608" spans="1:24" ht="153" x14ac:dyDescent="0.25">
      <c r="A1608" s="6" t="s">
        <v>5786</v>
      </c>
      <c r="B1608" s="11" t="s">
        <v>25</v>
      </c>
      <c r="C1608" s="11" t="s">
        <v>2838</v>
      </c>
      <c r="D1608" s="11" t="s">
        <v>2839</v>
      </c>
      <c r="E1608" s="11" t="s">
        <v>2840</v>
      </c>
      <c r="F1608" s="49" t="s">
        <v>2875</v>
      </c>
      <c r="G1608" s="2" t="s">
        <v>30</v>
      </c>
      <c r="H1608" s="41">
        <v>0</v>
      </c>
      <c r="I1608" s="18">
        <v>470000000</v>
      </c>
      <c r="J1608" s="6" t="s">
        <v>32</v>
      </c>
      <c r="K1608" s="11" t="s">
        <v>45</v>
      </c>
      <c r="L1608" s="40" t="s">
        <v>2257</v>
      </c>
      <c r="M1608" s="2" t="s">
        <v>35</v>
      </c>
      <c r="N1608" s="11" t="s">
        <v>2258</v>
      </c>
      <c r="O1608" s="11" t="s">
        <v>2259</v>
      </c>
      <c r="P1608" s="2">
        <v>839</v>
      </c>
      <c r="Q1608" s="42" t="s">
        <v>39</v>
      </c>
      <c r="R1608" s="50">
        <v>16</v>
      </c>
      <c r="S1608" s="23">
        <v>8235.7900000000009</v>
      </c>
      <c r="T1608" s="23">
        <v>0</v>
      </c>
      <c r="U1608" s="23">
        <f t="shared" si="877"/>
        <v>0</v>
      </c>
      <c r="V1608" s="2"/>
      <c r="W1608" s="2">
        <v>2016</v>
      </c>
      <c r="X1608" s="41" t="s">
        <v>6914</v>
      </c>
    </row>
    <row r="1609" spans="1:24" ht="153" x14ac:dyDescent="0.25">
      <c r="A1609" s="6" t="s">
        <v>7415</v>
      </c>
      <c r="B1609" s="11" t="s">
        <v>25</v>
      </c>
      <c r="C1609" s="11" t="s">
        <v>2838</v>
      </c>
      <c r="D1609" s="11" t="s">
        <v>2839</v>
      </c>
      <c r="E1609" s="11" t="s">
        <v>2840</v>
      </c>
      <c r="F1609" s="49" t="s">
        <v>2875</v>
      </c>
      <c r="G1609" s="2" t="s">
        <v>30</v>
      </c>
      <c r="H1609" s="41">
        <v>0</v>
      </c>
      <c r="I1609" s="18">
        <v>470000000</v>
      </c>
      <c r="J1609" s="6" t="s">
        <v>32</v>
      </c>
      <c r="K1609" s="11" t="s">
        <v>95</v>
      </c>
      <c r="L1609" s="40" t="s">
        <v>2257</v>
      </c>
      <c r="M1609" s="2" t="s">
        <v>35</v>
      </c>
      <c r="N1609" s="11" t="s">
        <v>2258</v>
      </c>
      <c r="O1609" s="11" t="s">
        <v>2259</v>
      </c>
      <c r="P1609" s="2">
        <v>839</v>
      </c>
      <c r="Q1609" s="42" t="s">
        <v>39</v>
      </c>
      <c r="R1609" s="50">
        <v>24</v>
      </c>
      <c r="S1609" s="23">
        <v>8235.7900000000009</v>
      </c>
      <c r="T1609" s="23">
        <f t="shared" ref="T1609" si="899">R1609*S1609</f>
        <v>197658.96000000002</v>
      </c>
      <c r="U1609" s="23">
        <f t="shared" ref="U1609" si="900">T1609*1.12</f>
        <v>221378.03520000004</v>
      </c>
      <c r="V1609" s="2"/>
      <c r="W1609" s="2">
        <v>2016</v>
      </c>
      <c r="X1609" s="41"/>
    </row>
    <row r="1610" spans="1:24" ht="153" x14ac:dyDescent="0.25">
      <c r="A1610" s="6" t="s">
        <v>5787</v>
      </c>
      <c r="B1610" s="11" t="s">
        <v>25</v>
      </c>
      <c r="C1610" s="11" t="s">
        <v>2375</v>
      </c>
      <c r="D1610" s="11" t="s">
        <v>2376</v>
      </c>
      <c r="E1610" s="11" t="s">
        <v>2377</v>
      </c>
      <c r="F1610" s="46" t="s">
        <v>2876</v>
      </c>
      <c r="G1610" s="2" t="s">
        <v>30</v>
      </c>
      <c r="H1610" s="41">
        <v>0</v>
      </c>
      <c r="I1610" s="18">
        <v>470000000</v>
      </c>
      <c r="J1610" s="6" t="s">
        <v>32</v>
      </c>
      <c r="K1610" s="11" t="s">
        <v>45</v>
      </c>
      <c r="L1610" s="40" t="s">
        <v>2257</v>
      </c>
      <c r="M1610" s="2" t="s">
        <v>35</v>
      </c>
      <c r="N1610" s="11" t="s">
        <v>2258</v>
      </c>
      <c r="O1610" s="11" t="s">
        <v>2259</v>
      </c>
      <c r="P1610" s="2">
        <v>839</v>
      </c>
      <c r="Q1610" s="3" t="s">
        <v>2030</v>
      </c>
      <c r="R1610" s="43">
        <v>3</v>
      </c>
      <c r="S1610" s="43">
        <v>4700</v>
      </c>
      <c r="T1610" s="23">
        <v>0</v>
      </c>
      <c r="U1610" s="23">
        <f t="shared" si="877"/>
        <v>0</v>
      </c>
      <c r="V1610" s="2"/>
      <c r="W1610" s="2">
        <v>2016</v>
      </c>
      <c r="X1610" s="41" t="s">
        <v>6914</v>
      </c>
    </row>
    <row r="1611" spans="1:24" ht="153" x14ac:dyDescent="0.25">
      <c r="A1611" s="6" t="s">
        <v>7416</v>
      </c>
      <c r="B1611" s="11" t="s">
        <v>25</v>
      </c>
      <c r="C1611" s="11" t="s">
        <v>2375</v>
      </c>
      <c r="D1611" s="11" t="s">
        <v>2376</v>
      </c>
      <c r="E1611" s="11" t="s">
        <v>2377</v>
      </c>
      <c r="F1611" s="46" t="s">
        <v>2876</v>
      </c>
      <c r="G1611" s="2" t="s">
        <v>30</v>
      </c>
      <c r="H1611" s="41">
        <v>0</v>
      </c>
      <c r="I1611" s="18">
        <v>470000000</v>
      </c>
      <c r="J1611" s="6" t="s">
        <v>32</v>
      </c>
      <c r="K1611" s="11" t="s">
        <v>95</v>
      </c>
      <c r="L1611" s="40" t="s">
        <v>2257</v>
      </c>
      <c r="M1611" s="2" t="s">
        <v>35</v>
      </c>
      <c r="N1611" s="11" t="s">
        <v>2258</v>
      </c>
      <c r="O1611" s="11" t="s">
        <v>2259</v>
      </c>
      <c r="P1611" s="2">
        <v>839</v>
      </c>
      <c r="Q1611" s="3" t="s">
        <v>2030</v>
      </c>
      <c r="R1611" s="43">
        <v>8</v>
      </c>
      <c r="S1611" s="43">
        <v>4700</v>
      </c>
      <c r="T1611" s="23">
        <f t="shared" ref="T1611" si="901">R1611*S1611</f>
        <v>37600</v>
      </c>
      <c r="U1611" s="23">
        <f t="shared" ref="U1611" si="902">T1611*1.12</f>
        <v>42112.000000000007</v>
      </c>
      <c r="V1611" s="2"/>
      <c r="W1611" s="2">
        <v>2016</v>
      </c>
      <c r="X1611" s="41"/>
    </row>
    <row r="1612" spans="1:24" ht="153" x14ac:dyDescent="0.25">
      <c r="A1612" s="6" t="s">
        <v>5788</v>
      </c>
      <c r="B1612" s="11" t="s">
        <v>25</v>
      </c>
      <c r="C1612" s="11" t="s">
        <v>2771</v>
      </c>
      <c r="D1612" s="46" t="s">
        <v>2398</v>
      </c>
      <c r="E1612" s="11" t="s">
        <v>2772</v>
      </c>
      <c r="F1612" s="46" t="s">
        <v>2877</v>
      </c>
      <c r="G1612" s="2" t="s">
        <v>30</v>
      </c>
      <c r="H1612" s="41">
        <v>0</v>
      </c>
      <c r="I1612" s="18">
        <v>470000000</v>
      </c>
      <c r="J1612" s="6" t="s">
        <v>32</v>
      </c>
      <c r="K1612" s="11" t="s">
        <v>45</v>
      </c>
      <c r="L1612" s="40" t="s">
        <v>2257</v>
      </c>
      <c r="M1612" s="2" t="s">
        <v>35</v>
      </c>
      <c r="N1612" s="11" t="s">
        <v>2258</v>
      </c>
      <c r="O1612" s="11" t="s">
        <v>2259</v>
      </c>
      <c r="P1612" s="2">
        <v>796</v>
      </c>
      <c r="Q1612" s="42" t="s">
        <v>39</v>
      </c>
      <c r="R1612" s="43">
        <v>3</v>
      </c>
      <c r="S1612" s="43">
        <v>5700.96</v>
      </c>
      <c r="T1612" s="23">
        <v>0</v>
      </c>
      <c r="U1612" s="23">
        <f t="shared" si="877"/>
        <v>0</v>
      </c>
      <c r="V1612" s="2"/>
      <c r="W1612" s="2">
        <v>2016</v>
      </c>
      <c r="X1612" s="41" t="s">
        <v>7025</v>
      </c>
    </row>
    <row r="1613" spans="1:24" ht="153" x14ac:dyDescent="0.25">
      <c r="A1613" s="6" t="s">
        <v>7417</v>
      </c>
      <c r="B1613" s="11" t="s">
        <v>25</v>
      </c>
      <c r="C1613" s="11" t="s">
        <v>2771</v>
      </c>
      <c r="D1613" s="46" t="s">
        <v>2398</v>
      </c>
      <c r="E1613" s="11" t="s">
        <v>2772</v>
      </c>
      <c r="F1613" s="46" t="s">
        <v>2877</v>
      </c>
      <c r="G1613" s="2" t="s">
        <v>30</v>
      </c>
      <c r="H1613" s="41">
        <v>0</v>
      </c>
      <c r="I1613" s="18">
        <v>470000000</v>
      </c>
      <c r="J1613" s="6" t="s">
        <v>32</v>
      </c>
      <c r="K1613" s="11" t="s">
        <v>95</v>
      </c>
      <c r="L1613" s="40" t="s">
        <v>2257</v>
      </c>
      <c r="M1613" s="2" t="s">
        <v>35</v>
      </c>
      <c r="N1613" s="11" t="s">
        <v>2258</v>
      </c>
      <c r="O1613" s="11" t="s">
        <v>2259</v>
      </c>
      <c r="P1613" s="2">
        <v>796</v>
      </c>
      <c r="Q1613" s="42" t="s">
        <v>39</v>
      </c>
      <c r="R1613" s="43">
        <v>3</v>
      </c>
      <c r="S1613" s="43">
        <v>5700.96</v>
      </c>
      <c r="T1613" s="23">
        <f t="shared" ref="T1613" si="903">R1613*S1613</f>
        <v>17102.88</v>
      </c>
      <c r="U1613" s="23">
        <f t="shared" ref="U1613" si="904">T1613*1.12</f>
        <v>19155.225600000002</v>
      </c>
      <c r="V1613" s="2"/>
      <c r="W1613" s="2">
        <v>2016</v>
      </c>
      <c r="X1613" s="41"/>
    </row>
    <row r="1614" spans="1:24" ht="153" x14ac:dyDescent="0.25">
      <c r="A1614" s="6" t="s">
        <v>5789</v>
      </c>
      <c r="B1614" s="11" t="s">
        <v>25</v>
      </c>
      <c r="C1614" s="11" t="s">
        <v>2404</v>
      </c>
      <c r="D1614" s="11" t="s">
        <v>2405</v>
      </c>
      <c r="E1614" s="11" t="s">
        <v>2406</v>
      </c>
      <c r="F1614" s="45" t="s">
        <v>2878</v>
      </c>
      <c r="G1614" s="2" t="s">
        <v>30</v>
      </c>
      <c r="H1614" s="41">
        <v>0</v>
      </c>
      <c r="I1614" s="18">
        <v>470000000</v>
      </c>
      <c r="J1614" s="6" t="s">
        <v>32</v>
      </c>
      <c r="K1614" s="11" t="s">
        <v>45</v>
      </c>
      <c r="L1614" s="40" t="s">
        <v>2257</v>
      </c>
      <c r="M1614" s="2" t="s">
        <v>35</v>
      </c>
      <c r="N1614" s="11" t="s">
        <v>2258</v>
      </c>
      <c r="O1614" s="11" t="s">
        <v>2259</v>
      </c>
      <c r="P1614" s="2">
        <v>796</v>
      </c>
      <c r="Q1614" s="42" t="s">
        <v>39</v>
      </c>
      <c r="R1614" s="43">
        <v>60</v>
      </c>
      <c r="S1614" s="43">
        <v>154.08000000000001</v>
      </c>
      <c r="T1614" s="23">
        <v>0</v>
      </c>
      <c r="U1614" s="23">
        <f t="shared" si="877"/>
        <v>0</v>
      </c>
      <c r="V1614" s="2"/>
      <c r="W1614" s="2">
        <v>2016</v>
      </c>
      <c r="X1614" s="41" t="s">
        <v>7074</v>
      </c>
    </row>
    <row r="1615" spans="1:24" ht="153" x14ac:dyDescent="0.25">
      <c r="A1615" s="6" t="s">
        <v>7418</v>
      </c>
      <c r="B1615" s="11" t="s">
        <v>25</v>
      </c>
      <c r="C1615" s="11" t="s">
        <v>2404</v>
      </c>
      <c r="D1615" s="11" t="s">
        <v>2405</v>
      </c>
      <c r="E1615" s="11" t="s">
        <v>2406</v>
      </c>
      <c r="F1615" s="45" t="s">
        <v>2878</v>
      </c>
      <c r="G1615" s="2" t="s">
        <v>30</v>
      </c>
      <c r="H1615" s="41">
        <v>0</v>
      </c>
      <c r="I1615" s="18">
        <v>470000000</v>
      </c>
      <c r="J1615" s="6" t="s">
        <v>32</v>
      </c>
      <c r="K1615" s="11" t="s">
        <v>95</v>
      </c>
      <c r="L1615" s="40" t="s">
        <v>2257</v>
      </c>
      <c r="M1615" s="2" t="s">
        <v>35</v>
      </c>
      <c r="N1615" s="11" t="s">
        <v>2258</v>
      </c>
      <c r="O1615" s="11" t="s">
        <v>2259</v>
      </c>
      <c r="P1615" s="2">
        <v>796</v>
      </c>
      <c r="Q1615" s="42" t="s">
        <v>39</v>
      </c>
      <c r="R1615" s="43">
        <v>40</v>
      </c>
      <c r="S1615" s="43">
        <v>600</v>
      </c>
      <c r="T1615" s="23">
        <f t="shared" ref="T1615" si="905">R1615*S1615</f>
        <v>24000</v>
      </c>
      <c r="U1615" s="23">
        <f t="shared" ref="U1615" si="906">T1615*1.12</f>
        <v>26880.000000000004</v>
      </c>
      <c r="V1615" s="2"/>
      <c r="W1615" s="2">
        <v>2016</v>
      </c>
      <c r="X1615" s="41"/>
    </row>
    <row r="1616" spans="1:24" ht="153" x14ac:dyDescent="0.25">
      <c r="A1616" s="6" t="s">
        <v>5790</v>
      </c>
      <c r="B1616" s="11" t="s">
        <v>25</v>
      </c>
      <c r="C1616" s="11" t="s">
        <v>2734</v>
      </c>
      <c r="D1616" s="11" t="s">
        <v>2398</v>
      </c>
      <c r="E1616" s="11" t="s">
        <v>2845</v>
      </c>
      <c r="F1616" s="46" t="s">
        <v>2879</v>
      </c>
      <c r="G1616" s="2" t="s">
        <v>30</v>
      </c>
      <c r="H1616" s="41">
        <v>0</v>
      </c>
      <c r="I1616" s="18">
        <v>470000000</v>
      </c>
      <c r="J1616" s="6" t="s">
        <v>32</v>
      </c>
      <c r="K1616" s="11" t="s">
        <v>45</v>
      </c>
      <c r="L1616" s="40" t="s">
        <v>2257</v>
      </c>
      <c r="M1616" s="2" t="s">
        <v>35</v>
      </c>
      <c r="N1616" s="11" t="s">
        <v>2258</v>
      </c>
      <c r="O1616" s="11" t="s">
        <v>2259</v>
      </c>
      <c r="P1616" s="2">
        <v>796</v>
      </c>
      <c r="Q1616" s="42" t="s">
        <v>39</v>
      </c>
      <c r="R1616" s="43">
        <v>7</v>
      </c>
      <c r="S1616" s="43">
        <v>3235.68</v>
      </c>
      <c r="T1616" s="23">
        <v>0</v>
      </c>
      <c r="U1616" s="23">
        <f t="shared" si="877"/>
        <v>0</v>
      </c>
      <c r="V1616" s="2"/>
      <c r="W1616" s="2">
        <v>2016</v>
      </c>
      <c r="X1616" s="41" t="s">
        <v>7025</v>
      </c>
    </row>
    <row r="1617" spans="1:24" ht="153" x14ac:dyDescent="0.25">
      <c r="A1617" s="6" t="s">
        <v>7419</v>
      </c>
      <c r="B1617" s="11" t="s">
        <v>25</v>
      </c>
      <c r="C1617" s="11" t="s">
        <v>2734</v>
      </c>
      <c r="D1617" s="11" t="s">
        <v>2398</v>
      </c>
      <c r="E1617" s="11" t="s">
        <v>2845</v>
      </c>
      <c r="F1617" s="46" t="s">
        <v>2879</v>
      </c>
      <c r="G1617" s="2" t="s">
        <v>30</v>
      </c>
      <c r="H1617" s="41">
        <v>0</v>
      </c>
      <c r="I1617" s="18">
        <v>470000000</v>
      </c>
      <c r="J1617" s="6" t="s">
        <v>32</v>
      </c>
      <c r="K1617" s="11" t="s">
        <v>95</v>
      </c>
      <c r="L1617" s="40" t="s">
        <v>2257</v>
      </c>
      <c r="M1617" s="2" t="s">
        <v>35</v>
      </c>
      <c r="N1617" s="11" t="s">
        <v>2258</v>
      </c>
      <c r="O1617" s="11" t="s">
        <v>2259</v>
      </c>
      <c r="P1617" s="2">
        <v>796</v>
      </c>
      <c r="Q1617" s="42" t="s">
        <v>39</v>
      </c>
      <c r="R1617" s="43">
        <v>7</v>
      </c>
      <c r="S1617" s="43">
        <v>3235.68</v>
      </c>
      <c r="T1617" s="23">
        <f t="shared" ref="T1617" si="907">R1617*S1617</f>
        <v>22649.759999999998</v>
      </c>
      <c r="U1617" s="23">
        <f t="shared" ref="U1617" si="908">T1617*1.12</f>
        <v>25367.731200000002</v>
      </c>
      <c r="V1617" s="2"/>
      <c r="W1617" s="2">
        <v>2016</v>
      </c>
      <c r="X1617" s="41"/>
    </row>
    <row r="1618" spans="1:24" ht="153" x14ac:dyDescent="0.25">
      <c r="A1618" s="6" t="s">
        <v>5791</v>
      </c>
      <c r="B1618" s="11" t="s">
        <v>25</v>
      </c>
      <c r="C1618" s="11" t="s">
        <v>2880</v>
      </c>
      <c r="D1618" s="11" t="s">
        <v>2393</v>
      </c>
      <c r="E1618" s="11" t="s">
        <v>2881</v>
      </c>
      <c r="F1618" s="46" t="s">
        <v>2882</v>
      </c>
      <c r="G1618" s="2" t="s">
        <v>30</v>
      </c>
      <c r="H1618" s="41">
        <v>0</v>
      </c>
      <c r="I1618" s="18">
        <v>470000000</v>
      </c>
      <c r="J1618" s="6" t="s">
        <v>32</v>
      </c>
      <c r="K1618" s="11" t="s">
        <v>45</v>
      </c>
      <c r="L1618" s="40" t="s">
        <v>2257</v>
      </c>
      <c r="M1618" s="2" t="s">
        <v>35</v>
      </c>
      <c r="N1618" s="11" t="s">
        <v>2258</v>
      </c>
      <c r="O1618" s="11" t="s">
        <v>2259</v>
      </c>
      <c r="P1618" s="2">
        <v>839</v>
      </c>
      <c r="Q1618" s="3" t="s">
        <v>2030</v>
      </c>
      <c r="R1618" s="43">
        <v>8</v>
      </c>
      <c r="S1618" s="43">
        <v>616.32000000000005</v>
      </c>
      <c r="T1618" s="23">
        <v>0</v>
      </c>
      <c r="U1618" s="23">
        <f t="shared" si="877"/>
        <v>0</v>
      </c>
      <c r="V1618" s="2"/>
      <c r="W1618" s="2">
        <v>2016</v>
      </c>
      <c r="X1618" s="41" t="s">
        <v>7025</v>
      </c>
    </row>
    <row r="1619" spans="1:24" ht="153" x14ac:dyDescent="0.25">
      <c r="A1619" s="6" t="s">
        <v>7420</v>
      </c>
      <c r="B1619" s="11" t="s">
        <v>25</v>
      </c>
      <c r="C1619" s="11" t="s">
        <v>2880</v>
      </c>
      <c r="D1619" s="11" t="s">
        <v>2393</v>
      </c>
      <c r="E1619" s="11" t="s">
        <v>2881</v>
      </c>
      <c r="F1619" s="46" t="s">
        <v>2882</v>
      </c>
      <c r="G1619" s="2" t="s">
        <v>30</v>
      </c>
      <c r="H1619" s="41">
        <v>0</v>
      </c>
      <c r="I1619" s="18">
        <v>470000000</v>
      </c>
      <c r="J1619" s="6" t="s">
        <v>32</v>
      </c>
      <c r="K1619" s="11" t="s">
        <v>95</v>
      </c>
      <c r="L1619" s="40" t="s">
        <v>2257</v>
      </c>
      <c r="M1619" s="2" t="s">
        <v>35</v>
      </c>
      <c r="N1619" s="11" t="s">
        <v>2258</v>
      </c>
      <c r="O1619" s="11" t="s">
        <v>2259</v>
      </c>
      <c r="P1619" s="2">
        <v>839</v>
      </c>
      <c r="Q1619" s="3" t="s">
        <v>2030</v>
      </c>
      <c r="R1619" s="43">
        <v>8</v>
      </c>
      <c r="S1619" s="43">
        <v>616.32000000000005</v>
      </c>
      <c r="T1619" s="23">
        <f t="shared" ref="T1619" si="909">R1619*S1619</f>
        <v>4930.5600000000004</v>
      </c>
      <c r="U1619" s="23">
        <f t="shared" ref="U1619" si="910">T1619*1.12</f>
        <v>5522.2272000000012</v>
      </c>
      <c r="V1619" s="2"/>
      <c r="W1619" s="2">
        <v>2016</v>
      </c>
      <c r="X1619" s="41"/>
    </row>
    <row r="1620" spans="1:24" ht="153" x14ac:dyDescent="0.25">
      <c r="A1620" s="6" t="s">
        <v>5792</v>
      </c>
      <c r="B1620" s="11" t="s">
        <v>25</v>
      </c>
      <c r="C1620" s="11" t="s">
        <v>2439</v>
      </c>
      <c r="D1620" s="46" t="s">
        <v>2440</v>
      </c>
      <c r="E1620" s="11" t="s">
        <v>2441</v>
      </c>
      <c r="F1620" s="46" t="s">
        <v>2883</v>
      </c>
      <c r="G1620" s="2" t="s">
        <v>30</v>
      </c>
      <c r="H1620" s="41">
        <v>0</v>
      </c>
      <c r="I1620" s="18">
        <v>470000000</v>
      </c>
      <c r="J1620" s="6" t="s">
        <v>32</v>
      </c>
      <c r="K1620" s="11" t="s">
        <v>45</v>
      </c>
      <c r="L1620" s="40" t="s">
        <v>2257</v>
      </c>
      <c r="M1620" s="2" t="s">
        <v>35</v>
      </c>
      <c r="N1620" s="11" t="s">
        <v>2258</v>
      </c>
      <c r="O1620" s="11" t="s">
        <v>2259</v>
      </c>
      <c r="P1620" s="2">
        <v>796</v>
      </c>
      <c r="Q1620" s="42" t="s">
        <v>39</v>
      </c>
      <c r="R1620" s="43">
        <v>5</v>
      </c>
      <c r="S1620" s="23">
        <v>49412.600000000006</v>
      </c>
      <c r="T1620" s="23">
        <v>0</v>
      </c>
      <c r="U1620" s="23">
        <f t="shared" si="877"/>
        <v>0</v>
      </c>
      <c r="V1620" s="2"/>
      <c r="W1620" s="2">
        <v>2016</v>
      </c>
      <c r="X1620" s="41" t="s">
        <v>7025</v>
      </c>
    </row>
    <row r="1621" spans="1:24" ht="153" x14ac:dyDescent="0.25">
      <c r="A1621" s="6" t="s">
        <v>7421</v>
      </c>
      <c r="B1621" s="11" t="s">
        <v>25</v>
      </c>
      <c r="C1621" s="11" t="s">
        <v>2439</v>
      </c>
      <c r="D1621" s="46" t="s">
        <v>2440</v>
      </c>
      <c r="E1621" s="11" t="s">
        <v>2441</v>
      </c>
      <c r="F1621" s="46" t="s">
        <v>2883</v>
      </c>
      <c r="G1621" s="2" t="s">
        <v>30</v>
      </c>
      <c r="H1621" s="41">
        <v>0</v>
      </c>
      <c r="I1621" s="18">
        <v>470000000</v>
      </c>
      <c r="J1621" s="6" t="s">
        <v>32</v>
      </c>
      <c r="K1621" s="11" t="s">
        <v>95</v>
      </c>
      <c r="L1621" s="40" t="s">
        <v>2257</v>
      </c>
      <c r="M1621" s="2" t="s">
        <v>35</v>
      </c>
      <c r="N1621" s="11" t="s">
        <v>2258</v>
      </c>
      <c r="O1621" s="11" t="s">
        <v>2259</v>
      </c>
      <c r="P1621" s="2">
        <v>796</v>
      </c>
      <c r="Q1621" s="42" t="s">
        <v>39</v>
      </c>
      <c r="R1621" s="43">
        <v>5</v>
      </c>
      <c r="S1621" s="23">
        <v>49412.600000000006</v>
      </c>
      <c r="T1621" s="23">
        <f t="shared" ref="T1621" si="911">R1621*S1621</f>
        <v>247063.00000000003</v>
      </c>
      <c r="U1621" s="23">
        <f t="shared" ref="U1621" si="912">T1621*1.12</f>
        <v>276710.56000000006</v>
      </c>
      <c r="V1621" s="2"/>
      <c r="W1621" s="2">
        <v>2016</v>
      </c>
      <c r="X1621" s="41"/>
    </row>
    <row r="1622" spans="1:24" ht="153" x14ac:dyDescent="0.25">
      <c r="A1622" s="6" t="s">
        <v>5793</v>
      </c>
      <c r="B1622" s="11" t="s">
        <v>25</v>
      </c>
      <c r="C1622" s="11" t="s">
        <v>2444</v>
      </c>
      <c r="D1622" s="46" t="s">
        <v>2445</v>
      </c>
      <c r="E1622" s="11" t="s">
        <v>2368</v>
      </c>
      <c r="F1622" s="46" t="s">
        <v>2884</v>
      </c>
      <c r="G1622" s="2" t="s">
        <v>30</v>
      </c>
      <c r="H1622" s="41">
        <v>0</v>
      </c>
      <c r="I1622" s="18">
        <v>470000000</v>
      </c>
      <c r="J1622" s="6" t="s">
        <v>32</v>
      </c>
      <c r="K1622" s="11" t="s">
        <v>45</v>
      </c>
      <c r="L1622" s="40" t="s">
        <v>2257</v>
      </c>
      <c r="M1622" s="2" t="s">
        <v>35</v>
      </c>
      <c r="N1622" s="11" t="s">
        <v>2258</v>
      </c>
      <c r="O1622" s="11" t="s">
        <v>2259</v>
      </c>
      <c r="P1622" s="2">
        <v>796</v>
      </c>
      <c r="Q1622" s="42" t="s">
        <v>39</v>
      </c>
      <c r="R1622" s="43">
        <v>6</v>
      </c>
      <c r="S1622" s="43">
        <v>5084.6399999999994</v>
      </c>
      <c r="T1622" s="23">
        <v>0</v>
      </c>
      <c r="U1622" s="23">
        <f t="shared" si="877"/>
        <v>0</v>
      </c>
      <c r="V1622" s="2"/>
      <c r="W1622" s="2">
        <v>2016</v>
      </c>
      <c r="X1622" s="41" t="s">
        <v>7025</v>
      </c>
    </row>
    <row r="1623" spans="1:24" ht="153" x14ac:dyDescent="0.25">
      <c r="A1623" s="6" t="s">
        <v>7422</v>
      </c>
      <c r="B1623" s="11" t="s">
        <v>25</v>
      </c>
      <c r="C1623" s="11" t="s">
        <v>2444</v>
      </c>
      <c r="D1623" s="46" t="s">
        <v>2445</v>
      </c>
      <c r="E1623" s="11" t="s">
        <v>2368</v>
      </c>
      <c r="F1623" s="46" t="s">
        <v>2884</v>
      </c>
      <c r="G1623" s="2" t="s">
        <v>30</v>
      </c>
      <c r="H1623" s="41">
        <v>0</v>
      </c>
      <c r="I1623" s="18">
        <v>470000000</v>
      </c>
      <c r="J1623" s="6" t="s">
        <v>32</v>
      </c>
      <c r="K1623" s="11" t="s">
        <v>95</v>
      </c>
      <c r="L1623" s="40" t="s">
        <v>2257</v>
      </c>
      <c r="M1623" s="2" t="s">
        <v>35</v>
      </c>
      <c r="N1623" s="11" t="s">
        <v>2258</v>
      </c>
      <c r="O1623" s="11" t="s">
        <v>2259</v>
      </c>
      <c r="P1623" s="2">
        <v>796</v>
      </c>
      <c r="Q1623" s="42" t="s">
        <v>39</v>
      </c>
      <c r="R1623" s="43">
        <v>6</v>
      </c>
      <c r="S1623" s="43">
        <v>5084.6399999999994</v>
      </c>
      <c r="T1623" s="23">
        <f t="shared" ref="T1623" si="913">R1623*S1623</f>
        <v>30507.839999999997</v>
      </c>
      <c r="U1623" s="23">
        <f t="shared" ref="U1623" si="914">T1623*1.12</f>
        <v>34168.7808</v>
      </c>
      <c r="V1623" s="2"/>
      <c r="W1623" s="2">
        <v>2016</v>
      </c>
      <c r="X1623" s="41"/>
    </row>
    <row r="1624" spans="1:24" ht="153" x14ac:dyDescent="0.25">
      <c r="A1624" s="6" t="s">
        <v>5794</v>
      </c>
      <c r="B1624" s="11" t="s">
        <v>25</v>
      </c>
      <c r="C1624" s="11" t="s">
        <v>2459</v>
      </c>
      <c r="D1624" s="46" t="s">
        <v>2460</v>
      </c>
      <c r="E1624" s="11" t="s">
        <v>2461</v>
      </c>
      <c r="F1624" s="46" t="s">
        <v>2885</v>
      </c>
      <c r="G1624" s="2" t="s">
        <v>30</v>
      </c>
      <c r="H1624" s="41">
        <v>0</v>
      </c>
      <c r="I1624" s="18">
        <v>470000000</v>
      </c>
      <c r="J1624" s="6" t="s">
        <v>32</v>
      </c>
      <c r="K1624" s="11" t="s">
        <v>45</v>
      </c>
      <c r="L1624" s="40" t="s">
        <v>2257</v>
      </c>
      <c r="M1624" s="2" t="s">
        <v>35</v>
      </c>
      <c r="N1624" s="11" t="s">
        <v>2258</v>
      </c>
      <c r="O1624" s="11" t="s">
        <v>2259</v>
      </c>
      <c r="P1624" s="2">
        <v>796</v>
      </c>
      <c r="Q1624" s="42" t="s">
        <v>39</v>
      </c>
      <c r="R1624" s="43">
        <v>6</v>
      </c>
      <c r="S1624" s="43">
        <v>3389.7599999999998</v>
      </c>
      <c r="T1624" s="23">
        <v>0</v>
      </c>
      <c r="U1624" s="23">
        <f t="shared" si="877"/>
        <v>0</v>
      </c>
      <c r="V1624" s="2"/>
      <c r="W1624" s="2">
        <v>2016</v>
      </c>
      <c r="X1624" s="41" t="s">
        <v>7025</v>
      </c>
    </row>
    <row r="1625" spans="1:24" ht="153" x14ac:dyDescent="0.25">
      <c r="A1625" s="6" t="s">
        <v>7423</v>
      </c>
      <c r="B1625" s="11" t="s">
        <v>25</v>
      </c>
      <c r="C1625" s="11" t="s">
        <v>2459</v>
      </c>
      <c r="D1625" s="46" t="s">
        <v>2460</v>
      </c>
      <c r="E1625" s="11" t="s">
        <v>2461</v>
      </c>
      <c r="F1625" s="46" t="s">
        <v>2885</v>
      </c>
      <c r="G1625" s="2" t="s">
        <v>30</v>
      </c>
      <c r="H1625" s="41">
        <v>0</v>
      </c>
      <c r="I1625" s="18">
        <v>470000000</v>
      </c>
      <c r="J1625" s="6" t="s">
        <v>32</v>
      </c>
      <c r="K1625" s="11" t="s">
        <v>95</v>
      </c>
      <c r="L1625" s="40" t="s">
        <v>2257</v>
      </c>
      <c r="M1625" s="2" t="s">
        <v>35</v>
      </c>
      <c r="N1625" s="11" t="s">
        <v>2258</v>
      </c>
      <c r="O1625" s="11" t="s">
        <v>2259</v>
      </c>
      <c r="P1625" s="2">
        <v>796</v>
      </c>
      <c r="Q1625" s="42" t="s">
        <v>39</v>
      </c>
      <c r="R1625" s="43">
        <v>6</v>
      </c>
      <c r="S1625" s="43">
        <v>3389.7599999999998</v>
      </c>
      <c r="T1625" s="23">
        <f t="shared" ref="T1625" si="915">R1625*S1625</f>
        <v>20338.559999999998</v>
      </c>
      <c r="U1625" s="23">
        <f t="shared" ref="U1625" si="916">T1625*1.12</f>
        <v>22779.1872</v>
      </c>
      <c r="V1625" s="2"/>
      <c r="W1625" s="2">
        <v>2016</v>
      </c>
      <c r="X1625" s="41"/>
    </row>
    <row r="1626" spans="1:24" ht="153" x14ac:dyDescent="0.25">
      <c r="A1626" s="6" t="s">
        <v>5795</v>
      </c>
      <c r="B1626" s="11" t="s">
        <v>25</v>
      </c>
      <c r="C1626" s="11" t="s">
        <v>2459</v>
      </c>
      <c r="D1626" s="45" t="s">
        <v>2460</v>
      </c>
      <c r="E1626" s="11" t="s">
        <v>2461</v>
      </c>
      <c r="F1626" s="45" t="s">
        <v>2886</v>
      </c>
      <c r="G1626" s="2" t="s">
        <v>30</v>
      </c>
      <c r="H1626" s="41">
        <v>0</v>
      </c>
      <c r="I1626" s="18">
        <v>470000000</v>
      </c>
      <c r="J1626" s="6" t="s">
        <v>32</v>
      </c>
      <c r="K1626" s="11" t="s">
        <v>45</v>
      </c>
      <c r="L1626" s="40" t="s">
        <v>2257</v>
      </c>
      <c r="M1626" s="2" t="s">
        <v>35</v>
      </c>
      <c r="N1626" s="11" t="s">
        <v>2258</v>
      </c>
      <c r="O1626" s="11" t="s">
        <v>2259</v>
      </c>
      <c r="P1626" s="2">
        <v>796</v>
      </c>
      <c r="Q1626" s="42" t="s">
        <v>39</v>
      </c>
      <c r="R1626" s="43">
        <v>4</v>
      </c>
      <c r="S1626" s="43">
        <v>6779.5199999999995</v>
      </c>
      <c r="T1626" s="23">
        <v>0</v>
      </c>
      <c r="U1626" s="23">
        <f t="shared" si="877"/>
        <v>0</v>
      </c>
      <c r="V1626" s="2"/>
      <c r="W1626" s="2">
        <v>2016</v>
      </c>
      <c r="X1626" s="41" t="s">
        <v>7025</v>
      </c>
    </row>
    <row r="1627" spans="1:24" ht="153" x14ac:dyDescent="0.25">
      <c r="A1627" s="6" t="s">
        <v>7424</v>
      </c>
      <c r="B1627" s="11" t="s">
        <v>25</v>
      </c>
      <c r="C1627" s="11" t="s">
        <v>2459</v>
      </c>
      <c r="D1627" s="45" t="s">
        <v>2460</v>
      </c>
      <c r="E1627" s="11" t="s">
        <v>2461</v>
      </c>
      <c r="F1627" s="45" t="s">
        <v>2886</v>
      </c>
      <c r="G1627" s="2" t="s">
        <v>30</v>
      </c>
      <c r="H1627" s="41">
        <v>0</v>
      </c>
      <c r="I1627" s="18">
        <v>470000000</v>
      </c>
      <c r="J1627" s="6" t="s">
        <v>32</v>
      </c>
      <c r="K1627" s="11" t="s">
        <v>95</v>
      </c>
      <c r="L1627" s="40" t="s">
        <v>2257</v>
      </c>
      <c r="M1627" s="2" t="s">
        <v>35</v>
      </c>
      <c r="N1627" s="11" t="s">
        <v>2258</v>
      </c>
      <c r="O1627" s="11" t="s">
        <v>2259</v>
      </c>
      <c r="P1627" s="2">
        <v>796</v>
      </c>
      <c r="Q1627" s="42" t="s">
        <v>39</v>
      </c>
      <c r="R1627" s="43">
        <v>4</v>
      </c>
      <c r="S1627" s="43">
        <v>6779.5199999999995</v>
      </c>
      <c r="T1627" s="23">
        <f t="shared" ref="T1627" si="917">R1627*S1627</f>
        <v>27118.079999999998</v>
      </c>
      <c r="U1627" s="23">
        <f t="shared" ref="U1627" si="918">T1627*1.12</f>
        <v>30372.249599999999</v>
      </c>
      <c r="V1627" s="2"/>
      <c r="W1627" s="2">
        <v>2016</v>
      </c>
      <c r="X1627" s="41"/>
    </row>
    <row r="1628" spans="1:24" ht="153" x14ac:dyDescent="0.25">
      <c r="A1628" s="6" t="s">
        <v>5796</v>
      </c>
      <c r="B1628" s="11" t="s">
        <v>25</v>
      </c>
      <c r="C1628" s="11" t="s">
        <v>2887</v>
      </c>
      <c r="D1628" s="46" t="s">
        <v>2472</v>
      </c>
      <c r="E1628" s="11" t="s">
        <v>2888</v>
      </c>
      <c r="F1628" s="46" t="s">
        <v>2889</v>
      </c>
      <c r="G1628" s="2" t="s">
        <v>30</v>
      </c>
      <c r="H1628" s="41">
        <v>0</v>
      </c>
      <c r="I1628" s="18">
        <v>470000000</v>
      </c>
      <c r="J1628" s="6" t="s">
        <v>32</v>
      </c>
      <c r="K1628" s="11" t="s">
        <v>45</v>
      </c>
      <c r="L1628" s="40" t="s">
        <v>2257</v>
      </c>
      <c r="M1628" s="2" t="s">
        <v>35</v>
      </c>
      <c r="N1628" s="11" t="s">
        <v>2258</v>
      </c>
      <c r="O1628" s="11" t="s">
        <v>2259</v>
      </c>
      <c r="P1628" s="2">
        <v>796</v>
      </c>
      <c r="Q1628" s="42" t="s">
        <v>39</v>
      </c>
      <c r="R1628" s="43">
        <v>8</v>
      </c>
      <c r="S1628" s="43">
        <v>1694.8799999999999</v>
      </c>
      <c r="T1628" s="23">
        <v>0</v>
      </c>
      <c r="U1628" s="23">
        <f t="shared" si="877"/>
        <v>0</v>
      </c>
      <c r="V1628" s="2"/>
      <c r="W1628" s="2">
        <v>2016</v>
      </c>
      <c r="X1628" s="41" t="s">
        <v>7025</v>
      </c>
    </row>
    <row r="1629" spans="1:24" ht="153" x14ac:dyDescent="0.25">
      <c r="A1629" s="6" t="s">
        <v>7425</v>
      </c>
      <c r="B1629" s="11" t="s">
        <v>25</v>
      </c>
      <c r="C1629" s="11" t="s">
        <v>2887</v>
      </c>
      <c r="D1629" s="46" t="s">
        <v>2472</v>
      </c>
      <c r="E1629" s="11" t="s">
        <v>2888</v>
      </c>
      <c r="F1629" s="46" t="s">
        <v>2889</v>
      </c>
      <c r="G1629" s="2" t="s">
        <v>30</v>
      </c>
      <c r="H1629" s="41">
        <v>0</v>
      </c>
      <c r="I1629" s="18">
        <v>470000000</v>
      </c>
      <c r="J1629" s="6" t="s">
        <v>32</v>
      </c>
      <c r="K1629" s="11" t="s">
        <v>95</v>
      </c>
      <c r="L1629" s="40" t="s">
        <v>2257</v>
      </c>
      <c r="M1629" s="2" t="s">
        <v>35</v>
      </c>
      <c r="N1629" s="11" t="s">
        <v>2258</v>
      </c>
      <c r="O1629" s="11" t="s">
        <v>2259</v>
      </c>
      <c r="P1629" s="2">
        <v>796</v>
      </c>
      <c r="Q1629" s="42" t="s">
        <v>39</v>
      </c>
      <c r="R1629" s="43">
        <v>8</v>
      </c>
      <c r="S1629" s="43">
        <v>1694.8799999999999</v>
      </c>
      <c r="T1629" s="23">
        <f t="shared" ref="T1629" si="919">R1629*S1629</f>
        <v>13559.039999999999</v>
      </c>
      <c r="U1629" s="23">
        <f t="shared" ref="U1629" si="920">T1629*1.12</f>
        <v>15186.1248</v>
      </c>
      <c r="V1629" s="2"/>
      <c r="W1629" s="2">
        <v>2016</v>
      </c>
      <c r="X1629" s="41"/>
    </row>
    <row r="1630" spans="1:24" ht="153" x14ac:dyDescent="0.25">
      <c r="A1630" s="6" t="s">
        <v>5797</v>
      </c>
      <c r="B1630" s="11" t="s">
        <v>25</v>
      </c>
      <c r="C1630" s="11" t="s">
        <v>2890</v>
      </c>
      <c r="D1630" s="46" t="s">
        <v>404</v>
      </c>
      <c r="E1630" s="11" t="s">
        <v>2891</v>
      </c>
      <c r="F1630" s="46" t="s">
        <v>2892</v>
      </c>
      <c r="G1630" s="2" t="s">
        <v>30</v>
      </c>
      <c r="H1630" s="41">
        <v>0</v>
      </c>
      <c r="I1630" s="18">
        <v>470000000</v>
      </c>
      <c r="J1630" s="6" t="s">
        <v>32</v>
      </c>
      <c r="K1630" s="11" t="s">
        <v>45</v>
      </c>
      <c r="L1630" s="40" t="s">
        <v>2257</v>
      </c>
      <c r="M1630" s="2" t="s">
        <v>35</v>
      </c>
      <c r="N1630" s="11" t="s">
        <v>2258</v>
      </c>
      <c r="O1630" s="11" t="s">
        <v>2259</v>
      </c>
      <c r="P1630" s="2">
        <v>796</v>
      </c>
      <c r="Q1630" s="42" t="s">
        <v>39</v>
      </c>
      <c r="R1630" s="43">
        <v>4</v>
      </c>
      <c r="S1630" s="43">
        <v>2003.04</v>
      </c>
      <c r="T1630" s="23">
        <v>0</v>
      </c>
      <c r="U1630" s="23">
        <f t="shared" si="877"/>
        <v>0</v>
      </c>
      <c r="V1630" s="2"/>
      <c r="W1630" s="2">
        <v>2016</v>
      </c>
      <c r="X1630" s="41" t="s">
        <v>7025</v>
      </c>
    </row>
    <row r="1631" spans="1:24" ht="153" x14ac:dyDescent="0.25">
      <c r="A1631" s="6" t="s">
        <v>7426</v>
      </c>
      <c r="B1631" s="11" t="s">
        <v>25</v>
      </c>
      <c r="C1631" s="11" t="s">
        <v>2890</v>
      </c>
      <c r="D1631" s="46" t="s">
        <v>404</v>
      </c>
      <c r="E1631" s="11" t="s">
        <v>2891</v>
      </c>
      <c r="F1631" s="46" t="s">
        <v>2892</v>
      </c>
      <c r="G1631" s="2" t="s">
        <v>30</v>
      </c>
      <c r="H1631" s="41">
        <v>0</v>
      </c>
      <c r="I1631" s="18">
        <v>470000000</v>
      </c>
      <c r="J1631" s="6" t="s">
        <v>32</v>
      </c>
      <c r="K1631" s="11" t="s">
        <v>95</v>
      </c>
      <c r="L1631" s="40" t="s">
        <v>2257</v>
      </c>
      <c r="M1631" s="2" t="s">
        <v>35</v>
      </c>
      <c r="N1631" s="11" t="s">
        <v>2258</v>
      </c>
      <c r="O1631" s="11" t="s">
        <v>2259</v>
      </c>
      <c r="P1631" s="2">
        <v>796</v>
      </c>
      <c r="Q1631" s="42" t="s">
        <v>39</v>
      </c>
      <c r="R1631" s="43">
        <v>4</v>
      </c>
      <c r="S1631" s="43">
        <v>2003.04</v>
      </c>
      <c r="T1631" s="23">
        <f t="shared" ref="T1631" si="921">R1631*S1631</f>
        <v>8012.16</v>
      </c>
      <c r="U1631" s="23">
        <f t="shared" ref="U1631" si="922">T1631*1.12</f>
        <v>8973.619200000001</v>
      </c>
      <c r="V1631" s="2"/>
      <c r="W1631" s="2">
        <v>2016</v>
      </c>
      <c r="X1631" s="41"/>
    </row>
    <row r="1632" spans="1:24" ht="153" x14ac:dyDescent="0.25">
      <c r="A1632" s="6" t="s">
        <v>5798</v>
      </c>
      <c r="B1632" s="11" t="s">
        <v>25</v>
      </c>
      <c r="C1632" s="11" t="s">
        <v>2893</v>
      </c>
      <c r="D1632" s="46" t="s">
        <v>2684</v>
      </c>
      <c r="E1632" s="11" t="s">
        <v>2894</v>
      </c>
      <c r="F1632" s="46" t="s">
        <v>2895</v>
      </c>
      <c r="G1632" s="2" t="s">
        <v>30</v>
      </c>
      <c r="H1632" s="41">
        <v>0</v>
      </c>
      <c r="I1632" s="18">
        <v>470000000</v>
      </c>
      <c r="J1632" s="6" t="s">
        <v>32</v>
      </c>
      <c r="K1632" s="11" t="s">
        <v>45</v>
      </c>
      <c r="L1632" s="40" t="s">
        <v>2257</v>
      </c>
      <c r="M1632" s="2" t="s">
        <v>35</v>
      </c>
      <c r="N1632" s="11" t="s">
        <v>2258</v>
      </c>
      <c r="O1632" s="11" t="s">
        <v>2259</v>
      </c>
      <c r="P1632" s="2">
        <v>796</v>
      </c>
      <c r="Q1632" s="42" t="s">
        <v>39</v>
      </c>
      <c r="R1632" s="43">
        <v>1</v>
      </c>
      <c r="S1632" s="43">
        <v>96300</v>
      </c>
      <c r="T1632" s="23">
        <v>0</v>
      </c>
      <c r="U1632" s="23">
        <f t="shared" si="877"/>
        <v>0</v>
      </c>
      <c r="V1632" s="2"/>
      <c r="W1632" s="2">
        <v>2016</v>
      </c>
      <c r="X1632" s="41" t="s">
        <v>7025</v>
      </c>
    </row>
    <row r="1633" spans="1:24" ht="153" x14ac:dyDescent="0.25">
      <c r="A1633" s="6" t="s">
        <v>7427</v>
      </c>
      <c r="B1633" s="11" t="s">
        <v>25</v>
      </c>
      <c r="C1633" s="11" t="s">
        <v>2893</v>
      </c>
      <c r="D1633" s="46" t="s">
        <v>2684</v>
      </c>
      <c r="E1633" s="11" t="s">
        <v>2894</v>
      </c>
      <c r="F1633" s="46" t="s">
        <v>2895</v>
      </c>
      <c r="G1633" s="2" t="s">
        <v>30</v>
      </c>
      <c r="H1633" s="41">
        <v>0</v>
      </c>
      <c r="I1633" s="18">
        <v>470000000</v>
      </c>
      <c r="J1633" s="6" t="s">
        <v>32</v>
      </c>
      <c r="K1633" s="11" t="s">
        <v>95</v>
      </c>
      <c r="L1633" s="40" t="s">
        <v>2257</v>
      </c>
      <c r="M1633" s="2" t="s">
        <v>35</v>
      </c>
      <c r="N1633" s="11" t="s">
        <v>2258</v>
      </c>
      <c r="O1633" s="11" t="s">
        <v>2259</v>
      </c>
      <c r="P1633" s="2">
        <v>796</v>
      </c>
      <c r="Q1633" s="42" t="s">
        <v>39</v>
      </c>
      <c r="R1633" s="43">
        <v>1</v>
      </c>
      <c r="S1633" s="43">
        <v>96300</v>
      </c>
      <c r="T1633" s="23">
        <f t="shared" ref="T1633" si="923">R1633*S1633</f>
        <v>96300</v>
      </c>
      <c r="U1633" s="23">
        <f t="shared" ref="U1633" si="924">T1633*1.12</f>
        <v>107856.00000000001</v>
      </c>
      <c r="V1633" s="2"/>
      <c r="W1633" s="2">
        <v>2016</v>
      </c>
      <c r="X1633" s="41"/>
    </row>
    <row r="1634" spans="1:24" ht="153" x14ac:dyDescent="0.25">
      <c r="A1634" s="6" t="s">
        <v>5799</v>
      </c>
      <c r="B1634" s="11" t="s">
        <v>25</v>
      </c>
      <c r="C1634" s="11" t="s">
        <v>2896</v>
      </c>
      <c r="D1634" s="11" t="s">
        <v>2487</v>
      </c>
      <c r="E1634" s="11" t="s">
        <v>2897</v>
      </c>
      <c r="F1634" s="45" t="s">
        <v>2898</v>
      </c>
      <c r="G1634" s="2" t="s">
        <v>30</v>
      </c>
      <c r="H1634" s="41">
        <v>0</v>
      </c>
      <c r="I1634" s="18">
        <v>470000000</v>
      </c>
      <c r="J1634" s="6" t="s">
        <v>32</v>
      </c>
      <c r="K1634" s="11" t="s">
        <v>45</v>
      </c>
      <c r="L1634" s="40" t="s">
        <v>2257</v>
      </c>
      <c r="M1634" s="2" t="s">
        <v>35</v>
      </c>
      <c r="N1634" s="11" t="s">
        <v>2258</v>
      </c>
      <c r="O1634" s="11" t="s">
        <v>2259</v>
      </c>
      <c r="P1634" s="2">
        <v>796</v>
      </c>
      <c r="Q1634" s="42" t="s">
        <v>39</v>
      </c>
      <c r="R1634" s="43">
        <v>2</v>
      </c>
      <c r="S1634" s="43">
        <v>17873.28</v>
      </c>
      <c r="T1634" s="23">
        <v>0</v>
      </c>
      <c r="U1634" s="23">
        <f>T1634*1.12</f>
        <v>0</v>
      </c>
      <c r="V1634" s="2"/>
      <c r="W1634" s="2">
        <v>2016</v>
      </c>
      <c r="X1634" s="41" t="s">
        <v>7025</v>
      </c>
    </row>
    <row r="1635" spans="1:24" ht="153" x14ac:dyDescent="0.25">
      <c r="A1635" s="6" t="s">
        <v>7428</v>
      </c>
      <c r="B1635" s="11" t="s">
        <v>25</v>
      </c>
      <c r="C1635" s="11" t="s">
        <v>2896</v>
      </c>
      <c r="D1635" s="11" t="s">
        <v>2487</v>
      </c>
      <c r="E1635" s="11" t="s">
        <v>2897</v>
      </c>
      <c r="F1635" s="45" t="s">
        <v>2898</v>
      </c>
      <c r="G1635" s="2" t="s">
        <v>30</v>
      </c>
      <c r="H1635" s="41">
        <v>0</v>
      </c>
      <c r="I1635" s="18">
        <v>470000000</v>
      </c>
      <c r="J1635" s="6" t="s">
        <v>32</v>
      </c>
      <c r="K1635" s="11" t="s">
        <v>95</v>
      </c>
      <c r="L1635" s="40" t="s">
        <v>2257</v>
      </c>
      <c r="M1635" s="2" t="s">
        <v>35</v>
      </c>
      <c r="N1635" s="11" t="s">
        <v>2258</v>
      </c>
      <c r="O1635" s="11" t="s">
        <v>2259</v>
      </c>
      <c r="P1635" s="2">
        <v>796</v>
      </c>
      <c r="Q1635" s="42" t="s">
        <v>39</v>
      </c>
      <c r="R1635" s="43">
        <v>2</v>
      </c>
      <c r="S1635" s="43">
        <v>17873.28</v>
      </c>
      <c r="T1635" s="23">
        <f>R1635*S1635</f>
        <v>35746.559999999998</v>
      </c>
      <c r="U1635" s="23">
        <f>T1635*1.12</f>
        <v>40036.147199999999</v>
      </c>
      <c r="V1635" s="2"/>
      <c r="W1635" s="2">
        <v>2016</v>
      </c>
      <c r="X1635" s="41"/>
    </row>
    <row r="1636" spans="1:24" ht="153" x14ac:dyDescent="0.25">
      <c r="A1636" s="6" t="s">
        <v>5800</v>
      </c>
      <c r="B1636" s="11" t="s">
        <v>25</v>
      </c>
      <c r="C1636" s="11" t="s">
        <v>2899</v>
      </c>
      <c r="D1636" s="11" t="s">
        <v>2806</v>
      </c>
      <c r="E1636" s="11" t="s">
        <v>2900</v>
      </c>
      <c r="F1636" s="49" t="s">
        <v>2901</v>
      </c>
      <c r="G1636" s="2" t="s">
        <v>30</v>
      </c>
      <c r="H1636" s="41">
        <v>0</v>
      </c>
      <c r="I1636" s="18">
        <v>470000000</v>
      </c>
      <c r="J1636" s="6" t="s">
        <v>32</v>
      </c>
      <c r="K1636" s="11" t="s">
        <v>45</v>
      </c>
      <c r="L1636" s="40" t="s">
        <v>2257</v>
      </c>
      <c r="M1636" s="2" t="s">
        <v>35</v>
      </c>
      <c r="N1636" s="11" t="s">
        <v>2258</v>
      </c>
      <c r="O1636" s="11" t="s">
        <v>2259</v>
      </c>
      <c r="P1636" s="2">
        <v>796</v>
      </c>
      <c r="Q1636" s="42" t="s">
        <v>39</v>
      </c>
      <c r="R1636" s="50">
        <v>10</v>
      </c>
      <c r="S1636" s="43">
        <v>128.4</v>
      </c>
      <c r="T1636" s="23">
        <v>0</v>
      </c>
      <c r="U1636" s="23">
        <f t="shared" si="877"/>
        <v>0</v>
      </c>
      <c r="V1636" s="2"/>
      <c r="W1636" s="2">
        <v>2016</v>
      </c>
      <c r="X1636" s="41" t="s">
        <v>7025</v>
      </c>
    </row>
    <row r="1637" spans="1:24" ht="153" x14ac:dyDescent="0.25">
      <c r="A1637" s="6" t="s">
        <v>7429</v>
      </c>
      <c r="B1637" s="11" t="s">
        <v>25</v>
      </c>
      <c r="C1637" s="11" t="s">
        <v>2899</v>
      </c>
      <c r="D1637" s="11" t="s">
        <v>2806</v>
      </c>
      <c r="E1637" s="11" t="s">
        <v>2900</v>
      </c>
      <c r="F1637" s="49" t="s">
        <v>2901</v>
      </c>
      <c r="G1637" s="2" t="s">
        <v>30</v>
      </c>
      <c r="H1637" s="41">
        <v>0</v>
      </c>
      <c r="I1637" s="18">
        <v>470000000</v>
      </c>
      <c r="J1637" s="6" t="s">
        <v>32</v>
      </c>
      <c r="K1637" s="11" t="s">
        <v>95</v>
      </c>
      <c r="L1637" s="40" t="s">
        <v>2257</v>
      </c>
      <c r="M1637" s="2" t="s">
        <v>35</v>
      </c>
      <c r="N1637" s="11" t="s">
        <v>2258</v>
      </c>
      <c r="O1637" s="11" t="s">
        <v>2259</v>
      </c>
      <c r="P1637" s="2">
        <v>796</v>
      </c>
      <c r="Q1637" s="42" t="s">
        <v>39</v>
      </c>
      <c r="R1637" s="50">
        <v>10</v>
      </c>
      <c r="S1637" s="43">
        <v>128.4</v>
      </c>
      <c r="T1637" s="23">
        <f t="shared" ref="T1637" si="925">R1637*S1637</f>
        <v>1284</v>
      </c>
      <c r="U1637" s="23">
        <f t="shared" ref="U1637" si="926">T1637*1.12</f>
        <v>1438.0800000000002</v>
      </c>
      <c r="V1637" s="2"/>
      <c r="W1637" s="2">
        <v>2016</v>
      </c>
      <c r="X1637" s="41"/>
    </row>
    <row r="1638" spans="1:24" ht="153" x14ac:dyDescent="0.25">
      <c r="A1638" s="6" t="s">
        <v>5801</v>
      </c>
      <c r="B1638" s="11" t="s">
        <v>25</v>
      </c>
      <c r="C1638" s="11" t="s">
        <v>2902</v>
      </c>
      <c r="D1638" s="11" t="s">
        <v>912</v>
      </c>
      <c r="E1638" s="11" t="s">
        <v>2903</v>
      </c>
      <c r="F1638" s="46" t="s">
        <v>2904</v>
      </c>
      <c r="G1638" s="2" t="s">
        <v>30</v>
      </c>
      <c r="H1638" s="41">
        <v>0</v>
      </c>
      <c r="I1638" s="18">
        <v>470000000</v>
      </c>
      <c r="J1638" s="6" t="s">
        <v>32</v>
      </c>
      <c r="K1638" s="11" t="s">
        <v>45</v>
      </c>
      <c r="L1638" s="40" t="s">
        <v>2257</v>
      </c>
      <c r="M1638" s="2" t="s">
        <v>35</v>
      </c>
      <c r="N1638" s="11" t="s">
        <v>2258</v>
      </c>
      <c r="O1638" s="11" t="s">
        <v>2259</v>
      </c>
      <c r="P1638" s="2">
        <v>796</v>
      </c>
      <c r="Q1638" s="42" t="s">
        <v>39</v>
      </c>
      <c r="R1638" s="43">
        <v>20</v>
      </c>
      <c r="S1638" s="23">
        <v>2351.86</v>
      </c>
      <c r="T1638" s="23">
        <v>0</v>
      </c>
      <c r="U1638" s="23">
        <f t="shared" si="877"/>
        <v>0</v>
      </c>
      <c r="V1638" s="2"/>
      <c r="W1638" s="2">
        <v>2016</v>
      </c>
      <c r="X1638" s="41" t="s">
        <v>7025</v>
      </c>
    </row>
    <row r="1639" spans="1:24" ht="153" x14ac:dyDescent="0.25">
      <c r="A1639" s="6" t="s">
        <v>7430</v>
      </c>
      <c r="B1639" s="11" t="s">
        <v>25</v>
      </c>
      <c r="C1639" s="11" t="s">
        <v>2902</v>
      </c>
      <c r="D1639" s="11" t="s">
        <v>912</v>
      </c>
      <c r="E1639" s="11" t="s">
        <v>2903</v>
      </c>
      <c r="F1639" s="46" t="s">
        <v>2904</v>
      </c>
      <c r="G1639" s="2" t="s">
        <v>30</v>
      </c>
      <c r="H1639" s="41">
        <v>0</v>
      </c>
      <c r="I1639" s="18">
        <v>470000000</v>
      </c>
      <c r="J1639" s="6" t="s">
        <v>32</v>
      </c>
      <c r="K1639" s="11" t="s">
        <v>95</v>
      </c>
      <c r="L1639" s="40" t="s">
        <v>2257</v>
      </c>
      <c r="M1639" s="2" t="s">
        <v>35</v>
      </c>
      <c r="N1639" s="11" t="s">
        <v>2258</v>
      </c>
      <c r="O1639" s="11" t="s">
        <v>2259</v>
      </c>
      <c r="P1639" s="2">
        <v>796</v>
      </c>
      <c r="Q1639" s="42" t="s">
        <v>39</v>
      </c>
      <c r="R1639" s="43">
        <v>20</v>
      </c>
      <c r="S1639" s="23">
        <v>2351.86</v>
      </c>
      <c r="T1639" s="23">
        <f t="shared" ref="T1639" si="927">R1639*S1639</f>
        <v>47037.200000000004</v>
      </c>
      <c r="U1639" s="23">
        <f t="shared" ref="U1639" si="928">T1639*1.12</f>
        <v>52681.664000000012</v>
      </c>
      <c r="V1639" s="2"/>
      <c r="W1639" s="2">
        <v>2016</v>
      </c>
      <c r="X1639" s="41"/>
    </row>
    <row r="1640" spans="1:24" ht="153" x14ac:dyDescent="0.25">
      <c r="A1640" s="6" t="s">
        <v>5802</v>
      </c>
      <c r="B1640" s="11" t="s">
        <v>25</v>
      </c>
      <c r="C1640" s="11" t="s">
        <v>2905</v>
      </c>
      <c r="D1640" s="11" t="s">
        <v>2906</v>
      </c>
      <c r="E1640" s="11" t="s">
        <v>2907</v>
      </c>
      <c r="F1640" s="46" t="s">
        <v>2908</v>
      </c>
      <c r="G1640" s="2" t="s">
        <v>30</v>
      </c>
      <c r="H1640" s="41">
        <v>0</v>
      </c>
      <c r="I1640" s="18">
        <v>470000000</v>
      </c>
      <c r="J1640" s="6" t="s">
        <v>32</v>
      </c>
      <c r="K1640" s="11" t="s">
        <v>45</v>
      </c>
      <c r="L1640" s="40" t="s">
        <v>2257</v>
      </c>
      <c r="M1640" s="2" t="s">
        <v>35</v>
      </c>
      <c r="N1640" s="11" t="s">
        <v>2258</v>
      </c>
      <c r="O1640" s="11" t="s">
        <v>2259</v>
      </c>
      <c r="P1640" s="2">
        <v>796</v>
      </c>
      <c r="Q1640" s="42" t="s">
        <v>39</v>
      </c>
      <c r="R1640" s="43">
        <v>1</v>
      </c>
      <c r="S1640" s="43">
        <v>69336</v>
      </c>
      <c r="T1640" s="23">
        <v>0</v>
      </c>
      <c r="U1640" s="23">
        <f t="shared" si="877"/>
        <v>0</v>
      </c>
      <c r="V1640" s="2"/>
      <c r="W1640" s="2">
        <v>2016</v>
      </c>
      <c r="X1640" s="41" t="s">
        <v>7025</v>
      </c>
    </row>
    <row r="1641" spans="1:24" ht="153" x14ac:dyDescent="0.25">
      <c r="A1641" s="6" t="s">
        <v>7431</v>
      </c>
      <c r="B1641" s="11" t="s">
        <v>25</v>
      </c>
      <c r="C1641" s="11" t="s">
        <v>2905</v>
      </c>
      <c r="D1641" s="11" t="s">
        <v>2906</v>
      </c>
      <c r="E1641" s="11" t="s">
        <v>2907</v>
      </c>
      <c r="F1641" s="46" t="s">
        <v>2908</v>
      </c>
      <c r="G1641" s="2" t="s">
        <v>30</v>
      </c>
      <c r="H1641" s="41">
        <v>0</v>
      </c>
      <c r="I1641" s="18">
        <v>470000000</v>
      </c>
      <c r="J1641" s="6" t="s">
        <v>32</v>
      </c>
      <c r="K1641" s="11" t="s">
        <v>95</v>
      </c>
      <c r="L1641" s="40" t="s">
        <v>2257</v>
      </c>
      <c r="M1641" s="2" t="s">
        <v>35</v>
      </c>
      <c r="N1641" s="11" t="s">
        <v>2258</v>
      </c>
      <c r="O1641" s="11" t="s">
        <v>2259</v>
      </c>
      <c r="P1641" s="2">
        <v>796</v>
      </c>
      <c r="Q1641" s="42" t="s">
        <v>39</v>
      </c>
      <c r="R1641" s="43">
        <v>1</v>
      </c>
      <c r="S1641" s="43">
        <v>69336</v>
      </c>
      <c r="T1641" s="23">
        <f t="shared" ref="T1641" si="929">R1641*S1641</f>
        <v>69336</v>
      </c>
      <c r="U1641" s="23">
        <f t="shared" ref="U1641" si="930">T1641*1.12</f>
        <v>77656.320000000007</v>
      </c>
      <c r="V1641" s="2"/>
      <c r="W1641" s="2">
        <v>2016</v>
      </c>
      <c r="X1641" s="41"/>
    </row>
    <row r="1642" spans="1:24" ht="153" x14ac:dyDescent="0.25">
      <c r="A1642" s="6" t="s">
        <v>5803</v>
      </c>
      <c r="B1642" s="11" t="s">
        <v>25</v>
      </c>
      <c r="C1642" s="11" t="s">
        <v>2511</v>
      </c>
      <c r="D1642" s="45" t="s">
        <v>2512</v>
      </c>
      <c r="E1642" s="11" t="s">
        <v>2765</v>
      </c>
      <c r="F1642" s="45" t="s">
        <v>2909</v>
      </c>
      <c r="G1642" s="2" t="s">
        <v>30</v>
      </c>
      <c r="H1642" s="41">
        <v>0</v>
      </c>
      <c r="I1642" s="18">
        <v>470000000</v>
      </c>
      <c r="J1642" s="6" t="s">
        <v>32</v>
      </c>
      <c r="K1642" s="11" t="s">
        <v>45</v>
      </c>
      <c r="L1642" s="40" t="s">
        <v>2257</v>
      </c>
      <c r="M1642" s="2" t="s">
        <v>35</v>
      </c>
      <c r="N1642" s="11" t="s">
        <v>2258</v>
      </c>
      <c r="O1642" s="11" t="s">
        <v>2259</v>
      </c>
      <c r="P1642" s="2">
        <v>796</v>
      </c>
      <c r="Q1642" s="42" t="s">
        <v>39</v>
      </c>
      <c r="R1642" s="43">
        <v>4</v>
      </c>
      <c r="S1642" s="43">
        <v>3638</v>
      </c>
      <c r="T1642" s="23">
        <v>0</v>
      </c>
      <c r="U1642" s="23">
        <f t="shared" si="877"/>
        <v>0</v>
      </c>
      <c r="V1642" s="2"/>
      <c r="W1642" s="2">
        <v>2016</v>
      </c>
      <c r="X1642" s="41" t="s">
        <v>7025</v>
      </c>
    </row>
    <row r="1643" spans="1:24" ht="153" x14ac:dyDescent="0.25">
      <c r="A1643" s="6" t="s">
        <v>7432</v>
      </c>
      <c r="B1643" s="11" t="s">
        <v>25</v>
      </c>
      <c r="C1643" s="11" t="s">
        <v>2511</v>
      </c>
      <c r="D1643" s="45" t="s">
        <v>2512</v>
      </c>
      <c r="E1643" s="11" t="s">
        <v>2765</v>
      </c>
      <c r="F1643" s="45" t="s">
        <v>2909</v>
      </c>
      <c r="G1643" s="2" t="s">
        <v>30</v>
      </c>
      <c r="H1643" s="41">
        <v>0</v>
      </c>
      <c r="I1643" s="18">
        <v>470000000</v>
      </c>
      <c r="J1643" s="6" t="s">
        <v>32</v>
      </c>
      <c r="K1643" s="11" t="s">
        <v>95</v>
      </c>
      <c r="L1643" s="40" t="s">
        <v>2257</v>
      </c>
      <c r="M1643" s="2" t="s">
        <v>35</v>
      </c>
      <c r="N1643" s="11" t="s">
        <v>2258</v>
      </c>
      <c r="O1643" s="11" t="s">
        <v>2259</v>
      </c>
      <c r="P1643" s="2">
        <v>796</v>
      </c>
      <c r="Q1643" s="42" t="s">
        <v>39</v>
      </c>
      <c r="R1643" s="43">
        <v>4</v>
      </c>
      <c r="S1643" s="43">
        <v>3638</v>
      </c>
      <c r="T1643" s="23">
        <f t="shared" ref="T1643" si="931">R1643*S1643</f>
        <v>14552</v>
      </c>
      <c r="U1643" s="23">
        <f t="shared" ref="U1643" si="932">T1643*1.12</f>
        <v>16298.240000000002</v>
      </c>
      <c r="V1643" s="2"/>
      <c r="W1643" s="2">
        <v>2016</v>
      </c>
      <c r="X1643" s="41"/>
    </row>
    <row r="1644" spans="1:24" ht="153" x14ac:dyDescent="0.25">
      <c r="A1644" s="6" t="s">
        <v>5804</v>
      </c>
      <c r="B1644" s="11" t="s">
        <v>25</v>
      </c>
      <c r="C1644" s="11" t="s">
        <v>2825</v>
      </c>
      <c r="D1644" s="11" t="s">
        <v>2472</v>
      </c>
      <c r="E1644" s="11" t="s">
        <v>2826</v>
      </c>
      <c r="F1644" s="46" t="s">
        <v>2910</v>
      </c>
      <c r="G1644" s="2" t="s">
        <v>30</v>
      </c>
      <c r="H1644" s="41">
        <v>0</v>
      </c>
      <c r="I1644" s="18">
        <v>470000000</v>
      </c>
      <c r="J1644" s="6" t="s">
        <v>32</v>
      </c>
      <c r="K1644" s="11" t="s">
        <v>45</v>
      </c>
      <c r="L1644" s="40" t="s">
        <v>2257</v>
      </c>
      <c r="M1644" s="2" t="s">
        <v>35</v>
      </c>
      <c r="N1644" s="11" t="s">
        <v>2258</v>
      </c>
      <c r="O1644" s="11" t="s">
        <v>2259</v>
      </c>
      <c r="P1644" s="2">
        <v>797</v>
      </c>
      <c r="Q1644" s="42" t="s">
        <v>39</v>
      </c>
      <c r="R1644" s="43">
        <v>6</v>
      </c>
      <c r="S1644" s="23">
        <v>2656.81</v>
      </c>
      <c r="T1644" s="23">
        <v>0</v>
      </c>
      <c r="U1644" s="23">
        <f t="shared" si="877"/>
        <v>0</v>
      </c>
      <c r="V1644" s="2"/>
      <c r="W1644" s="2">
        <v>2016</v>
      </c>
      <c r="X1644" s="41" t="s">
        <v>7025</v>
      </c>
    </row>
    <row r="1645" spans="1:24" ht="153" x14ac:dyDescent="0.25">
      <c r="A1645" s="6" t="s">
        <v>7433</v>
      </c>
      <c r="B1645" s="11" t="s">
        <v>25</v>
      </c>
      <c r="C1645" s="11" t="s">
        <v>2825</v>
      </c>
      <c r="D1645" s="11" t="s">
        <v>2472</v>
      </c>
      <c r="E1645" s="11" t="s">
        <v>2826</v>
      </c>
      <c r="F1645" s="46" t="s">
        <v>2910</v>
      </c>
      <c r="G1645" s="2" t="s">
        <v>30</v>
      </c>
      <c r="H1645" s="41">
        <v>0</v>
      </c>
      <c r="I1645" s="18">
        <v>470000000</v>
      </c>
      <c r="J1645" s="6" t="s">
        <v>32</v>
      </c>
      <c r="K1645" s="11" t="s">
        <v>95</v>
      </c>
      <c r="L1645" s="40" t="s">
        <v>2257</v>
      </c>
      <c r="M1645" s="2" t="s">
        <v>35</v>
      </c>
      <c r="N1645" s="11" t="s">
        <v>2258</v>
      </c>
      <c r="O1645" s="11" t="s">
        <v>2259</v>
      </c>
      <c r="P1645" s="2">
        <v>797</v>
      </c>
      <c r="Q1645" s="42" t="s">
        <v>39</v>
      </c>
      <c r="R1645" s="43">
        <v>6</v>
      </c>
      <c r="S1645" s="23">
        <v>2656.81</v>
      </c>
      <c r="T1645" s="23">
        <f t="shared" ref="T1645" si="933">R1645*S1645</f>
        <v>15940.86</v>
      </c>
      <c r="U1645" s="23">
        <f t="shared" ref="U1645" si="934">T1645*1.12</f>
        <v>17853.763200000001</v>
      </c>
      <c r="V1645" s="2"/>
      <c r="W1645" s="2">
        <v>2016</v>
      </c>
      <c r="X1645" s="41"/>
    </row>
    <row r="1646" spans="1:24" ht="153" x14ac:dyDescent="0.25">
      <c r="A1646" s="6" t="s">
        <v>5805</v>
      </c>
      <c r="B1646" s="11" t="s">
        <v>25</v>
      </c>
      <c r="C1646" s="11" t="s">
        <v>2911</v>
      </c>
      <c r="D1646" s="11" t="s">
        <v>2472</v>
      </c>
      <c r="E1646" s="11" t="s">
        <v>2912</v>
      </c>
      <c r="F1646" s="46" t="s">
        <v>2913</v>
      </c>
      <c r="G1646" s="2" t="s">
        <v>30</v>
      </c>
      <c r="H1646" s="41">
        <v>0</v>
      </c>
      <c r="I1646" s="18">
        <v>470000000</v>
      </c>
      <c r="J1646" s="6" t="s">
        <v>32</v>
      </c>
      <c r="K1646" s="11" t="s">
        <v>45</v>
      </c>
      <c r="L1646" s="40" t="s">
        <v>2257</v>
      </c>
      <c r="M1646" s="2" t="s">
        <v>35</v>
      </c>
      <c r="N1646" s="11" t="s">
        <v>2258</v>
      </c>
      <c r="O1646" s="11" t="s">
        <v>2259</v>
      </c>
      <c r="P1646" s="2">
        <v>798</v>
      </c>
      <c r="Q1646" s="42" t="s">
        <v>39</v>
      </c>
      <c r="R1646" s="43">
        <v>8</v>
      </c>
      <c r="S1646" s="23">
        <v>2963.9</v>
      </c>
      <c r="T1646" s="23">
        <v>0</v>
      </c>
      <c r="U1646" s="23">
        <f t="shared" si="877"/>
        <v>0</v>
      </c>
      <c r="V1646" s="2"/>
      <c r="W1646" s="2">
        <v>2016</v>
      </c>
      <c r="X1646" s="41" t="s">
        <v>7025</v>
      </c>
    </row>
    <row r="1647" spans="1:24" ht="153" x14ac:dyDescent="0.25">
      <c r="A1647" s="6" t="s">
        <v>7434</v>
      </c>
      <c r="B1647" s="11" t="s">
        <v>25</v>
      </c>
      <c r="C1647" s="11" t="s">
        <v>2911</v>
      </c>
      <c r="D1647" s="11" t="s">
        <v>2472</v>
      </c>
      <c r="E1647" s="11" t="s">
        <v>2912</v>
      </c>
      <c r="F1647" s="46" t="s">
        <v>2913</v>
      </c>
      <c r="G1647" s="2" t="s">
        <v>30</v>
      </c>
      <c r="H1647" s="41">
        <v>0</v>
      </c>
      <c r="I1647" s="18">
        <v>470000000</v>
      </c>
      <c r="J1647" s="6" t="s">
        <v>32</v>
      </c>
      <c r="K1647" s="11" t="s">
        <v>95</v>
      </c>
      <c r="L1647" s="40" t="s">
        <v>2257</v>
      </c>
      <c r="M1647" s="2" t="s">
        <v>35</v>
      </c>
      <c r="N1647" s="11" t="s">
        <v>2258</v>
      </c>
      <c r="O1647" s="11" t="s">
        <v>2259</v>
      </c>
      <c r="P1647" s="2">
        <v>798</v>
      </c>
      <c r="Q1647" s="42" t="s">
        <v>39</v>
      </c>
      <c r="R1647" s="43">
        <v>8</v>
      </c>
      <c r="S1647" s="23">
        <v>2963.9</v>
      </c>
      <c r="T1647" s="23">
        <f t="shared" ref="T1647" si="935">R1647*S1647</f>
        <v>23711.200000000001</v>
      </c>
      <c r="U1647" s="23">
        <f t="shared" ref="U1647" si="936">T1647*1.12</f>
        <v>26556.544000000002</v>
      </c>
      <c r="V1647" s="2"/>
      <c r="W1647" s="2">
        <v>2016</v>
      </c>
      <c r="X1647" s="41"/>
    </row>
    <row r="1648" spans="1:24" ht="153" x14ac:dyDescent="0.25">
      <c r="A1648" s="6" t="s">
        <v>5806</v>
      </c>
      <c r="B1648" s="11" t="s">
        <v>25</v>
      </c>
      <c r="C1648" s="11" t="s">
        <v>2568</v>
      </c>
      <c r="D1648" s="46" t="s">
        <v>2569</v>
      </c>
      <c r="E1648" s="11" t="s">
        <v>2570</v>
      </c>
      <c r="F1648" s="46" t="s">
        <v>2914</v>
      </c>
      <c r="G1648" s="2" t="s">
        <v>30</v>
      </c>
      <c r="H1648" s="41">
        <v>0</v>
      </c>
      <c r="I1648" s="18">
        <v>470000000</v>
      </c>
      <c r="J1648" s="6" t="s">
        <v>32</v>
      </c>
      <c r="K1648" s="11" t="s">
        <v>45</v>
      </c>
      <c r="L1648" s="40" t="s">
        <v>2257</v>
      </c>
      <c r="M1648" s="2" t="s">
        <v>35</v>
      </c>
      <c r="N1648" s="11" t="s">
        <v>2258</v>
      </c>
      <c r="O1648" s="11" t="s">
        <v>2259</v>
      </c>
      <c r="P1648" s="2">
        <v>796</v>
      </c>
      <c r="Q1648" s="42" t="s">
        <v>39</v>
      </c>
      <c r="R1648" s="43">
        <v>5</v>
      </c>
      <c r="S1648" s="43">
        <v>16640.64</v>
      </c>
      <c r="T1648" s="23">
        <v>0</v>
      </c>
      <c r="U1648" s="23">
        <f t="shared" si="877"/>
        <v>0</v>
      </c>
      <c r="V1648" s="2"/>
      <c r="W1648" s="2">
        <v>2016</v>
      </c>
      <c r="X1648" s="41" t="s">
        <v>7025</v>
      </c>
    </row>
    <row r="1649" spans="1:24" ht="153" x14ac:dyDescent="0.25">
      <c r="A1649" s="6" t="s">
        <v>7435</v>
      </c>
      <c r="B1649" s="11" t="s">
        <v>25</v>
      </c>
      <c r="C1649" s="11" t="s">
        <v>2568</v>
      </c>
      <c r="D1649" s="46" t="s">
        <v>2569</v>
      </c>
      <c r="E1649" s="11" t="s">
        <v>2570</v>
      </c>
      <c r="F1649" s="46" t="s">
        <v>2914</v>
      </c>
      <c r="G1649" s="2" t="s">
        <v>30</v>
      </c>
      <c r="H1649" s="41">
        <v>0</v>
      </c>
      <c r="I1649" s="18">
        <v>470000000</v>
      </c>
      <c r="J1649" s="6" t="s">
        <v>32</v>
      </c>
      <c r="K1649" s="11" t="s">
        <v>95</v>
      </c>
      <c r="L1649" s="40" t="s">
        <v>2257</v>
      </c>
      <c r="M1649" s="2" t="s">
        <v>35</v>
      </c>
      <c r="N1649" s="11" t="s">
        <v>2258</v>
      </c>
      <c r="O1649" s="11" t="s">
        <v>2259</v>
      </c>
      <c r="P1649" s="2">
        <v>796</v>
      </c>
      <c r="Q1649" s="42" t="s">
        <v>39</v>
      </c>
      <c r="R1649" s="43">
        <v>5</v>
      </c>
      <c r="S1649" s="43">
        <v>16640.64</v>
      </c>
      <c r="T1649" s="23">
        <f t="shared" ref="T1649" si="937">R1649*S1649</f>
        <v>83203.199999999997</v>
      </c>
      <c r="U1649" s="23">
        <f t="shared" ref="U1649" si="938">T1649*1.12</f>
        <v>93187.584000000003</v>
      </c>
      <c r="V1649" s="2"/>
      <c r="W1649" s="2">
        <v>2016</v>
      </c>
      <c r="X1649" s="41"/>
    </row>
    <row r="1650" spans="1:24" ht="153" x14ac:dyDescent="0.25">
      <c r="A1650" s="6" t="s">
        <v>5807</v>
      </c>
      <c r="B1650" s="11" t="s">
        <v>25</v>
      </c>
      <c r="C1650" s="11" t="s">
        <v>2915</v>
      </c>
      <c r="D1650" s="46" t="s">
        <v>2916</v>
      </c>
      <c r="E1650" s="11" t="s">
        <v>2917</v>
      </c>
      <c r="F1650" s="46" t="s">
        <v>2918</v>
      </c>
      <c r="G1650" s="2" t="s">
        <v>30</v>
      </c>
      <c r="H1650" s="41">
        <v>0</v>
      </c>
      <c r="I1650" s="18">
        <v>470000000</v>
      </c>
      <c r="J1650" s="6" t="s">
        <v>32</v>
      </c>
      <c r="K1650" s="11" t="s">
        <v>45</v>
      </c>
      <c r="L1650" s="40" t="s">
        <v>2257</v>
      </c>
      <c r="M1650" s="2" t="s">
        <v>35</v>
      </c>
      <c r="N1650" s="11" t="s">
        <v>2258</v>
      </c>
      <c r="O1650" s="11" t="s">
        <v>2259</v>
      </c>
      <c r="P1650" s="2">
        <v>796</v>
      </c>
      <c r="Q1650" s="42" t="s">
        <v>39</v>
      </c>
      <c r="R1650" s="50">
        <v>10</v>
      </c>
      <c r="S1650" s="43">
        <v>2157.12</v>
      </c>
      <c r="T1650" s="23">
        <v>0</v>
      </c>
      <c r="U1650" s="23">
        <f t="shared" si="877"/>
        <v>0</v>
      </c>
      <c r="V1650" s="2"/>
      <c r="W1650" s="2">
        <v>2016</v>
      </c>
      <c r="X1650" s="41" t="s">
        <v>7025</v>
      </c>
    </row>
    <row r="1651" spans="1:24" ht="153" x14ac:dyDescent="0.25">
      <c r="A1651" s="6" t="s">
        <v>7436</v>
      </c>
      <c r="B1651" s="11" t="s">
        <v>25</v>
      </c>
      <c r="C1651" s="11" t="s">
        <v>2915</v>
      </c>
      <c r="D1651" s="46" t="s">
        <v>2916</v>
      </c>
      <c r="E1651" s="11" t="s">
        <v>2917</v>
      </c>
      <c r="F1651" s="46" t="s">
        <v>2918</v>
      </c>
      <c r="G1651" s="2" t="s">
        <v>30</v>
      </c>
      <c r="H1651" s="41">
        <v>0</v>
      </c>
      <c r="I1651" s="18">
        <v>470000000</v>
      </c>
      <c r="J1651" s="6" t="s">
        <v>32</v>
      </c>
      <c r="K1651" s="11" t="s">
        <v>95</v>
      </c>
      <c r="L1651" s="40" t="s">
        <v>2257</v>
      </c>
      <c r="M1651" s="2" t="s">
        <v>35</v>
      </c>
      <c r="N1651" s="11" t="s">
        <v>2258</v>
      </c>
      <c r="O1651" s="11" t="s">
        <v>2259</v>
      </c>
      <c r="P1651" s="2">
        <v>796</v>
      </c>
      <c r="Q1651" s="42" t="s">
        <v>39</v>
      </c>
      <c r="R1651" s="50">
        <v>10</v>
      </c>
      <c r="S1651" s="43">
        <v>2157.12</v>
      </c>
      <c r="T1651" s="23">
        <f t="shared" ref="T1651" si="939">R1651*S1651</f>
        <v>21571.199999999997</v>
      </c>
      <c r="U1651" s="23">
        <f t="shared" ref="U1651" si="940">T1651*1.12</f>
        <v>24159.743999999999</v>
      </c>
      <c r="V1651" s="2"/>
      <c r="W1651" s="2">
        <v>2016</v>
      </c>
      <c r="X1651" s="41"/>
    </row>
    <row r="1652" spans="1:24" ht="153" x14ac:dyDescent="0.25">
      <c r="A1652" s="6" t="s">
        <v>5808</v>
      </c>
      <c r="B1652" s="11" t="s">
        <v>25</v>
      </c>
      <c r="C1652" s="11" t="s">
        <v>6855</v>
      </c>
      <c r="D1652" s="11" t="s">
        <v>2919</v>
      </c>
      <c r="E1652" s="11" t="s">
        <v>2920</v>
      </c>
      <c r="F1652" s="46" t="s">
        <v>2921</v>
      </c>
      <c r="G1652" s="2" t="s">
        <v>30</v>
      </c>
      <c r="H1652" s="41">
        <v>0</v>
      </c>
      <c r="I1652" s="18">
        <v>470000000</v>
      </c>
      <c r="J1652" s="6" t="s">
        <v>32</v>
      </c>
      <c r="K1652" s="11" t="s">
        <v>45</v>
      </c>
      <c r="L1652" s="40" t="s">
        <v>2257</v>
      </c>
      <c r="M1652" s="2" t="s">
        <v>35</v>
      </c>
      <c r="N1652" s="11" t="s">
        <v>2258</v>
      </c>
      <c r="O1652" s="11" t="s">
        <v>2259</v>
      </c>
      <c r="P1652" s="2">
        <v>796</v>
      </c>
      <c r="Q1652" s="42" t="s">
        <v>39</v>
      </c>
      <c r="R1652" s="43">
        <v>6</v>
      </c>
      <c r="S1652" s="43">
        <v>7858.079999999999</v>
      </c>
      <c r="T1652" s="23">
        <v>0</v>
      </c>
      <c r="U1652" s="23">
        <f t="shared" si="877"/>
        <v>0</v>
      </c>
      <c r="V1652" s="2"/>
      <c r="W1652" s="2">
        <v>2016</v>
      </c>
      <c r="X1652" s="41" t="s">
        <v>7025</v>
      </c>
    </row>
    <row r="1653" spans="1:24" ht="153" x14ac:dyDescent="0.25">
      <c r="A1653" s="6" t="s">
        <v>7437</v>
      </c>
      <c r="B1653" s="11" t="s">
        <v>25</v>
      </c>
      <c r="C1653" s="11" t="s">
        <v>6855</v>
      </c>
      <c r="D1653" s="11" t="s">
        <v>2919</v>
      </c>
      <c r="E1653" s="11" t="s">
        <v>2920</v>
      </c>
      <c r="F1653" s="46" t="s">
        <v>2921</v>
      </c>
      <c r="G1653" s="2" t="s">
        <v>30</v>
      </c>
      <c r="H1653" s="41">
        <v>0</v>
      </c>
      <c r="I1653" s="18">
        <v>470000000</v>
      </c>
      <c r="J1653" s="6" t="s">
        <v>32</v>
      </c>
      <c r="K1653" s="11" t="s">
        <v>95</v>
      </c>
      <c r="L1653" s="40" t="s">
        <v>2257</v>
      </c>
      <c r="M1653" s="2" t="s">
        <v>35</v>
      </c>
      <c r="N1653" s="11" t="s">
        <v>2258</v>
      </c>
      <c r="O1653" s="11" t="s">
        <v>2259</v>
      </c>
      <c r="P1653" s="2">
        <v>796</v>
      </c>
      <c r="Q1653" s="42" t="s">
        <v>39</v>
      </c>
      <c r="R1653" s="43">
        <v>6</v>
      </c>
      <c r="S1653" s="43">
        <v>7858.079999999999</v>
      </c>
      <c r="T1653" s="23">
        <f t="shared" ref="T1653" si="941">R1653*S1653</f>
        <v>47148.479999999996</v>
      </c>
      <c r="U1653" s="23">
        <f t="shared" ref="U1653" si="942">T1653*1.12</f>
        <v>52806.297599999998</v>
      </c>
      <c r="V1653" s="2"/>
      <c r="W1653" s="2">
        <v>2016</v>
      </c>
      <c r="X1653" s="41"/>
    </row>
    <row r="1654" spans="1:24" ht="153" x14ac:dyDescent="0.25">
      <c r="A1654" s="6" t="s">
        <v>5809</v>
      </c>
      <c r="B1654" s="11" t="s">
        <v>25</v>
      </c>
      <c r="C1654" s="11" t="s">
        <v>2922</v>
      </c>
      <c r="D1654" s="11" t="s">
        <v>2923</v>
      </c>
      <c r="E1654" s="11" t="s">
        <v>2924</v>
      </c>
      <c r="F1654" s="45" t="s">
        <v>2925</v>
      </c>
      <c r="G1654" s="2" t="s">
        <v>30</v>
      </c>
      <c r="H1654" s="41">
        <v>0</v>
      </c>
      <c r="I1654" s="18">
        <v>470000000</v>
      </c>
      <c r="J1654" s="6" t="s">
        <v>32</v>
      </c>
      <c r="K1654" s="11" t="s">
        <v>45</v>
      </c>
      <c r="L1654" s="40" t="s">
        <v>2257</v>
      </c>
      <c r="M1654" s="2" t="s">
        <v>35</v>
      </c>
      <c r="N1654" s="11" t="s">
        <v>2258</v>
      </c>
      <c r="O1654" s="11" t="s">
        <v>2259</v>
      </c>
      <c r="P1654" s="2">
        <v>796</v>
      </c>
      <c r="Q1654" s="42" t="s">
        <v>39</v>
      </c>
      <c r="R1654" s="43">
        <v>10</v>
      </c>
      <c r="S1654" s="43">
        <v>1386.7199999999998</v>
      </c>
      <c r="T1654" s="23">
        <v>0</v>
      </c>
      <c r="U1654" s="23">
        <f t="shared" si="877"/>
        <v>0</v>
      </c>
      <c r="V1654" s="2"/>
      <c r="W1654" s="2">
        <v>2016</v>
      </c>
      <c r="X1654" s="41" t="s">
        <v>7025</v>
      </c>
    </row>
    <row r="1655" spans="1:24" ht="153" x14ac:dyDescent="0.25">
      <c r="A1655" s="6" t="s">
        <v>7438</v>
      </c>
      <c r="B1655" s="11" t="s">
        <v>25</v>
      </c>
      <c r="C1655" s="11" t="s">
        <v>2922</v>
      </c>
      <c r="D1655" s="11" t="s">
        <v>2923</v>
      </c>
      <c r="E1655" s="11" t="s">
        <v>2924</v>
      </c>
      <c r="F1655" s="45" t="s">
        <v>2925</v>
      </c>
      <c r="G1655" s="2" t="s">
        <v>30</v>
      </c>
      <c r="H1655" s="41">
        <v>0</v>
      </c>
      <c r="I1655" s="18">
        <v>470000000</v>
      </c>
      <c r="J1655" s="6" t="s">
        <v>32</v>
      </c>
      <c r="K1655" s="11" t="s">
        <v>95</v>
      </c>
      <c r="L1655" s="40" t="s">
        <v>2257</v>
      </c>
      <c r="M1655" s="2" t="s">
        <v>35</v>
      </c>
      <c r="N1655" s="11" t="s">
        <v>2258</v>
      </c>
      <c r="O1655" s="11" t="s">
        <v>2259</v>
      </c>
      <c r="P1655" s="2">
        <v>796</v>
      </c>
      <c r="Q1655" s="42" t="s">
        <v>39</v>
      </c>
      <c r="R1655" s="43">
        <v>10</v>
      </c>
      <c r="S1655" s="43">
        <v>1386.7199999999998</v>
      </c>
      <c r="T1655" s="23">
        <f t="shared" ref="T1655" si="943">R1655*S1655</f>
        <v>13867.199999999997</v>
      </c>
      <c r="U1655" s="23">
        <f t="shared" ref="U1655" si="944">T1655*1.12</f>
        <v>15531.263999999997</v>
      </c>
      <c r="V1655" s="2"/>
      <c r="W1655" s="2">
        <v>2016</v>
      </c>
      <c r="X1655" s="41"/>
    </row>
    <row r="1656" spans="1:24" ht="153" x14ac:dyDescent="0.25">
      <c r="A1656" s="6" t="s">
        <v>5810</v>
      </c>
      <c r="B1656" s="11" t="s">
        <v>25</v>
      </c>
      <c r="C1656" s="11" t="s">
        <v>2926</v>
      </c>
      <c r="D1656" s="11" t="s">
        <v>2927</v>
      </c>
      <c r="E1656" s="11" t="s">
        <v>2928</v>
      </c>
      <c r="F1656" s="46" t="s">
        <v>2929</v>
      </c>
      <c r="G1656" s="2" t="s">
        <v>30</v>
      </c>
      <c r="H1656" s="41">
        <v>0</v>
      </c>
      <c r="I1656" s="18">
        <v>470000000</v>
      </c>
      <c r="J1656" s="6" t="s">
        <v>32</v>
      </c>
      <c r="K1656" s="11" t="s">
        <v>45</v>
      </c>
      <c r="L1656" s="40" t="s">
        <v>2257</v>
      </c>
      <c r="M1656" s="2" t="s">
        <v>35</v>
      </c>
      <c r="N1656" s="11" t="s">
        <v>2258</v>
      </c>
      <c r="O1656" s="11" t="s">
        <v>2259</v>
      </c>
      <c r="P1656" s="2">
        <v>796</v>
      </c>
      <c r="Q1656" s="42" t="s">
        <v>39</v>
      </c>
      <c r="R1656" s="50">
        <v>80</v>
      </c>
      <c r="S1656" s="23">
        <v>1510.84</v>
      </c>
      <c r="T1656" s="23">
        <v>0</v>
      </c>
      <c r="U1656" s="23">
        <f t="shared" si="877"/>
        <v>0</v>
      </c>
      <c r="V1656" s="2"/>
      <c r="W1656" s="2">
        <v>2016</v>
      </c>
      <c r="X1656" s="41" t="s">
        <v>6914</v>
      </c>
    </row>
    <row r="1657" spans="1:24" ht="153" x14ac:dyDescent="0.25">
      <c r="A1657" s="6" t="s">
        <v>7439</v>
      </c>
      <c r="B1657" s="11" t="s">
        <v>25</v>
      </c>
      <c r="C1657" s="11" t="s">
        <v>2926</v>
      </c>
      <c r="D1657" s="11" t="s">
        <v>2927</v>
      </c>
      <c r="E1657" s="11" t="s">
        <v>2928</v>
      </c>
      <c r="F1657" s="46" t="s">
        <v>2929</v>
      </c>
      <c r="G1657" s="2" t="s">
        <v>30</v>
      </c>
      <c r="H1657" s="41">
        <v>0</v>
      </c>
      <c r="I1657" s="18">
        <v>470000000</v>
      </c>
      <c r="J1657" s="6" t="s">
        <v>32</v>
      </c>
      <c r="K1657" s="11" t="s">
        <v>95</v>
      </c>
      <c r="L1657" s="40" t="s">
        <v>2257</v>
      </c>
      <c r="M1657" s="2" t="s">
        <v>35</v>
      </c>
      <c r="N1657" s="11" t="s">
        <v>2258</v>
      </c>
      <c r="O1657" s="11" t="s">
        <v>2259</v>
      </c>
      <c r="P1657" s="2">
        <v>796</v>
      </c>
      <c r="Q1657" s="42" t="s">
        <v>39</v>
      </c>
      <c r="R1657" s="50">
        <v>120</v>
      </c>
      <c r="S1657" s="23">
        <v>1510.84</v>
      </c>
      <c r="T1657" s="23">
        <f t="shared" ref="T1657" si="945">R1657*S1657</f>
        <v>181300.8</v>
      </c>
      <c r="U1657" s="23">
        <f t="shared" ref="U1657" si="946">T1657*1.12</f>
        <v>203056.89600000001</v>
      </c>
      <c r="V1657" s="2"/>
      <c r="W1657" s="2">
        <v>2016</v>
      </c>
      <c r="X1657" s="41"/>
    </row>
    <row r="1658" spans="1:24" ht="153" x14ac:dyDescent="0.25">
      <c r="A1658" s="6" t="s">
        <v>5811</v>
      </c>
      <c r="B1658" s="11" t="s">
        <v>25</v>
      </c>
      <c r="C1658" s="11" t="s">
        <v>2867</v>
      </c>
      <c r="D1658" s="11" t="s">
        <v>2868</v>
      </c>
      <c r="E1658" s="11" t="s">
        <v>2869</v>
      </c>
      <c r="F1658" s="58" t="s">
        <v>2930</v>
      </c>
      <c r="G1658" s="2" t="s">
        <v>30</v>
      </c>
      <c r="H1658" s="41">
        <v>0</v>
      </c>
      <c r="I1658" s="18">
        <v>470000000</v>
      </c>
      <c r="J1658" s="6" t="s">
        <v>32</v>
      </c>
      <c r="K1658" s="11" t="s">
        <v>45</v>
      </c>
      <c r="L1658" s="40" t="s">
        <v>2257</v>
      </c>
      <c r="M1658" s="2" t="s">
        <v>35</v>
      </c>
      <c r="N1658" s="11" t="s">
        <v>2258</v>
      </c>
      <c r="O1658" s="11" t="s">
        <v>2259</v>
      </c>
      <c r="P1658" s="2">
        <v>796</v>
      </c>
      <c r="Q1658" s="42" t="s">
        <v>39</v>
      </c>
      <c r="R1658" s="56">
        <v>10</v>
      </c>
      <c r="S1658" s="43">
        <v>1605</v>
      </c>
      <c r="T1658" s="23">
        <v>0</v>
      </c>
      <c r="U1658" s="23">
        <f t="shared" si="877"/>
        <v>0</v>
      </c>
      <c r="V1658" s="2"/>
      <c r="W1658" s="2">
        <v>2016</v>
      </c>
      <c r="X1658" s="41" t="s">
        <v>7025</v>
      </c>
    </row>
    <row r="1659" spans="1:24" ht="153" x14ac:dyDescent="0.25">
      <c r="A1659" s="6" t="s">
        <v>7440</v>
      </c>
      <c r="B1659" s="11" t="s">
        <v>25</v>
      </c>
      <c r="C1659" s="11" t="s">
        <v>2867</v>
      </c>
      <c r="D1659" s="11" t="s">
        <v>2868</v>
      </c>
      <c r="E1659" s="11" t="s">
        <v>2869</v>
      </c>
      <c r="F1659" s="58" t="s">
        <v>2930</v>
      </c>
      <c r="G1659" s="2" t="s">
        <v>30</v>
      </c>
      <c r="H1659" s="41">
        <v>0</v>
      </c>
      <c r="I1659" s="18">
        <v>470000000</v>
      </c>
      <c r="J1659" s="6" t="s">
        <v>32</v>
      </c>
      <c r="K1659" s="11" t="s">
        <v>95</v>
      </c>
      <c r="L1659" s="40" t="s">
        <v>2257</v>
      </c>
      <c r="M1659" s="2" t="s">
        <v>35</v>
      </c>
      <c r="N1659" s="11" t="s">
        <v>2258</v>
      </c>
      <c r="O1659" s="11" t="s">
        <v>2259</v>
      </c>
      <c r="P1659" s="2">
        <v>796</v>
      </c>
      <c r="Q1659" s="42" t="s">
        <v>39</v>
      </c>
      <c r="R1659" s="56">
        <v>10</v>
      </c>
      <c r="S1659" s="43">
        <v>1605</v>
      </c>
      <c r="T1659" s="23">
        <f t="shared" ref="T1659" si="947">R1659*S1659</f>
        <v>16050</v>
      </c>
      <c r="U1659" s="23">
        <f t="shared" ref="U1659" si="948">T1659*1.12</f>
        <v>17976</v>
      </c>
      <c r="V1659" s="2"/>
      <c r="W1659" s="2">
        <v>2016</v>
      </c>
      <c r="X1659" s="41"/>
    </row>
    <row r="1660" spans="1:24" ht="153" x14ac:dyDescent="0.25">
      <c r="A1660" s="6" t="s">
        <v>5812</v>
      </c>
      <c r="B1660" s="11" t="s">
        <v>25</v>
      </c>
      <c r="C1660" s="11" t="s">
        <v>2931</v>
      </c>
      <c r="D1660" s="11" t="s">
        <v>2932</v>
      </c>
      <c r="E1660" s="11" t="s">
        <v>2933</v>
      </c>
      <c r="F1660" s="58" t="s">
        <v>2934</v>
      </c>
      <c r="G1660" s="2" t="s">
        <v>30</v>
      </c>
      <c r="H1660" s="41">
        <v>0</v>
      </c>
      <c r="I1660" s="18">
        <v>470000000</v>
      </c>
      <c r="J1660" s="6" t="s">
        <v>32</v>
      </c>
      <c r="K1660" s="11" t="s">
        <v>45</v>
      </c>
      <c r="L1660" s="40" t="s">
        <v>2257</v>
      </c>
      <c r="M1660" s="2" t="s">
        <v>35</v>
      </c>
      <c r="N1660" s="11" t="s">
        <v>2258</v>
      </c>
      <c r="O1660" s="11" t="s">
        <v>2259</v>
      </c>
      <c r="P1660" s="2">
        <v>796</v>
      </c>
      <c r="Q1660" s="42" t="s">
        <v>39</v>
      </c>
      <c r="R1660" s="56">
        <v>6</v>
      </c>
      <c r="S1660" s="43">
        <v>308.16000000000003</v>
      </c>
      <c r="T1660" s="23">
        <v>0</v>
      </c>
      <c r="U1660" s="23">
        <f t="shared" si="877"/>
        <v>0</v>
      </c>
      <c r="V1660" s="2"/>
      <c r="W1660" s="2">
        <v>2016</v>
      </c>
      <c r="X1660" s="41" t="s">
        <v>7025</v>
      </c>
    </row>
    <row r="1661" spans="1:24" ht="153" x14ac:dyDescent="0.25">
      <c r="A1661" s="6" t="s">
        <v>7441</v>
      </c>
      <c r="B1661" s="11" t="s">
        <v>25</v>
      </c>
      <c r="C1661" s="11" t="s">
        <v>2931</v>
      </c>
      <c r="D1661" s="11" t="s">
        <v>2932</v>
      </c>
      <c r="E1661" s="11" t="s">
        <v>2933</v>
      </c>
      <c r="F1661" s="58" t="s">
        <v>2934</v>
      </c>
      <c r="G1661" s="2" t="s">
        <v>30</v>
      </c>
      <c r="H1661" s="41">
        <v>0</v>
      </c>
      <c r="I1661" s="18">
        <v>470000000</v>
      </c>
      <c r="J1661" s="6" t="s">
        <v>32</v>
      </c>
      <c r="K1661" s="11" t="s">
        <v>95</v>
      </c>
      <c r="L1661" s="40" t="s">
        <v>2257</v>
      </c>
      <c r="M1661" s="2" t="s">
        <v>35</v>
      </c>
      <c r="N1661" s="11" t="s">
        <v>2258</v>
      </c>
      <c r="O1661" s="11" t="s">
        <v>2259</v>
      </c>
      <c r="P1661" s="2">
        <v>796</v>
      </c>
      <c r="Q1661" s="42" t="s">
        <v>39</v>
      </c>
      <c r="R1661" s="56">
        <v>6</v>
      </c>
      <c r="S1661" s="43">
        <v>308.16000000000003</v>
      </c>
      <c r="T1661" s="23">
        <f t="shared" ref="T1661" si="949">R1661*S1661</f>
        <v>1848.96</v>
      </c>
      <c r="U1661" s="23">
        <f t="shared" ref="U1661" si="950">T1661*1.12</f>
        <v>2070.8352000000004</v>
      </c>
      <c r="V1661" s="2"/>
      <c r="W1661" s="2">
        <v>2016</v>
      </c>
      <c r="X1661" s="41"/>
    </row>
    <row r="1662" spans="1:24" ht="153" x14ac:dyDescent="0.25">
      <c r="A1662" s="6" t="s">
        <v>5813</v>
      </c>
      <c r="B1662" s="11" t="s">
        <v>25</v>
      </c>
      <c r="C1662" s="11" t="s">
        <v>2935</v>
      </c>
      <c r="D1662" s="11" t="s">
        <v>2131</v>
      </c>
      <c r="E1662" s="11" t="s">
        <v>2936</v>
      </c>
      <c r="F1662" s="11" t="s">
        <v>2937</v>
      </c>
      <c r="G1662" s="2" t="s">
        <v>30</v>
      </c>
      <c r="H1662" s="41">
        <v>0</v>
      </c>
      <c r="I1662" s="18">
        <v>470000000</v>
      </c>
      <c r="J1662" s="6" t="s">
        <v>32</v>
      </c>
      <c r="K1662" s="11" t="s">
        <v>45</v>
      </c>
      <c r="L1662" s="40" t="s">
        <v>2257</v>
      </c>
      <c r="M1662" s="2" t="s">
        <v>35</v>
      </c>
      <c r="N1662" s="11" t="s">
        <v>2258</v>
      </c>
      <c r="O1662" s="11" t="s">
        <v>2259</v>
      </c>
      <c r="P1662" s="2">
        <v>839</v>
      </c>
      <c r="Q1662" s="3" t="s">
        <v>2030</v>
      </c>
      <c r="R1662" s="56">
        <v>7</v>
      </c>
      <c r="S1662" s="43">
        <v>3500</v>
      </c>
      <c r="T1662" s="23">
        <v>0</v>
      </c>
      <c r="U1662" s="23">
        <f t="shared" si="877"/>
        <v>0</v>
      </c>
      <c r="V1662" s="2"/>
      <c r="W1662" s="2">
        <v>2016</v>
      </c>
      <c r="X1662" s="41" t="s">
        <v>7025</v>
      </c>
    </row>
    <row r="1663" spans="1:24" ht="153" x14ac:dyDescent="0.25">
      <c r="A1663" s="6" t="s">
        <v>7442</v>
      </c>
      <c r="B1663" s="11" t="s">
        <v>25</v>
      </c>
      <c r="C1663" s="11" t="s">
        <v>2935</v>
      </c>
      <c r="D1663" s="11" t="s">
        <v>2131</v>
      </c>
      <c r="E1663" s="11" t="s">
        <v>2936</v>
      </c>
      <c r="F1663" s="11" t="s">
        <v>2937</v>
      </c>
      <c r="G1663" s="2" t="s">
        <v>30</v>
      </c>
      <c r="H1663" s="41">
        <v>0</v>
      </c>
      <c r="I1663" s="18">
        <v>470000000</v>
      </c>
      <c r="J1663" s="6" t="s">
        <v>32</v>
      </c>
      <c r="K1663" s="11" t="s">
        <v>95</v>
      </c>
      <c r="L1663" s="40" t="s">
        <v>2257</v>
      </c>
      <c r="M1663" s="2" t="s">
        <v>35</v>
      </c>
      <c r="N1663" s="11" t="s">
        <v>2258</v>
      </c>
      <c r="O1663" s="11" t="s">
        <v>2259</v>
      </c>
      <c r="P1663" s="2">
        <v>839</v>
      </c>
      <c r="Q1663" s="3" t="s">
        <v>2030</v>
      </c>
      <c r="R1663" s="56">
        <v>7</v>
      </c>
      <c r="S1663" s="43">
        <v>3500</v>
      </c>
      <c r="T1663" s="23">
        <f t="shared" ref="T1663" si="951">R1663*S1663</f>
        <v>24500</v>
      </c>
      <c r="U1663" s="23">
        <f t="shared" ref="U1663" si="952">T1663*1.12</f>
        <v>27440.000000000004</v>
      </c>
      <c r="V1663" s="2"/>
      <c r="W1663" s="2">
        <v>2016</v>
      </c>
      <c r="X1663" s="41"/>
    </row>
    <row r="1664" spans="1:24" ht="153" x14ac:dyDescent="0.25">
      <c r="A1664" s="6" t="s">
        <v>5814</v>
      </c>
      <c r="B1664" s="11" t="s">
        <v>25</v>
      </c>
      <c r="C1664" s="11" t="s">
        <v>2938</v>
      </c>
      <c r="D1664" s="58" t="s">
        <v>2790</v>
      </c>
      <c r="E1664" s="11" t="s">
        <v>2939</v>
      </c>
      <c r="F1664" s="58" t="s">
        <v>2940</v>
      </c>
      <c r="G1664" s="2" t="s">
        <v>30</v>
      </c>
      <c r="H1664" s="41">
        <v>0</v>
      </c>
      <c r="I1664" s="18">
        <v>470000000</v>
      </c>
      <c r="J1664" s="6" t="s">
        <v>32</v>
      </c>
      <c r="K1664" s="11" t="s">
        <v>45</v>
      </c>
      <c r="L1664" s="40" t="s">
        <v>2257</v>
      </c>
      <c r="M1664" s="2" t="s">
        <v>35</v>
      </c>
      <c r="N1664" s="11" t="s">
        <v>2258</v>
      </c>
      <c r="O1664" s="11" t="s">
        <v>2259</v>
      </c>
      <c r="P1664" s="2">
        <v>796</v>
      </c>
      <c r="Q1664" s="42" t="s">
        <v>39</v>
      </c>
      <c r="R1664" s="56">
        <v>5</v>
      </c>
      <c r="S1664" s="43">
        <v>2003.04</v>
      </c>
      <c r="T1664" s="23">
        <v>0</v>
      </c>
      <c r="U1664" s="23">
        <f t="shared" si="877"/>
        <v>0</v>
      </c>
      <c r="V1664" s="2"/>
      <c r="W1664" s="2">
        <v>2016</v>
      </c>
      <c r="X1664" s="41" t="s">
        <v>7025</v>
      </c>
    </row>
    <row r="1665" spans="1:24" ht="153" x14ac:dyDescent="0.25">
      <c r="A1665" s="6" t="s">
        <v>7443</v>
      </c>
      <c r="B1665" s="11" t="s">
        <v>25</v>
      </c>
      <c r="C1665" s="11" t="s">
        <v>2938</v>
      </c>
      <c r="D1665" s="58" t="s">
        <v>2790</v>
      </c>
      <c r="E1665" s="11" t="s">
        <v>2939</v>
      </c>
      <c r="F1665" s="58" t="s">
        <v>2940</v>
      </c>
      <c r="G1665" s="2" t="s">
        <v>30</v>
      </c>
      <c r="H1665" s="41">
        <v>0</v>
      </c>
      <c r="I1665" s="18">
        <v>470000000</v>
      </c>
      <c r="J1665" s="6" t="s">
        <v>32</v>
      </c>
      <c r="K1665" s="11" t="s">
        <v>95</v>
      </c>
      <c r="L1665" s="40" t="s">
        <v>2257</v>
      </c>
      <c r="M1665" s="2" t="s">
        <v>35</v>
      </c>
      <c r="N1665" s="11" t="s">
        <v>2258</v>
      </c>
      <c r="O1665" s="11" t="s">
        <v>2259</v>
      </c>
      <c r="P1665" s="2">
        <v>796</v>
      </c>
      <c r="Q1665" s="42" t="s">
        <v>39</v>
      </c>
      <c r="R1665" s="56">
        <v>5</v>
      </c>
      <c r="S1665" s="43">
        <v>2003.04</v>
      </c>
      <c r="T1665" s="23">
        <f t="shared" ref="T1665" si="953">R1665*S1665</f>
        <v>10015.200000000001</v>
      </c>
      <c r="U1665" s="23">
        <f t="shared" ref="U1665" si="954">T1665*1.12</f>
        <v>11217.024000000001</v>
      </c>
      <c r="V1665" s="2"/>
      <c r="W1665" s="2">
        <v>2016</v>
      </c>
      <c r="X1665" s="41"/>
    </row>
    <row r="1666" spans="1:24" ht="153" x14ac:dyDescent="0.25">
      <c r="A1666" s="6" t="s">
        <v>5815</v>
      </c>
      <c r="B1666" s="11" t="s">
        <v>25</v>
      </c>
      <c r="C1666" s="11" t="s">
        <v>2580</v>
      </c>
      <c r="D1666" s="58" t="s">
        <v>2572</v>
      </c>
      <c r="E1666" s="11" t="s">
        <v>2581</v>
      </c>
      <c r="F1666" s="58" t="s">
        <v>2941</v>
      </c>
      <c r="G1666" s="2" t="s">
        <v>30</v>
      </c>
      <c r="H1666" s="41">
        <v>0</v>
      </c>
      <c r="I1666" s="18">
        <v>470000000</v>
      </c>
      <c r="J1666" s="6" t="s">
        <v>32</v>
      </c>
      <c r="K1666" s="11" t="s">
        <v>45</v>
      </c>
      <c r="L1666" s="40" t="s">
        <v>2257</v>
      </c>
      <c r="M1666" s="2" t="s">
        <v>35</v>
      </c>
      <c r="N1666" s="11" t="s">
        <v>2258</v>
      </c>
      <c r="O1666" s="11" t="s">
        <v>2259</v>
      </c>
      <c r="P1666" s="2">
        <v>796</v>
      </c>
      <c r="Q1666" s="42" t="s">
        <v>39</v>
      </c>
      <c r="R1666" s="56">
        <v>5</v>
      </c>
      <c r="S1666" s="43">
        <v>3389.7599999999998</v>
      </c>
      <c r="T1666" s="23">
        <v>0</v>
      </c>
      <c r="U1666" s="23">
        <f t="shared" si="877"/>
        <v>0</v>
      </c>
      <c r="V1666" s="2"/>
      <c r="W1666" s="2">
        <v>2016</v>
      </c>
      <c r="X1666" s="41" t="s">
        <v>7025</v>
      </c>
    </row>
    <row r="1667" spans="1:24" ht="153" x14ac:dyDescent="0.25">
      <c r="A1667" s="6" t="s">
        <v>7444</v>
      </c>
      <c r="B1667" s="11" t="s">
        <v>25</v>
      </c>
      <c r="C1667" s="11" t="s">
        <v>2580</v>
      </c>
      <c r="D1667" s="58" t="s">
        <v>2572</v>
      </c>
      <c r="E1667" s="11" t="s">
        <v>2581</v>
      </c>
      <c r="F1667" s="58" t="s">
        <v>2941</v>
      </c>
      <c r="G1667" s="2" t="s">
        <v>30</v>
      </c>
      <c r="H1667" s="41">
        <v>0</v>
      </c>
      <c r="I1667" s="18">
        <v>470000000</v>
      </c>
      <c r="J1667" s="6" t="s">
        <v>32</v>
      </c>
      <c r="K1667" s="11" t="s">
        <v>95</v>
      </c>
      <c r="L1667" s="40" t="s">
        <v>2257</v>
      </c>
      <c r="M1667" s="2" t="s">
        <v>35</v>
      </c>
      <c r="N1667" s="11" t="s">
        <v>2258</v>
      </c>
      <c r="O1667" s="11" t="s">
        <v>2259</v>
      </c>
      <c r="P1667" s="2">
        <v>796</v>
      </c>
      <c r="Q1667" s="42" t="s">
        <v>39</v>
      </c>
      <c r="R1667" s="56">
        <v>5</v>
      </c>
      <c r="S1667" s="43">
        <v>3389.7599999999998</v>
      </c>
      <c r="T1667" s="23">
        <f t="shared" ref="T1667" si="955">R1667*S1667</f>
        <v>16948.8</v>
      </c>
      <c r="U1667" s="23">
        <f t="shared" ref="U1667" si="956">T1667*1.12</f>
        <v>18982.656000000003</v>
      </c>
      <c r="V1667" s="2"/>
      <c r="W1667" s="2">
        <v>2016</v>
      </c>
      <c r="X1667" s="41"/>
    </row>
    <row r="1668" spans="1:24" ht="153" x14ac:dyDescent="0.25">
      <c r="A1668" s="6" t="s">
        <v>5816</v>
      </c>
      <c r="B1668" s="11" t="s">
        <v>25</v>
      </c>
      <c r="C1668" s="11" t="s">
        <v>2842</v>
      </c>
      <c r="D1668" s="46" t="s">
        <v>2380</v>
      </c>
      <c r="E1668" s="11" t="s">
        <v>2843</v>
      </c>
      <c r="F1668" s="46" t="s">
        <v>2942</v>
      </c>
      <c r="G1668" s="2" t="s">
        <v>30</v>
      </c>
      <c r="H1668" s="41">
        <v>0</v>
      </c>
      <c r="I1668" s="18">
        <v>470000000</v>
      </c>
      <c r="J1668" s="6" t="s">
        <v>32</v>
      </c>
      <c r="K1668" s="11" t="s">
        <v>45</v>
      </c>
      <c r="L1668" s="40" t="s">
        <v>2257</v>
      </c>
      <c r="M1668" s="2" t="s">
        <v>35</v>
      </c>
      <c r="N1668" s="11" t="s">
        <v>2258</v>
      </c>
      <c r="O1668" s="11" t="s">
        <v>2259</v>
      </c>
      <c r="P1668" s="2">
        <v>796</v>
      </c>
      <c r="Q1668" s="42" t="s">
        <v>39</v>
      </c>
      <c r="R1668" s="56">
        <v>2</v>
      </c>
      <c r="S1668" s="43">
        <v>80000</v>
      </c>
      <c r="T1668" s="23">
        <v>0</v>
      </c>
      <c r="U1668" s="23">
        <f t="shared" si="877"/>
        <v>0</v>
      </c>
      <c r="V1668" s="2"/>
      <c r="W1668" s="2">
        <v>2016</v>
      </c>
      <c r="X1668" s="41" t="s">
        <v>7025</v>
      </c>
    </row>
    <row r="1669" spans="1:24" ht="153" x14ac:dyDescent="0.25">
      <c r="A1669" s="6" t="s">
        <v>7445</v>
      </c>
      <c r="B1669" s="11" t="s">
        <v>25</v>
      </c>
      <c r="C1669" s="11" t="s">
        <v>2842</v>
      </c>
      <c r="D1669" s="46" t="s">
        <v>2380</v>
      </c>
      <c r="E1669" s="11" t="s">
        <v>2843</v>
      </c>
      <c r="F1669" s="46" t="s">
        <v>2942</v>
      </c>
      <c r="G1669" s="2" t="s">
        <v>30</v>
      </c>
      <c r="H1669" s="41">
        <v>0</v>
      </c>
      <c r="I1669" s="18">
        <v>470000000</v>
      </c>
      <c r="J1669" s="6" t="s">
        <v>32</v>
      </c>
      <c r="K1669" s="11" t="s">
        <v>95</v>
      </c>
      <c r="L1669" s="40" t="s">
        <v>2257</v>
      </c>
      <c r="M1669" s="2" t="s">
        <v>35</v>
      </c>
      <c r="N1669" s="11" t="s">
        <v>2258</v>
      </c>
      <c r="O1669" s="11" t="s">
        <v>2259</v>
      </c>
      <c r="P1669" s="2">
        <v>796</v>
      </c>
      <c r="Q1669" s="42" t="s">
        <v>39</v>
      </c>
      <c r="R1669" s="56">
        <v>2</v>
      </c>
      <c r="S1669" s="43">
        <v>80000</v>
      </c>
      <c r="T1669" s="23">
        <f t="shared" ref="T1669" si="957">R1669*S1669</f>
        <v>160000</v>
      </c>
      <c r="U1669" s="23">
        <f t="shared" ref="U1669" si="958">T1669*1.12</f>
        <v>179200.00000000003</v>
      </c>
      <c r="V1669" s="2"/>
      <c r="W1669" s="2">
        <v>2016</v>
      </c>
      <c r="X1669" s="41"/>
    </row>
    <row r="1670" spans="1:24" ht="153" x14ac:dyDescent="0.25">
      <c r="A1670" s="6" t="s">
        <v>5817</v>
      </c>
      <c r="B1670" s="11" t="s">
        <v>25</v>
      </c>
      <c r="C1670" s="11" t="s">
        <v>2943</v>
      </c>
      <c r="D1670" s="49" t="s">
        <v>2944</v>
      </c>
      <c r="E1670" s="11" t="s">
        <v>2945</v>
      </c>
      <c r="F1670" s="49" t="s">
        <v>2946</v>
      </c>
      <c r="G1670" s="2" t="s">
        <v>30</v>
      </c>
      <c r="H1670" s="41">
        <v>0</v>
      </c>
      <c r="I1670" s="18">
        <v>470000000</v>
      </c>
      <c r="J1670" s="6" t="s">
        <v>32</v>
      </c>
      <c r="K1670" s="11" t="s">
        <v>45</v>
      </c>
      <c r="L1670" s="40" t="s">
        <v>2257</v>
      </c>
      <c r="M1670" s="2" t="s">
        <v>35</v>
      </c>
      <c r="N1670" s="11" t="s">
        <v>2258</v>
      </c>
      <c r="O1670" s="11" t="s">
        <v>2259</v>
      </c>
      <c r="P1670" s="2">
        <v>796</v>
      </c>
      <c r="Q1670" s="49" t="s">
        <v>39</v>
      </c>
      <c r="R1670" s="54">
        <v>2</v>
      </c>
      <c r="S1670" s="43">
        <v>42626.66</v>
      </c>
      <c r="T1670" s="23">
        <v>0</v>
      </c>
      <c r="U1670" s="23">
        <f t="shared" si="877"/>
        <v>0</v>
      </c>
      <c r="V1670" s="2"/>
      <c r="W1670" s="2">
        <v>2016</v>
      </c>
      <c r="X1670" s="41" t="s">
        <v>7025</v>
      </c>
    </row>
    <row r="1671" spans="1:24" ht="153" x14ac:dyDescent="0.25">
      <c r="A1671" s="6" t="s">
        <v>7446</v>
      </c>
      <c r="B1671" s="11" t="s">
        <v>25</v>
      </c>
      <c r="C1671" s="11" t="s">
        <v>2943</v>
      </c>
      <c r="D1671" s="49" t="s">
        <v>2944</v>
      </c>
      <c r="E1671" s="11" t="s">
        <v>2945</v>
      </c>
      <c r="F1671" s="49" t="s">
        <v>2946</v>
      </c>
      <c r="G1671" s="2" t="s">
        <v>30</v>
      </c>
      <c r="H1671" s="41">
        <v>0</v>
      </c>
      <c r="I1671" s="18">
        <v>470000000</v>
      </c>
      <c r="J1671" s="6" t="s">
        <v>32</v>
      </c>
      <c r="K1671" s="11" t="s">
        <v>95</v>
      </c>
      <c r="L1671" s="40" t="s">
        <v>2257</v>
      </c>
      <c r="M1671" s="2" t="s">
        <v>35</v>
      </c>
      <c r="N1671" s="11" t="s">
        <v>2258</v>
      </c>
      <c r="O1671" s="11" t="s">
        <v>2259</v>
      </c>
      <c r="P1671" s="2">
        <v>796</v>
      </c>
      <c r="Q1671" s="49" t="s">
        <v>39</v>
      </c>
      <c r="R1671" s="54">
        <v>2</v>
      </c>
      <c r="S1671" s="43">
        <v>42626.66</v>
      </c>
      <c r="T1671" s="23">
        <f t="shared" ref="T1671" si="959">R1671*S1671</f>
        <v>85253.32</v>
      </c>
      <c r="U1671" s="23">
        <f t="shared" ref="U1671" si="960">T1671*1.12</f>
        <v>95483.718400000012</v>
      </c>
      <c r="V1671" s="2"/>
      <c r="W1671" s="2">
        <v>2016</v>
      </c>
      <c r="X1671" s="41"/>
    </row>
    <row r="1672" spans="1:24" ht="153" x14ac:dyDescent="0.25">
      <c r="A1672" s="6" t="s">
        <v>5818</v>
      </c>
      <c r="B1672" s="11" t="s">
        <v>25</v>
      </c>
      <c r="C1672" s="11" t="s">
        <v>2683</v>
      </c>
      <c r="D1672" s="11" t="s">
        <v>2684</v>
      </c>
      <c r="E1672" s="11" t="s">
        <v>2685</v>
      </c>
      <c r="F1672" s="49" t="s">
        <v>2947</v>
      </c>
      <c r="G1672" s="2" t="s">
        <v>30</v>
      </c>
      <c r="H1672" s="41">
        <v>0</v>
      </c>
      <c r="I1672" s="18">
        <v>470000000</v>
      </c>
      <c r="J1672" s="6" t="s">
        <v>32</v>
      </c>
      <c r="K1672" s="11" t="s">
        <v>45</v>
      </c>
      <c r="L1672" s="40" t="s">
        <v>2257</v>
      </c>
      <c r="M1672" s="2" t="s">
        <v>35</v>
      </c>
      <c r="N1672" s="11" t="s">
        <v>2258</v>
      </c>
      <c r="O1672" s="11" t="s">
        <v>2259</v>
      </c>
      <c r="P1672" s="2">
        <v>796</v>
      </c>
      <c r="Q1672" s="42" t="s">
        <v>39</v>
      </c>
      <c r="R1672" s="54">
        <v>1</v>
      </c>
      <c r="S1672" s="43">
        <v>45000</v>
      </c>
      <c r="T1672" s="23">
        <v>0</v>
      </c>
      <c r="U1672" s="23">
        <f t="shared" si="877"/>
        <v>0</v>
      </c>
      <c r="V1672" s="2"/>
      <c r="W1672" s="2">
        <v>2016</v>
      </c>
      <c r="X1672" s="41" t="s">
        <v>7025</v>
      </c>
    </row>
    <row r="1673" spans="1:24" ht="153" x14ac:dyDescent="0.25">
      <c r="A1673" s="6" t="s">
        <v>7447</v>
      </c>
      <c r="B1673" s="11" t="s">
        <v>25</v>
      </c>
      <c r="C1673" s="11" t="s">
        <v>2683</v>
      </c>
      <c r="D1673" s="11" t="s">
        <v>2684</v>
      </c>
      <c r="E1673" s="11" t="s">
        <v>2685</v>
      </c>
      <c r="F1673" s="49" t="s">
        <v>2947</v>
      </c>
      <c r="G1673" s="2" t="s">
        <v>30</v>
      </c>
      <c r="H1673" s="41">
        <v>0</v>
      </c>
      <c r="I1673" s="18">
        <v>470000000</v>
      </c>
      <c r="J1673" s="6" t="s">
        <v>32</v>
      </c>
      <c r="K1673" s="11" t="s">
        <v>95</v>
      </c>
      <c r="L1673" s="40" t="s">
        <v>2257</v>
      </c>
      <c r="M1673" s="2" t="s">
        <v>35</v>
      </c>
      <c r="N1673" s="11" t="s">
        <v>2258</v>
      </c>
      <c r="O1673" s="11" t="s">
        <v>2259</v>
      </c>
      <c r="P1673" s="2">
        <v>796</v>
      </c>
      <c r="Q1673" s="42" t="s">
        <v>39</v>
      </c>
      <c r="R1673" s="54">
        <v>1</v>
      </c>
      <c r="S1673" s="43">
        <v>45000</v>
      </c>
      <c r="T1673" s="23">
        <f t="shared" ref="T1673" si="961">R1673*S1673</f>
        <v>45000</v>
      </c>
      <c r="U1673" s="23">
        <f t="shared" ref="U1673" si="962">T1673*1.12</f>
        <v>50400.000000000007</v>
      </c>
      <c r="V1673" s="2"/>
      <c r="W1673" s="2">
        <v>2016</v>
      </c>
      <c r="X1673" s="41"/>
    </row>
    <row r="1674" spans="1:24" ht="153" x14ac:dyDescent="0.25">
      <c r="A1674" s="6" t="s">
        <v>5819</v>
      </c>
      <c r="B1674" s="11" t="s">
        <v>25</v>
      </c>
      <c r="C1674" s="11" t="s">
        <v>2683</v>
      </c>
      <c r="D1674" s="11" t="s">
        <v>2684</v>
      </c>
      <c r="E1674" s="11" t="s">
        <v>2685</v>
      </c>
      <c r="F1674" s="11" t="s">
        <v>2948</v>
      </c>
      <c r="G1674" s="2" t="s">
        <v>30</v>
      </c>
      <c r="H1674" s="41">
        <v>0</v>
      </c>
      <c r="I1674" s="18">
        <v>470000000</v>
      </c>
      <c r="J1674" s="6" t="s">
        <v>32</v>
      </c>
      <c r="K1674" s="11" t="s">
        <v>45</v>
      </c>
      <c r="L1674" s="40" t="s">
        <v>2257</v>
      </c>
      <c r="M1674" s="2" t="s">
        <v>35</v>
      </c>
      <c r="N1674" s="11" t="s">
        <v>2258</v>
      </c>
      <c r="O1674" s="11" t="s">
        <v>2259</v>
      </c>
      <c r="P1674" s="2">
        <v>796</v>
      </c>
      <c r="Q1674" s="42" t="s">
        <v>39</v>
      </c>
      <c r="R1674" s="54">
        <v>1</v>
      </c>
      <c r="S1674" s="43">
        <v>45000</v>
      </c>
      <c r="T1674" s="23">
        <v>0</v>
      </c>
      <c r="U1674" s="23">
        <f t="shared" si="877"/>
        <v>0</v>
      </c>
      <c r="V1674" s="2"/>
      <c r="W1674" s="2">
        <v>2016</v>
      </c>
      <c r="X1674" s="41" t="s">
        <v>7025</v>
      </c>
    </row>
    <row r="1675" spans="1:24" ht="153" x14ac:dyDescent="0.25">
      <c r="A1675" s="6" t="s">
        <v>7448</v>
      </c>
      <c r="B1675" s="11" t="s">
        <v>25</v>
      </c>
      <c r="C1675" s="11" t="s">
        <v>2683</v>
      </c>
      <c r="D1675" s="11" t="s">
        <v>2684</v>
      </c>
      <c r="E1675" s="11" t="s">
        <v>2685</v>
      </c>
      <c r="F1675" s="11" t="s">
        <v>2948</v>
      </c>
      <c r="G1675" s="2" t="s">
        <v>30</v>
      </c>
      <c r="H1675" s="41">
        <v>0</v>
      </c>
      <c r="I1675" s="18">
        <v>470000000</v>
      </c>
      <c r="J1675" s="6" t="s">
        <v>32</v>
      </c>
      <c r="K1675" s="11" t="s">
        <v>95</v>
      </c>
      <c r="L1675" s="40" t="s">
        <v>2257</v>
      </c>
      <c r="M1675" s="2" t="s">
        <v>35</v>
      </c>
      <c r="N1675" s="11" t="s">
        <v>2258</v>
      </c>
      <c r="O1675" s="11" t="s">
        <v>2259</v>
      </c>
      <c r="P1675" s="2">
        <v>796</v>
      </c>
      <c r="Q1675" s="42" t="s">
        <v>39</v>
      </c>
      <c r="R1675" s="54">
        <v>1</v>
      </c>
      <c r="S1675" s="43">
        <v>45000</v>
      </c>
      <c r="T1675" s="23">
        <f t="shared" ref="T1675" si="963">R1675*S1675</f>
        <v>45000</v>
      </c>
      <c r="U1675" s="23">
        <f t="shared" ref="U1675" si="964">T1675*1.12</f>
        <v>50400.000000000007</v>
      </c>
      <c r="V1675" s="2"/>
      <c r="W1675" s="2">
        <v>2016</v>
      </c>
      <c r="X1675" s="41"/>
    </row>
    <row r="1676" spans="1:24" ht="153" x14ac:dyDescent="0.25">
      <c r="A1676" s="6" t="s">
        <v>5820</v>
      </c>
      <c r="B1676" s="11" t="s">
        <v>25</v>
      </c>
      <c r="C1676" s="11" t="s">
        <v>2949</v>
      </c>
      <c r="D1676" s="11" t="s">
        <v>2346</v>
      </c>
      <c r="E1676" s="11" t="s">
        <v>2950</v>
      </c>
      <c r="F1676" s="46" t="s">
        <v>2951</v>
      </c>
      <c r="G1676" s="2" t="s">
        <v>30</v>
      </c>
      <c r="H1676" s="41">
        <v>0</v>
      </c>
      <c r="I1676" s="18">
        <v>470000000</v>
      </c>
      <c r="J1676" s="6" t="s">
        <v>32</v>
      </c>
      <c r="K1676" s="11" t="s">
        <v>45</v>
      </c>
      <c r="L1676" s="40" t="s">
        <v>2257</v>
      </c>
      <c r="M1676" s="2" t="s">
        <v>35</v>
      </c>
      <c r="N1676" s="11" t="s">
        <v>2258</v>
      </c>
      <c r="O1676" s="11" t="s">
        <v>2259</v>
      </c>
      <c r="P1676" s="2">
        <v>796</v>
      </c>
      <c r="Q1676" s="42" t="s">
        <v>39</v>
      </c>
      <c r="R1676" s="43">
        <v>1</v>
      </c>
      <c r="S1676" s="43">
        <v>462240</v>
      </c>
      <c r="T1676" s="23">
        <v>0</v>
      </c>
      <c r="U1676" s="23">
        <f t="shared" si="877"/>
        <v>0</v>
      </c>
      <c r="V1676" s="2"/>
      <c r="W1676" s="2">
        <v>2016</v>
      </c>
      <c r="X1676" s="41" t="s">
        <v>6905</v>
      </c>
    </row>
    <row r="1677" spans="1:24" ht="153" x14ac:dyDescent="0.25">
      <c r="A1677" s="6" t="s">
        <v>5821</v>
      </c>
      <c r="B1677" s="11" t="s">
        <v>25</v>
      </c>
      <c r="C1677" s="11" t="s">
        <v>2952</v>
      </c>
      <c r="D1677" s="11" t="s">
        <v>2346</v>
      </c>
      <c r="E1677" s="11" t="s">
        <v>2953</v>
      </c>
      <c r="F1677" s="45" t="s">
        <v>2954</v>
      </c>
      <c r="G1677" s="2" t="s">
        <v>30</v>
      </c>
      <c r="H1677" s="41">
        <v>0</v>
      </c>
      <c r="I1677" s="18">
        <v>470000000</v>
      </c>
      <c r="J1677" s="6" t="s">
        <v>32</v>
      </c>
      <c r="K1677" s="11" t="s">
        <v>45</v>
      </c>
      <c r="L1677" s="40" t="s">
        <v>2257</v>
      </c>
      <c r="M1677" s="2" t="s">
        <v>35</v>
      </c>
      <c r="N1677" s="11" t="s">
        <v>2258</v>
      </c>
      <c r="O1677" s="11" t="s">
        <v>2259</v>
      </c>
      <c r="P1677" s="2">
        <v>796</v>
      </c>
      <c r="Q1677" s="42" t="s">
        <v>39</v>
      </c>
      <c r="R1677" s="43">
        <v>1</v>
      </c>
      <c r="S1677" s="43">
        <v>780000</v>
      </c>
      <c r="T1677" s="23">
        <v>0</v>
      </c>
      <c r="U1677" s="23">
        <f t="shared" si="877"/>
        <v>0</v>
      </c>
      <c r="V1677" s="2"/>
      <c r="W1677" s="2">
        <v>2016</v>
      </c>
      <c r="X1677" s="41" t="s">
        <v>6905</v>
      </c>
    </row>
    <row r="1678" spans="1:24" ht="153" x14ac:dyDescent="0.25">
      <c r="A1678" s="6" t="s">
        <v>5822</v>
      </c>
      <c r="B1678" s="11" t="s">
        <v>25</v>
      </c>
      <c r="C1678" s="11" t="s">
        <v>2955</v>
      </c>
      <c r="D1678" s="11" t="s">
        <v>2384</v>
      </c>
      <c r="E1678" s="11" t="s">
        <v>2956</v>
      </c>
      <c r="F1678" s="45" t="s">
        <v>2957</v>
      </c>
      <c r="G1678" s="2" t="s">
        <v>30</v>
      </c>
      <c r="H1678" s="41">
        <v>0</v>
      </c>
      <c r="I1678" s="18">
        <v>470000000</v>
      </c>
      <c r="J1678" s="6" t="s">
        <v>32</v>
      </c>
      <c r="K1678" s="11" t="s">
        <v>45</v>
      </c>
      <c r="L1678" s="40" t="s">
        <v>2257</v>
      </c>
      <c r="M1678" s="2" t="s">
        <v>35</v>
      </c>
      <c r="N1678" s="11" t="s">
        <v>2258</v>
      </c>
      <c r="O1678" s="11" t="s">
        <v>2259</v>
      </c>
      <c r="P1678" s="2">
        <v>796</v>
      </c>
      <c r="Q1678" s="42" t="s">
        <v>39</v>
      </c>
      <c r="R1678" s="44">
        <v>5</v>
      </c>
      <c r="S1678" s="43">
        <v>1232.6400000000001</v>
      </c>
      <c r="T1678" s="23">
        <v>0</v>
      </c>
      <c r="U1678" s="23">
        <f t="shared" si="877"/>
        <v>0</v>
      </c>
      <c r="V1678" s="2"/>
      <c r="W1678" s="2">
        <v>2016</v>
      </c>
      <c r="X1678" s="41" t="s">
        <v>7025</v>
      </c>
    </row>
    <row r="1679" spans="1:24" ht="153" x14ac:dyDescent="0.25">
      <c r="A1679" s="6" t="s">
        <v>7449</v>
      </c>
      <c r="B1679" s="11" t="s">
        <v>25</v>
      </c>
      <c r="C1679" s="11" t="s">
        <v>2955</v>
      </c>
      <c r="D1679" s="11" t="s">
        <v>2384</v>
      </c>
      <c r="E1679" s="11" t="s">
        <v>2956</v>
      </c>
      <c r="F1679" s="45" t="s">
        <v>2957</v>
      </c>
      <c r="G1679" s="2" t="s">
        <v>30</v>
      </c>
      <c r="H1679" s="41">
        <v>0</v>
      </c>
      <c r="I1679" s="18">
        <v>470000000</v>
      </c>
      <c r="J1679" s="6" t="s">
        <v>32</v>
      </c>
      <c r="K1679" s="11" t="s">
        <v>95</v>
      </c>
      <c r="L1679" s="40" t="s">
        <v>2257</v>
      </c>
      <c r="M1679" s="2" t="s">
        <v>35</v>
      </c>
      <c r="N1679" s="11" t="s">
        <v>2258</v>
      </c>
      <c r="O1679" s="11" t="s">
        <v>2259</v>
      </c>
      <c r="P1679" s="2">
        <v>796</v>
      </c>
      <c r="Q1679" s="42" t="s">
        <v>39</v>
      </c>
      <c r="R1679" s="44">
        <v>5</v>
      </c>
      <c r="S1679" s="43">
        <v>1232.6400000000001</v>
      </c>
      <c r="T1679" s="23">
        <f t="shared" ref="T1679" si="965">R1679*S1679</f>
        <v>6163.2000000000007</v>
      </c>
      <c r="U1679" s="23">
        <f t="shared" ref="U1679" si="966">T1679*1.12</f>
        <v>6902.7840000000015</v>
      </c>
      <c r="V1679" s="2"/>
      <c r="W1679" s="2">
        <v>2016</v>
      </c>
      <c r="X1679" s="41"/>
    </row>
    <row r="1680" spans="1:24" ht="153" x14ac:dyDescent="0.25">
      <c r="A1680" s="6" t="s">
        <v>5823</v>
      </c>
      <c r="B1680" s="11" t="s">
        <v>25</v>
      </c>
      <c r="C1680" s="11" t="s">
        <v>2847</v>
      </c>
      <c r="D1680" s="11" t="s">
        <v>2848</v>
      </c>
      <c r="E1680" s="11" t="s">
        <v>2849</v>
      </c>
      <c r="F1680" s="46" t="s">
        <v>2958</v>
      </c>
      <c r="G1680" s="2" t="s">
        <v>30</v>
      </c>
      <c r="H1680" s="41">
        <v>0</v>
      </c>
      <c r="I1680" s="18">
        <v>470000000</v>
      </c>
      <c r="J1680" s="6" t="s">
        <v>32</v>
      </c>
      <c r="K1680" s="11" t="s">
        <v>45</v>
      </c>
      <c r="L1680" s="40" t="s">
        <v>2257</v>
      </c>
      <c r="M1680" s="2" t="s">
        <v>35</v>
      </c>
      <c r="N1680" s="11" t="s">
        <v>2258</v>
      </c>
      <c r="O1680" s="11" t="s">
        <v>2259</v>
      </c>
      <c r="P1680" s="2">
        <v>796</v>
      </c>
      <c r="Q1680" s="42" t="s">
        <v>39</v>
      </c>
      <c r="R1680" s="43">
        <v>5</v>
      </c>
      <c r="S1680" s="43">
        <v>20636.02</v>
      </c>
      <c r="T1680" s="23">
        <v>0</v>
      </c>
      <c r="U1680" s="23">
        <f t="shared" si="877"/>
        <v>0</v>
      </c>
      <c r="V1680" s="2"/>
      <c r="W1680" s="2">
        <v>2016</v>
      </c>
      <c r="X1680" s="41" t="s">
        <v>7025</v>
      </c>
    </row>
    <row r="1681" spans="1:24" ht="153" x14ac:dyDescent="0.25">
      <c r="A1681" s="6" t="s">
        <v>7450</v>
      </c>
      <c r="B1681" s="11" t="s">
        <v>25</v>
      </c>
      <c r="C1681" s="11" t="s">
        <v>2847</v>
      </c>
      <c r="D1681" s="11" t="s">
        <v>2848</v>
      </c>
      <c r="E1681" s="11" t="s">
        <v>2849</v>
      </c>
      <c r="F1681" s="46" t="s">
        <v>2958</v>
      </c>
      <c r="G1681" s="2" t="s">
        <v>30</v>
      </c>
      <c r="H1681" s="41">
        <v>0</v>
      </c>
      <c r="I1681" s="18">
        <v>470000000</v>
      </c>
      <c r="J1681" s="6" t="s">
        <v>32</v>
      </c>
      <c r="K1681" s="11" t="s">
        <v>95</v>
      </c>
      <c r="L1681" s="40" t="s">
        <v>2257</v>
      </c>
      <c r="M1681" s="2" t="s">
        <v>35</v>
      </c>
      <c r="N1681" s="11" t="s">
        <v>2258</v>
      </c>
      <c r="O1681" s="11" t="s">
        <v>2259</v>
      </c>
      <c r="P1681" s="2">
        <v>796</v>
      </c>
      <c r="Q1681" s="42" t="s">
        <v>39</v>
      </c>
      <c r="R1681" s="43">
        <v>5</v>
      </c>
      <c r="S1681" s="43">
        <v>20636.02</v>
      </c>
      <c r="T1681" s="23">
        <f t="shared" ref="T1681" si="967">R1681*S1681</f>
        <v>103180.1</v>
      </c>
      <c r="U1681" s="23">
        <f t="shared" ref="U1681" si="968">T1681*1.12</f>
        <v>115561.71200000001</v>
      </c>
      <c r="V1681" s="2"/>
      <c r="W1681" s="2">
        <v>2016</v>
      </c>
      <c r="X1681" s="41"/>
    </row>
    <row r="1682" spans="1:24" ht="153" x14ac:dyDescent="0.25">
      <c r="A1682" s="6" t="s">
        <v>5824</v>
      </c>
      <c r="B1682" s="11" t="s">
        <v>25</v>
      </c>
      <c r="C1682" s="11" t="s">
        <v>2959</v>
      </c>
      <c r="D1682" s="46" t="s">
        <v>2398</v>
      </c>
      <c r="E1682" s="11" t="s">
        <v>2960</v>
      </c>
      <c r="F1682" s="46" t="s">
        <v>2961</v>
      </c>
      <c r="G1682" s="2" t="s">
        <v>30</v>
      </c>
      <c r="H1682" s="41">
        <v>0</v>
      </c>
      <c r="I1682" s="18">
        <v>470000000</v>
      </c>
      <c r="J1682" s="6" t="s">
        <v>32</v>
      </c>
      <c r="K1682" s="11" t="s">
        <v>45</v>
      </c>
      <c r="L1682" s="40" t="s">
        <v>2257</v>
      </c>
      <c r="M1682" s="2" t="s">
        <v>35</v>
      </c>
      <c r="N1682" s="11" t="s">
        <v>2258</v>
      </c>
      <c r="O1682" s="11" t="s">
        <v>2259</v>
      </c>
      <c r="P1682" s="2">
        <v>796</v>
      </c>
      <c r="Q1682" s="42" t="s">
        <v>39</v>
      </c>
      <c r="R1682" s="43">
        <v>4</v>
      </c>
      <c r="S1682" s="23">
        <v>2173.17</v>
      </c>
      <c r="T1682" s="23">
        <v>0</v>
      </c>
      <c r="U1682" s="23">
        <f t="shared" si="877"/>
        <v>0</v>
      </c>
      <c r="V1682" s="2"/>
      <c r="W1682" s="2">
        <v>2016</v>
      </c>
      <c r="X1682" s="41" t="s">
        <v>7025</v>
      </c>
    </row>
    <row r="1683" spans="1:24" ht="153" x14ac:dyDescent="0.25">
      <c r="A1683" s="6" t="s">
        <v>7451</v>
      </c>
      <c r="B1683" s="11" t="s">
        <v>25</v>
      </c>
      <c r="C1683" s="11" t="s">
        <v>2959</v>
      </c>
      <c r="D1683" s="46" t="s">
        <v>2398</v>
      </c>
      <c r="E1683" s="11" t="s">
        <v>2960</v>
      </c>
      <c r="F1683" s="46" t="s">
        <v>2961</v>
      </c>
      <c r="G1683" s="2" t="s">
        <v>30</v>
      </c>
      <c r="H1683" s="41">
        <v>0</v>
      </c>
      <c r="I1683" s="18">
        <v>470000000</v>
      </c>
      <c r="J1683" s="6" t="s">
        <v>32</v>
      </c>
      <c r="K1683" s="11" t="s">
        <v>95</v>
      </c>
      <c r="L1683" s="40" t="s">
        <v>2257</v>
      </c>
      <c r="M1683" s="2" t="s">
        <v>35</v>
      </c>
      <c r="N1683" s="11" t="s">
        <v>2258</v>
      </c>
      <c r="O1683" s="11" t="s">
        <v>2259</v>
      </c>
      <c r="P1683" s="2">
        <v>796</v>
      </c>
      <c r="Q1683" s="42" t="s">
        <v>39</v>
      </c>
      <c r="R1683" s="43">
        <v>4</v>
      </c>
      <c r="S1683" s="23">
        <v>2173.17</v>
      </c>
      <c r="T1683" s="23">
        <f t="shared" ref="T1683" si="969">R1683*S1683</f>
        <v>8692.68</v>
      </c>
      <c r="U1683" s="23">
        <f t="shared" ref="U1683" si="970">T1683*1.12</f>
        <v>9735.8016000000007</v>
      </c>
      <c r="V1683" s="2"/>
      <c r="W1683" s="2">
        <v>2016</v>
      </c>
      <c r="X1683" s="41"/>
    </row>
    <row r="1684" spans="1:24" ht="153" x14ac:dyDescent="0.25">
      <c r="A1684" s="6" t="s">
        <v>5825</v>
      </c>
      <c r="B1684" s="11" t="s">
        <v>25</v>
      </c>
      <c r="C1684" s="11" t="s">
        <v>2962</v>
      </c>
      <c r="D1684" s="11" t="s">
        <v>2393</v>
      </c>
      <c r="E1684" s="11" t="s">
        <v>2963</v>
      </c>
      <c r="F1684" s="46" t="s">
        <v>2964</v>
      </c>
      <c r="G1684" s="2" t="s">
        <v>30</v>
      </c>
      <c r="H1684" s="41">
        <v>0</v>
      </c>
      <c r="I1684" s="18">
        <v>470000000</v>
      </c>
      <c r="J1684" s="6" t="s">
        <v>32</v>
      </c>
      <c r="K1684" s="11" t="s">
        <v>45</v>
      </c>
      <c r="L1684" s="40" t="s">
        <v>2257</v>
      </c>
      <c r="M1684" s="2" t="s">
        <v>35</v>
      </c>
      <c r="N1684" s="11" t="s">
        <v>2258</v>
      </c>
      <c r="O1684" s="11" t="s">
        <v>2259</v>
      </c>
      <c r="P1684" s="2">
        <v>796</v>
      </c>
      <c r="Q1684" s="42" t="s">
        <v>39</v>
      </c>
      <c r="R1684" s="43">
        <v>40</v>
      </c>
      <c r="S1684" s="43">
        <v>362.73</v>
      </c>
      <c r="T1684" s="23">
        <v>0</v>
      </c>
      <c r="U1684" s="23">
        <f t="shared" ref="U1684:U1797" si="971">T1684*1.12</f>
        <v>0</v>
      </c>
      <c r="V1684" s="2"/>
      <c r="W1684" s="2">
        <v>2016</v>
      </c>
      <c r="X1684" s="41" t="s">
        <v>7025</v>
      </c>
    </row>
    <row r="1685" spans="1:24" ht="153" x14ac:dyDescent="0.25">
      <c r="A1685" s="6" t="s">
        <v>7452</v>
      </c>
      <c r="B1685" s="11" t="s">
        <v>25</v>
      </c>
      <c r="C1685" s="11" t="s">
        <v>2962</v>
      </c>
      <c r="D1685" s="11" t="s">
        <v>2393</v>
      </c>
      <c r="E1685" s="11" t="s">
        <v>2963</v>
      </c>
      <c r="F1685" s="46" t="s">
        <v>2964</v>
      </c>
      <c r="G1685" s="2" t="s">
        <v>30</v>
      </c>
      <c r="H1685" s="41">
        <v>0</v>
      </c>
      <c r="I1685" s="18">
        <v>470000000</v>
      </c>
      <c r="J1685" s="6" t="s">
        <v>32</v>
      </c>
      <c r="K1685" s="11" t="s">
        <v>95</v>
      </c>
      <c r="L1685" s="40" t="s">
        <v>2257</v>
      </c>
      <c r="M1685" s="2" t="s">
        <v>35</v>
      </c>
      <c r="N1685" s="11" t="s">
        <v>2258</v>
      </c>
      <c r="O1685" s="11" t="s">
        <v>2259</v>
      </c>
      <c r="P1685" s="2">
        <v>796</v>
      </c>
      <c r="Q1685" s="42" t="s">
        <v>39</v>
      </c>
      <c r="R1685" s="43">
        <v>40</v>
      </c>
      <c r="S1685" s="43">
        <v>362.73</v>
      </c>
      <c r="T1685" s="23">
        <f t="shared" ref="T1685" si="972">R1685*S1685</f>
        <v>14509.2</v>
      </c>
      <c r="U1685" s="23">
        <f t="shared" ref="U1685" si="973">T1685*1.12</f>
        <v>16250.304000000002</v>
      </c>
      <c r="V1685" s="2"/>
      <c r="W1685" s="2">
        <v>2016</v>
      </c>
      <c r="X1685" s="41"/>
    </row>
    <row r="1686" spans="1:24" ht="153" x14ac:dyDescent="0.25">
      <c r="A1686" s="6" t="s">
        <v>5826</v>
      </c>
      <c r="B1686" s="11" t="s">
        <v>25</v>
      </c>
      <c r="C1686" s="11" t="s">
        <v>2965</v>
      </c>
      <c r="D1686" s="11" t="s">
        <v>781</v>
      </c>
      <c r="E1686" s="11" t="s">
        <v>2966</v>
      </c>
      <c r="F1686" s="11" t="s">
        <v>2967</v>
      </c>
      <c r="G1686" s="2" t="s">
        <v>30</v>
      </c>
      <c r="H1686" s="41">
        <v>0</v>
      </c>
      <c r="I1686" s="18">
        <v>470000000</v>
      </c>
      <c r="J1686" s="6" t="s">
        <v>32</v>
      </c>
      <c r="K1686" s="11" t="s">
        <v>45</v>
      </c>
      <c r="L1686" s="40" t="s">
        <v>2257</v>
      </c>
      <c r="M1686" s="2" t="s">
        <v>35</v>
      </c>
      <c r="N1686" s="11" t="s">
        <v>2258</v>
      </c>
      <c r="O1686" s="11" t="s">
        <v>2259</v>
      </c>
      <c r="P1686" s="2">
        <v>796</v>
      </c>
      <c r="Q1686" s="42" t="s">
        <v>39</v>
      </c>
      <c r="R1686" s="43">
        <v>25</v>
      </c>
      <c r="S1686" s="43">
        <v>1050</v>
      </c>
      <c r="T1686" s="23">
        <v>0</v>
      </c>
      <c r="U1686" s="23">
        <f t="shared" si="971"/>
        <v>0</v>
      </c>
      <c r="V1686" s="2"/>
      <c r="W1686" s="2">
        <v>2016</v>
      </c>
      <c r="X1686" s="41" t="s">
        <v>7025</v>
      </c>
    </row>
    <row r="1687" spans="1:24" ht="153" x14ac:dyDescent="0.25">
      <c r="A1687" s="6" t="s">
        <v>7453</v>
      </c>
      <c r="B1687" s="11" t="s">
        <v>25</v>
      </c>
      <c r="C1687" s="11" t="s">
        <v>2965</v>
      </c>
      <c r="D1687" s="11" t="s">
        <v>781</v>
      </c>
      <c r="E1687" s="11" t="s">
        <v>2966</v>
      </c>
      <c r="F1687" s="11" t="s">
        <v>2967</v>
      </c>
      <c r="G1687" s="2" t="s">
        <v>30</v>
      </c>
      <c r="H1687" s="41">
        <v>0</v>
      </c>
      <c r="I1687" s="18">
        <v>470000000</v>
      </c>
      <c r="J1687" s="6" t="s">
        <v>32</v>
      </c>
      <c r="K1687" s="11" t="s">
        <v>95</v>
      </c>
      <c r="L1687" s="40" t="s">
        <v>2257</v>
      </c>
      <c r="M1687" s="2" t="s">
        <v>35</v>
      </c>
      <c r="N1687" s="11" t="s">
        <v>2258</v>
      </c>
      <c r="O1687" s="11" t="s">
        <v>2259</v>
      </c>
      <c r="P1687" s="2">
        <v>796</v>
      </c>
      <c r="Q1687" s="42" t="s">
        <v>39</v>
      </c>
      <c r="R1687" s="43">
        <v>25</v>
      </c>
      <c r="S1687" s="43">
        <v>1050</v>
      </c>
      <c r="T1687" s="23">
        <f t="shared" ref="T1687" si="974">R1687*S1687</f>
        <v>26250</v>
      </c>
      <c r="U1687" s="23">
        <f t="shared" ref="U1687" si="975">T1687*1.12</f>
        <v>29400.000000000004</v>
      </c>
      <c r="V1687" s="2"/>
      <c r="W1687" s="2">
        <v>2016</v>
      </c>
      <c r="X1687" s="41"/>
    </row>
    <row r="1688" spans="1:24" ht="153" x14ac:dyDescent="0.25">
      <c r="A1688" s="6" t="s">
        <v>5827</v>
      </c>
      <c r="B1688" s="11" t="s">
        <v>25</v>
      </c>
      <c r="C1688" s="11" t="s">
        <v>2968</v>
      </c>
      <c r="D1688" s="11" t="s">
        <v>2819</v>
      </c>
      <c r="E1688" s="11" t="s">
        <v>2969</v>
      </c>
      <c r="F1688" s="11" t="s">
        <v>2970</v>
      </c>
      <c r="G1688" s="2" t="s">
        <v>30</v>
      </c>
      <c r="H1688" s="41">
        <v>0</v>
      </c>
      <c r="I1688" s="18">
        <v>470000000</v>
      </c>
      <c r="J1688" s="6" t="s">
        <v>32</v>
      </c>
      <c r="K1688" s="11" t="s">
        <v>45</v>
      </c>
      <c r="L1688" s="40" t="s">
        <v>2257</v>
      </c>
      <c r="M1688" s="2" t="s">
        <v>35</v>
      </c>
      <c r="N1688" s="11" t="s">
        <v>2258</v>
      </c>
      <c r="O1688" s="11" t="s">
        <v>2259</v>
      </c>
      <c r="P1688" s="2">
        <v>796</v>
      </c>
      <c r="Q1688" s="49" t="s">
        <v>39</v>
      </c>
      <c r="R1688" s="43">
        <v>6</v>
      </c>
      <c r="S1688" s="43">
        <v>2100</v>
      </c>
      <c r="T1688" s="23">
        <v>0</v>
      </c>
      <c r="U1688" s="23">
        <f t="shared" si="971"/>
        <v>0</v>
      </c>
      <c r="V1688" s="2"/>
      <c r="W1688" s="2">
        <v>2016</v>
      </c>
      <c r="X1688" s="41" t="s">
        <v>6914</v>
      </c>
    </row>
    <row r="1689" spans="1:24" ht="153" x14ac:dyDescent="0.25">
      <c r="A1689" s="6" t="s">
        <v>7454</v>
      </c>
      <c r="B1689" s="11" t="s">
        <v>25</v>
      </c>
      <c r="C1689" s="11" t="s">
        <v>2968</v>
      </c>
      <c r="D1689" s="11" t="s">
        <v>2819</v>
      </c>
      <c r="E1689" s="11" t="s">
        <v>2969</v>
      </c>
      <c r="F1689" s="11" t="s">
        <v>2970</v>
      </c>
      <c r="G1689" s="2" t="s">
        <v>30</v>
      </c>
      <c r="H1689" s="41">
        <v>0</v>
      </c>
      <c r="I1689" s="18">
        <v>470000000</v>
      </c>
      <c r="J1689" s="6" t="s">
        <v>32</v>
      </c>
      <c r="K1689" s="11" t="s">
        <v>95</v>
      </c>
      <c r="L1689" s="40" t="s">
        <v>2257</v>
      </c>
      <c r="M1689" s="2" t="s">
        <v>35</v>
      </c>
      <c r="N1689" s="11" t="s">
        <v>2258</v>
      </c>
      <c r="O1689" s="11" t="s">
        <v>2259</v>
      </c>
      <c r="P1689" s="2">
        <v>796</v>
      </c>
      <c r="Q1689" s="49" t="s">
        <v>39</v>
      </c>
      <c r="R1689" s="43">
        <v>8</v>
      </c>
      <c r="S1689" s="43">
        <v>2100</v>
      </c>
      <c r="T1689" s="23">
        <f t="shared" ref="T1689" si="976">R1689*S1689</f>
        <v>16800</v>
      </c>
      <c r="U1689" s="23">
        <f t="shared" ref="U1689" si="977">T1689*1.12</f>
        <v>18816</v>
      </c>
      <c r="V1689" s="2"/>
      <c r="W1689" s="2">
        <v>2016</v>
      </c>
      <c r="X1689" s="41"/>
    </row>
    <row r="1690" spans="1:24" ht="153" x14ac:dyDescent="0.25">
      <c r="A1690" s="6" t="s">
        <v>5828</v>
      </c>
      <c r="B1690" s="11" t="s">
        <v>25</v>
      </c>
      <c r="C1690" s="11" t="s">
        <v>2971</v>
      </c>
      <c r="D1690" s="11" t="s">
        <v>2398</v>
      </c>
      <c r="E1690" s="11" t="s">
        <v>2972</v>
      </c>
      <c r="F1690" s="11" t="s">
        <v>2973</v>
      </c>
      <c r="G1690" s="2" t="s">
        <v>30</v>
      </c>
      <c r="H1690" s="41">
        <v>0</v>
      </c>
      <c r="I1690" s="18">
        <v>470000000</v>
      </c>
      <c r="J1690" s="6" t="s">
        <v>32</v>
      </c>
      <c r="K1690" s="11" t="s">
        <v>45</v>
      </c>
      <c r="L1690" s="40" t="s">
        <v>2257</v>
      </c>
      <c r="M1690" s="2" t="s">
        <v>35</v>
      </c>
      <c r="N1690" s="11" t="s">
        <v>2258</v>
      </c>
      <c r="O1690" s="11" t="s">
        <v>2259</v>
      </c>
      <c r="P1690" s="2">
        <v>796</v>
      </c>
      <c r="Q1690" s="42" t="s">
        <v>39</v>
      </c>
      <c r="R1690" s="43">
        <v>3</v>
      </c>
      <c r="S1690" s="43">
        <v>8750</v>
      </c>
      <c r="T1690" s="23">
        <v>0</v>
      </c>
      <c r="U1690" s="23">
        <f t="shared" si="971"/>
        <v>0</v>
      </c>
      <c r="V1690" s="2"/>
      <c r="W1690" s="2">
        <v>2016</v>
      </c>
      <c r="X1690" s="41" t="s">
        <v>7025</v>
      </c>
    </row>
    <row r="1691" spans="1:24" ht="153" x14ac:dyDescent="0.25">
      <c r="A1691" s="6" t="s">
        <v>7455</v>
      </c>
      <c r="B1691" s="11" t="s">
        <v>25</v>
      </c>
      <c r="C1691" s="11" t="s">
        <v>2971</v>
      </c>
      <c r="D1691" s="11" t="s">
        <v>2398</v>
      </c>
      <c r="E1691" s="11" t="s">
        <v>2972</v>
      </c>
      <c r="F1691" s="11" t="s">
        <v>2973</v>
      </c>
      <c r="G1691" s="2" t="s">
        <v>30</v>
      </c>
      <c r="H1691" s="41">
        <v>0</v>
      </c>
      <c r="I1691" s="18">
        <v>470000000</v>
      </c>
      <c r="J1691" s="6" t="s">
        <v>32</v>
      </c>
      <c r="K1691" s="11" t="s">
        <v>95</v>
      </c>
      <c r="L1691" s="40" t="s">
        <v>2257</v>
      </c>
      <c r="M1691" s="2" t="s">
        <v>35</v>
      </c>
      <c r="N1691" s="11" t="s">
        <v>2258</v>
      </c>
      <c r="O1691" s="11" t="s">
        <v>2259</v>
      </c>
      <c r="P1691" s="2">
        <v>796</v>
      </c>
      <c r="Q1691" s="42" t="s">
        <v>39</v>
      </c>
      <c r="R1691" s="43">
        <v>3</v>
      </c>
      <c r="S1691" s="43">
        <v>8750</v>
      </c>
      <c r="T1691" s="23">
        <f t="shared" ref="T1691" si="978">R1691*S1691</f>
        <v>26250</v>
      </c>
      <c r="U1691" s="23">
        <f t="shared" ref="U1691" si="979">T1691*1.12</f>
        <v>29400.000000000004</v>
      </c>
      <c r="V1691" s="2"/>
      <c r="W1691" s="2">
        <v>2016</v>
      </c>
      <c r="X1691" s="41"/>
    </row>
    <row r="1692" spans="1:24" ht="153" x14ac:dyDescent="0.25">
      <c r="A1692" s="6" t="s">
        <v>5829</v>
      </c>
      <c r="B1692" s="11" t="s">
        <v>25</v>
      </c>
      <c r="C1692" s="11" t="s">
        <v>2631</v>
      </c>
      <c r="D1692" s="11" t="s">
        <v>2632</v>
      </c>
      <c r="E1692" s="11" t="s">
        <v>2633</v>
      </c>
      <c r="F1692" s="11" t="s">
        <v>2974</v>
      </c>
      <c r="G1692" s="2" t="s">
        <v>30</v>
      </c>
      <c r="H1692" s="41">
        <v>0</v>
      </c>
      <c r="I1692" s="18">
        <v>470000000</v>
      </c>
      <c r="J1692" s="6" t="s">
        <v>32</v>
      </c>
      <c r="K1692" s="11" t="s">
        <v>45</v>
      </c>
      <c r="L1692" s="40" t="s">
        <v>2257</v>
      </c>
      <c r="M1692" s="2" t="s">
        <v>35</v>
      </c>
      <c r="N1692" s="11" t="s">
        <v>2258</v>
      </c>
      <c r="O1692" s="11" t="s">
        <v>2259</v>
      </c>
      <c r="P1692" s="2">
        <v>796</v>
      </c>
      <c r="Q1692" s="42" t="s">
        <v>39</v>
      </c>
      <c r="R1692" s="43">
        <v>3</v>
      </c>
      <c r="S1692" s="43">
        <v>12100</v>
      </c>
      <c r="T1692" s="23">
        <v>0</v>
      </c>
      <c r="U1692" s="23">
        <f t="shared" si="971"/>
        <v>0</v>
      </c>
      <c r="V1692" s="2"/>
      <c r="W1692" s="2">
        <v>2016</v>
      </c>
      <c r="X1692" s="41" t="s">
        <v>7025</v>
      </c>
    </row>
    <row r="1693" spans="1:24" ht="153" x14ac:dyDescent="0.25">
      <c r="A1693" s="6" t="s">
        <v>7456</v>
      </c>
      <c r="B1693" s="11" t="s">
        <v>25</v>
      </c>
      <c r="C1693" s="11" t="s">
        <v>2631</v>
      </c>
      <c r="D1693" s="11" t="s">
        <v>2632</v>
      </c>
      <c r="E1693" s="11" t="s">
        <v>2633</v>
      </c>
      <c r="F1693" s="11" t="s">
        <v>2974</v>
      </c>
      <c r="G1693" s="2" t="s">
        <v>30</v>
      </c>
      <c r="H1693" s="41">
        <v>0</v>
      </c>
      <c r="I1693" s="18">
        <v>470000000</v>
      </c>
      <c r="J1693" s="6" t="s">
        <v>32</v>
      </c>
      <c r="K1693" s="11" t="s">
        <v>95</v>
      </c>
      <c r="L1693" s="40" t="s">
        <v>2257</v>
      </c>
      <c r="M1693" s="2" t="s">
        <v>35</v>
      </c>
      <c r="N1693" s="11" t="s">
        <v>2258</v>
      </c>
      <c r="O1693" s="11" t="s">
        <v>2259</v>
      </c>
      <c r="P1693" s="2">
        <v>796</v>
      </c>
      <c r="Q1693" s="42" t="s">
        <v>39</v>
      </c>
      <c r="R1693" s="43">
        <v>3</v>
      </c>
      <c r="S1693" s="43">
        <v>12100</v>
      </c>
      <c r="T1693" s="23">
        <f t="shared" ref="T1693" si="980">R1693*S1693</f>
        <v>36300</v>
      </c>
      <c r="U1693" s="23">
        <f t="shared" ref="U1693" si="981">T1693*1.12</f>
        <v>40656.000000000007</v>
      </c>
      <c r="V1693" s="2"/>
      <c r="W1693" s="2">
        <v>2016</v>
      </c>
      <c r="X1693" s="41"/>
    </row>
    <row r="1694" spans="1:24" ht="153" x14ac:dyDescent="0.25">
      <c r="A1694" s="6" t="s">
        <v>5830</v>
      </c>
      <c r="B1694" s="11" t="s">
        <v>25</v>
      </c>
      <c r="C1694" s="11" t="s">
        <v>2975</v>
      </c>
      <c r="D1694" s="11" t="s">
        <v>2433</v>
      </c>
      <c r="E1694" s="11" t="s">
        <v>2976</v>
      </c>
      <c r="F1694" s="11" t="s">
        <v>2977</v>
      </c>
      <c r="G1694" s="2" t="s">
        <v>30</v>
      </c>
      <c r="H1694" s="41">
        <v>0</v>
      </c>
      <c r="I1694" s="18">
        <v>470000000</v>
      </c>
      <c r="J1694" s="6" t="s">
        <v>32</v>
      </c>
      <c r="K1694" s="11" t="s">
        <v>45</v>
      </c>
      <c r="L1694" s="40" t="s">
        <v>2257</v>
      </c>
      <c r="M1694" s="2" t="s">
        <v>35</v>
      </c>
      <c r="N1694" s="11" t="s">
        <v>2258</v>
      </c>
      <c r="O1694" s="11" t="s">
        <v>2259</v>
      </c>
      <c r="P1694" s="2">
        <v>796</v>
      </c>
      <c r="Q1694" s="42" t="s">
        <v>39</v>
      </c>
      <c r="R1694" s="43">
        <v>8</v>
      </c>
      <c r="S1694" s="43">
        <v>2200</v>
      </c>
      <c r="T1694" s="23">
        <v>0</v>
      </c>
      <c r="U1694" s="23">
        <f t="shared" si="971"/>
        <v>0</v>
      </c>
      <c r="V1694" s="2"/>
      <c r="W1694" s="2">
        <v>2016</v>
      </c>
      <c r="X1694" s="41" t="s">
        <v>7025</v>
      </c>
    </row>
    <row r="1695" spans="1:24" ht="153" x14ac:dyDescent="0.25">
      <c r="A1695" s="6" t="s">
        <v>7457</v>
      </c>
      <c r="B1695" s="11" t="s">
        <v>25</v>
      </c>
      <c r="C1695" s="11" t="s">
        <v>2975</v>
      </c>
      <c r="D1695" s="11" t="s">
        <v>2433</v>
      </c>
      <c r="E1695" s="11" t="s">
        <v>2976</v>
      </c>
      <c r="F1695" s="11" t="s">
        <v>2977</v>
      </c>
      <c r="G1695" s="2" t="s">
        <v>30</v>
      </c>
      <c r="H1695" s="41">
        <v>0</v>
      </c>
      <c r="I1695" s="18">
        <v>470000000</v>
      </c>
      <c r="J1695" s="6" t="s">
        <v>32</v>
      </c>
      <c r="K1695" s="11" t="s">
        <v>95</v>
      </c>
      <c r="L1695" s="40" t="s">
        <v>2257</v>
      </c>
      <c r="M1695" s="2" t="s">
        <v>35</v>
      </c>
      <c r="N1695" s="11" t="s">
        <v>2258</v>
      </c>
      <c r="O1695" s="11" t="s">
        <v>2259</v>
      </c>
      <c r="P1695" s="2">
        <v>796</v>
      </c>
      <c r="Q1695" s="42" t="s">
        <v>39</v>
      </c>
      <c r="R1695" s="43">
        <v>12</v>
      </c>
      <c r="S1695" s="43">
        <v>2200</v>
      </c>
      <c r="T1695" s="23">
        <f t="shared" ref="T1695" si="982">R1695*S1695</f>
        <v>26400</v>
      </c>
      <c r="U1695" s="23">
        <f t="shared" ref="U1695" si="983">T1695*1.12</f>
        <v>29568.000000000004</v>
      </c>
      <c r="V1695" s="2"/>
      <c r="W1695" s="2">
        <v>2016</v>
      </c>
      <c r="X1695" s="41"/>
    </row>
    <row r="1696" spans="1:24" ht="153" x14ac:dyDescent="0.25">
      <c r="A1696" s="6" t="s">
        <v>5831</v>
      </c>
      <c r="B1696" s="11" t="s">
        <v>25</v>
      </c>
      <c r="C1696" s="11" t="s">
        <v>2978</v>
      </c>
      <c r="D1696" s="46" t="s">
        <v>2979</v>
      </c>
      <c r="E1696" s="11" t="s">
        <v>2980</v>
      </c>
      <c r="F1696" s="46" t="s">
        <v>2981</v>
      </c>
      <c r="G1696" s="2" t="s">
        <v>30</v>
      </c>
      <c r="H1696" s="41">
        <v>0</v>
      </c>
      <c r="I1696" s="18">
        <v>470000000</v>
      </c>
      <c r="J1696" s="6" t="s">
        <v>32</v>
      </c>
      <c r="K1696" s="11" t="s">
        <v>45</v>
      </c>
      <c r="L1696" s="40" t="s">
        <v>2257</v>
      </c>
      <c r="M1696" s="2" t="s">
        <v>35</v>
      </c>
      <c r="N1696" s="11" t="s">
        <v>2258</v>
      </c>
      <c r="O1696" s="11" t="s">
        <v>2259</v>
      </c>
      <c r="P1696" s="2">
        <v>796</v>
      </c>
      <c r="Q1696" s="42" t="s">
        <v>39</v>
      </c>
      <c r="R1696" s="43">
        <v>4</v>
      </c>
      <c r="S1696" s="43">
        <v>2354</v>
      </c>
      <c r="T1696" s="23">
        <v>0</v>
      </c>
      <c r="U1696" s="23">
        <f t="shared" si="971"/>
        <v>0</v>
      </c>
      <c r="V1696" s="2"/>
      <c r="W1696" s="2">
        <v>2016</v>
      </c>
      <c r="X1696" s="41" t="s">
        <v>7025</v>
      </c>
    </row>
    <row r="1697" spans="1:24" ht="153" x14ac:dyDescent="0.25">
      <c r="A1697" s="6" t="s">
        <v>7458</v>
      </c>
      <c r="B1697" s="11" t="s">
        <v>25</v>
      </c>
      <c r="C1697" s="11" t="s">
        <v>2978</v>
      </c>
      <c r="D1697" s="46" t="s">
        <v>2979</v>
      </c>
      <c r="E1697" s="11" t="s">
        <v>2980</v>
      </c>
      <c r="F1697" s="46" t="s">
        <v>2981</v>
      </c>
      <c r="G1697" s="2" t="s">
        <v>30</v>
      </c>
      <c r="H1697" s="41">
        <v>0</v>
      </c>
      <c r="I1697" s="18">
        <v>470000000</v>
      </c>
      <c r="J1697" s="6" t="s">
        <v>32</v>
      </c>
      <c r="K1697" s="11" t="s">
        <v>95</v>
      </c>
      <c r="L1697" s="40" t="s">
        <v>2257</v>
      </c>
      <c r="M1697" s="2" t="s">
        <v>35</v>
      </c>
      <c r="N1697" s="11" t="s">
        <v>2258</v>
      </c>
      <c r="O1697" s="11" t="s">
        <v>2259</v>
      </c>
      <c r="P1697" s="2">
        <v>796</v>
      </c>
      <c r="Q1697" s="42" t="s">
        <v>39</v>
      </c>
      <c r="R1697" s="43">
        <v>4</v>
      </c>
      <c r="S1697" s="43">
        <v>2354</v>
      </c>
      <c r="T1697" s="23">
        <f t="shared" ref="T1697" si="984">R1697*S1697</f>
        <v>9416</v>
      </c>
      <c r="U1697" s="23">
        <f t="shared" ref="U1697" si="985">T1697*1.12</f>
        <v>10545.920000000002</v>
      </c>
      <c r="V1697" s="2"/>
      <c r="W1697" s="2">
        <v>2016</v>
      </c>
      <c r="X1697" s="41"/>
    </row>
    <row r="1698" spans="1:24" ht="153" x14ac:dyDescent="0.25">
      <c r="A1698" s="6" t="s">
        <v>5832</v>
      </c>
      <c r="B1698" s="11" t="s">
        <v>25</v>
      </c>
      <c r="C1698" s="11" t="s">
        <v>2982</v>
      </c>
      <c r="D1698" s="46" t="s">
        <v>2440</v>
      </c>
      <c r="E1698" s="11" t="s">
        <v>2983</v>
      </c>
      <c r="F1698" s="46" t="s">
        <v>2984</v>
      </c>
      <c r="G1698" s="2" t="s">
        <v>30</v>
      </c>
      <c r="H1698" s="41">
        <v>0</v>
      </c>
      <c r="I1698" s="18">
        <v>470000000</v>
      </c>
      <c r="J1698" s="6" t="s">
        <v>32</v>
      </c>
      <c r="K1698" s="11" t="s">
        <v>45</v>
      </c>
      <c r="L1698" s="40" t="s">
        <v>2257</v>
      </c>
      <c r="M1698" s="2" t="s">
        <v>35</v>
      </c>
      <c r="N1698" s="11" t="s">
        <v>2258</v>
      </c>
      <c r="O1698" s="11" t="s">
        <v>2259</v>
      </c>
      <c r="P1698" s="2">
        <v>796</v>
      </c>
      <c r="Q1698" s="42" t="s">
        <v>39</v>
      </c>
      <c r="R1698" s="43">
        <v>4</v>
      </c>
      <c r="S1698" s="43">
        <v>27734.399999999998</v>
      </c>
      <c r="T1698" s="23">
        <v>0</v>
      </c>
      <c r="U1698" s="23">
        <f t="shared" si="971"/>
        <v>0</v>
      </c>
      <c r="V1698" s="2"/>
      <c r="W1698" s="2">
        <v>2016</v>
      </c>
      <c r="X1698" s="41" t="s">
        <v>7025</v>
      </c>
    </row>
    <row r="1699" spans="1:24" ht="153" x14ac:dyDescent="0.25">
      <c r="A1699" s="6" t="s">
        <v>7459</v>
      </c>
      <c r="B1699" s="11" t="s">
        <v>25</v>
      </c>
      <c r="C1699" s="11" t="s">
        <v>2982</v>
      </c>
      <c r="D1699" s="46" t="s">
        <v>2440</v>
      </c>
      <c r="E1699" s="11" t="s">
        <v>2983</v>
      </c>
      <c r="F1699" s="46" t="s">
        <v>2984</v>
      </c>
      <c r="G1699" s="2" t="s">
        <v>30</v>
      </c>
      <c r="H1699" s="41">
        <v>0</v>
      </c>
      <c r="I1699" s="18">
        <v>470000000</v>
      </c>
      <c r="J1699" s="6" t="s">
        <v>32</v>
      </c>
      <c r="K1699" s="11" t="s">
        <v>95</v>
      </c>
      <c r="L1699" s="40" t="s">
        <v>2257</v>
      </c>
      <c r="M1699" s="2" t="s">
        <v>35</v>
      </c>
      <c r="N1699" s="11" t="s">
        <v>2258</v>
      </c>
      <c r="O1699" s="11" t="s">
        <v>2259</v>
      </c>
      <c r="P1699" s="2">
        <v>796</v>
      </c>
      <c r="Q1699" s="42" t="s">
        <v>39</v>
      </c>
      <c r="R1699" s="43">
        <v>4</v>
      </c>
      <c r="S1699" s="43">
        <v>27734.399999999998</v>
      </c>
      <c r="T1699" s="23">
        <f t="shared" ref="T1699" si="986">R1699*S1699</f>
        <v>110937.59999999999</v>
      </c>
      <c r="U1699" s="23">
        <f t="shared" ref="U1699" si="987">T1699*1.12</f>
        <v>124250.11200000001</v>
      </c>
      <c r="V1699" s="2"/>
      <c r="W1699" s="2">
        <v>2016</v>
      </c>
      <c r="X1699" s="41"/>
    </row>
    <row r="1700" spans="1:24" ht="153" x14ac:dyDescent="0.25">
      <c r="A1700" s="6" t="s">
        <v>5833</v>
      </c>
      <c r="B1700" s="11" t="s">
        <v>25</v>
      </c>
      <c r="C1700" s="11" t="s">
        <v>2985</v>
      </c>
      <c r="D1700" s="11" t="s">
        <v>2491</v>
      </c>
      <c r="E1700" s="11" t="s">
        <v>2986</v>
      </c>
      <c r="F1700" s="59" t="s">
        <v>2987</v>
      </c>
      <c r="G1700" s="2" t="s">
        <v>30</v>
      </c>
      <c r="H1700" s="41">
        <v>0</v>
      </c>
      <c r="I1700" s="18">
        <v>470000000</v>
      </c>
      <c r="J1700" s="6" t="s">
        <v>32</v>
      </c>
      <c r="K1700" s="11" t="s">
        <v>45</v>
      </c>
      <c r="L1700" s="40" t="s">
        <v>2257</v>
      </c>
      <c r="M1700" s="2" t="s">
        <v>35</v>
      </c>
      <c r="N1700" s="11" t="s">
        <v>2258</v>
      </c>
      <c r="O1700" s="11" t="s">
        <v>2259</v>
      </c>
      <c r="P1700" s="2">
        <v>796</v>
      </c>
      <c r="Q1700" s="42" t="s">
        <v>39</v>
      </c>
      <c r="R1700" s="43">
        <v>1</v>
      </c>
      <c r="S1700" s="43">
        <v>280000</v>
      </c>
      <c r="T1700" s="23">
        <v>0</v>
      </c>
      <c r="U1700" s="23">
        <f t="shared" si="971"/>
        <v>0</v>
      </c>
      <c r="V1700" s="2"/>
      <c r="W1700" s="2">
        <v>2016</v>
      </c>
      <c r="X1700" s="41" t="s">
        <v>7025</v>
      </c>
    </row>
    <row r="1701" spans="1:24" ht="153" x14ac:dyDescent="0.25">
      <c r="A1701" s="6" t="s">
        <v>7460</v>
      </c>
      <c r="B1701" s="11" t="s">
        <v>25</v>
      </c>
      <c r="C1701" s="11" t="s">
        <v>2985</v>
      </c>
      <c r="D1701" s="11" t="s">
        <v>2491</v>
      </c>
      <c r="E1701" s="11" t="s">
        <v>2986</v>
      </c>
      <c r="F1701" s="59" t="s">
        <v>2987</v>
      </c>
      <c r="G1701" s="2" t="s">
        <v>30</v>
      </c>
      <c r="H1701" s="41">
        <v>0</v>
      </c>
      <c r="I1701" s="18">
        <v>470000000</v>
      </c>
      <c r="J1701" s="6" t="s">
        <v>32</v>
      </c>
      <c r="K1701" s="11" t="s">
        <v>95</v>
      </c>
      <c r="L1701" s="40" t="s">
        <v>2257</v>
      </c>
      <c r="M1701" s="2" t="s">
        <v>35</v>
      </c>
      <c r="N1701" s="11" t="s">
        <v>2258</v>
      </c>
      <c r="O1701" s="11" t="s">
        <v>2259</v>
      </c>
      <c r="P1701" s="2">
        <v>796</v>
      </c>
      <c r="Q1701" s="42" t="s">
        <v>39</v>
      </c>
      <c r="R1701" s="43">
        <v>1</v>
      </c>
      <c r="S1701" s="43">
        <v>280000</v>
      </c>
      <c r="T1701" s="23">
        <f t="shared" ref="T1701" si="988">R1701*S1701</f>
        <v>280000</v>
      </c>
      <c r="U1701" s="23">
        <f t="shared" ref="U1701" si="989">T1701*1.12</f>
        <v>313600.00000000006</v>
      </c>
      <c r="V1701" s="2"/>
      <c r="W1701" s="2">
        <v>2016</v>
      </c>
      <c r="X1701" s="41"/>
    </row>
    <row r="1702" spans="1:24" ht="153" x14ac:dyDescent="0.25">
      <c r="A1702" s="6" t="s">
        <v>5834</v>
      </c>
      <c r="B1702" s="11" t="s">
        <v>25</v>
      </c>
      <c r="C1702" s="11" t="s">
        <v>2985</v>
      </c>
      <c r="D1702" s="11" t="s">
        <v>2491</v>
      </c>
      <c r="E1702" s="11" t="s">
        <v>2986</v>
      </c>
      <c r="F1702" s="45" t="s">
        <v>2988</v>
      </c>
      <c r="G1702" s="2" t="s">
        <v>30</v>
      </c>
      <c r="H1702" s="41">
        <v>0</v>
      </c>
      <c r="I1702" s="18">
        <v>470000000</v>
      </c>
      <c r="J1702" s="6" t="s">
        <v>32</v>
      </c>
      <c r="K1702" s="11" t="s">
        <v>45</v>
      </c>
      <c r="L1702" s="40" t="s">
        <v>2257</v>
      </c>
      <c r="M1702" s="2" t="s">
        <v>35</v>
      </c>
      <c r="N1702" s="11" t="s">
        <v>2258</v>
      </c>
      <c r="O1702" s="11" t="s">
        <v>2259</v>
      </c>
      <c r="P1702" s="2">
        <v>796</v>
      </c>
      <c r="Q1702" s="42" t="s">
        <v>39</v>
      </c>
      <c r="R1702" s="43">
        <v>1</v>
      </c>
      <c r="S1702" s="36">
        <v>280000</v>
      </c>
      <c r="T1702" s="23">
        <v>0</v>
      </c>
      <c r="U1702" s="23">
        <f t="shared" si="971"/>
        <v>0</v>
      </c>
      <c r="V1702" s="2"/>
      <c r="W1702" s="2">
        <v>2016</v>
      </c>
      <c r="X1702" s="41" t="s">
        <v>6914</v>
      </c>
    </row>
    <row r="1703" spans="1:24" ht="153" x14ac:dyDescent="0.25">
      <c r="A1703" s="6" t="s">
        <v>7461</v>
      </c>
      <c r="B1703" s="11" t="s">
        <v>25</v>
      </c>
      <c r="C1703" s="11" t="s">
        <v>2985</v>
      </c>
      <c r="D1703" s="11" t="s">
        <v>2491</v>
      </c>
      <c r="E1703" s="11" t="s">
        <v>2986</v>
      </c>
      <c r="F1703" s="45" t="s">
        <v>2988</v>
      </c>
      <c r="G1703" s="2" t="s">
        <v>30</v>
      </c>
      <c r="H1703" s="41">
        <v>0</v>
      </c>
      <c r="I1703" s="18">
        <v>470000000</v>
      </c>
      <c r="J1703" s="6" t="s">
        <v>32</v>
      </c>
      <c r="K1703" s="11" t="s">
        <v>95</v>
      </c>
      <c r="L1703" s="40" t="s">
        <v>2257</v>
      </c>
      <c r="M1703" s="2" t="s">
        <v>35</v>
      </c>
      <c r="N1703" s="11" t="s">
        <v>2258</v>
      </c>
      <c r="O1703" s="11" t="s">
        <v>2259</v>
      </c>
      <c r="P1703" s="2">
        <v>796</v>
      </c>
      <c r="Q1703" s="42" t="s">
        <v>39</v>
      </c>
      <c r="R1703" s="43">
        <v>2</v>
      </c>
      <c r="S1703" s="36">
        <v>280000</v>
      </c>
      <c r="T1703" s="23">
        <f t="shared" ref="T1703" si="990">R1703*S1703</f>
        <v>560000</v>
      </c>
      <c r="U1703" s="23">
        <f t="shared" ref="U1703" si="991">T1703*1.12</f>
        <v>627200.00000000012</v>
      </c>
      <c r="V1703" s="2"/>
      <c r="W1703" s="2">
        <v>2016</v>
      </c>
      <c r="X1703" s="41"/>
    </row>
    <row r="1704" spans="1:24" ht="153" x14ac:dyDescent="0.25">
      <c r="A1704" s="6" t="s">
        <v>5835</v>
      </c>
      <c r="B1704" s="11" t="s">
        <v>25</v>
      </c>
      <c r="C1704" s="11" t="s">
        <v>2989</v>
      </c>
      <c r="D1704" s="11" t="s">
        <v>2491</v>
      </c>
      <c r="E1704" s="11" t="s">
        <v>2990</v>
      </c>
      <c r="F1704" s="45" t="s">
        <v>2991</v>
      </c>
      <c r="G1704" s="2" t="s">
        <v>30</v>
      </c>
      <c r="H1704" s="41">
        <v>0</v>
      </c>
      <c r="I1704" s="18">
        <v>470000000</v>
      </c>
      <c r="J1704" s="6" t="s">
        <v>32</v>
      </c>
      <c r="K1704" s="11" t="s">
        <v>45</v>
      </c>
      <c r="L1704" s="40" t="s">
        <v>2257</v>
      </c>
      <c r="M1704" s="2" t="s">
        <v>35</v>
      </c>
      <c r="N1704" s="11" t="s">
        <v>2258</v>
      </c>
      <c r="O1704" s="11" t="s">
        <v>2259</v>
      </c>
      <c r="P1704" s="2">
        <v>796</v>
      </c>
      <c r="Q1704" s="42" t="s">
        <v>39</v>
      </c>
      <c r="R1704" s="43">
        <v>1</v>
      </c>
      <c r="S1704" s="43">
        <v>115560</v>
      </c>
      <c r="T1704" s="23">
        <v>0</v>
      </c>
      <c r="U1704" s="23">
        <f t="shared" si="971"/>
        <v>0</v>
      </c>
      <c r="V1704" s="2"/>
      <c r="W1704" s="2">
        <v>2016</v>
      </c>
      <c r="X1704" s="41" t="s">
        <v>6914</v>
      </c>
    </row>
    <row r="1705" spans="1:24" ht="153" x14ac:dyDescent="0.25">
      <c r="A1705" s="6" t="s">
        <v>7462</v>
      </c>
      <c r="B1705" s="11" t="s">
        <v>25</v>
      </c>
      <c r="C1705" s="11" t="s">
        <v>2989</v>
      </c>
      <c r="D1705" s="11" t="s">
        <v>2491</v>
      </c>
      <c r="E1705" s="11" t="s">
        <v>2990</v>
      </c>
      <c r="F1705" s="45" t="s">
        <v>2991</v>
      </c>
      <c r="G1705" s="2" t="s">
        <v>30</v>
      </c>
      <c r="H1705" s="41">
        <v>0</v>
      </c>
      <c r="I1705" s="18">
        <v>470000000</v>
      </c>
      <c r="J1705" s="6" t="s">
        <v>32</v>
      </c>
      <c r="K1705" s="11" t="s">
        <v>95</v>
      </c>
      <c r="L1705" s="40" t="s">
        <v>2257</v>
      </c>
      <c r="M1705" s="2" t="s">
        <v>35</v>
      </c>
      <c r="N1705" s="11" t="s">
        <v>2258</v>
      </c>
      <c r="O1705" s="11" t="s">
        <v>2259</v>
      </c>
      <c r="P1705" s="2">
        <v>796</v>
      </c>
      <c r="Q1705" s="42" t="s">
        <v>39</v>
      </c>
      <c r="R1705" s="43">
        <v>2</v>
      </c>
      <c r="S1705" s="43">
        <v>115560</v>
      </c>
      <c r="T1705" s="23">
        <f t="shared" ref="T1705" si="992">R1705*S1705</f>
        <v>231120</v>
      </c>
      <c r="U1705" s="23">
        <f t="shared" ref="U1705" si="993">T1705*1.12</f>
        <v>258854.40000000002</v>
      </c>
      <c r="V1705" s="2"/>
      <c r="W1705" s="2">
        <v>2016</v>
      </c>
      <c r="X1705" s="41"/>
    </row>
    <row r="1706" spans="1:24" ht="153" x14ac:dyDescent="0.25">
      <c r="A1706" s="6" t="s">
        <v>5836</v>
      </c>
      <c r="B1706" s="11" t="s">
        <v>25</v>
      </c>
      <c r="C1706" s="11" t="s">
        <v>2992</v>
      </c>
      <c r="D1706" s="11" t="s">
        <v>404</v>
      </c>
      <c r="E1706" s="11" t="s">
        <v>2993</v>
      </c>
      <c r="F1706" s="46" t="s">
        <v>2994</v>
      </c>
      <c r="G1706" s="2" t="s">
        <v>30</v>
      </c>
      <c r="H1706" s="41">
        <v>0</v>
      </c>
      <c r="I1706" s="18">
        <v>470000000</v>
      </c>
      <c r="J1706" s="6" t="s">
        <v>32</v>
      </c>
      <c r="K1706" s="11" t="s">
        <v>45</v>
      </c>
      <c r="L1706" s="40" t="s">
        <v>2257</v>
      </c>
      <c r="M1706" s="2" t="s">
        <v>35</v>
      </c>
      <c r="N1706" s="11" t="s">
        <v>2258</v>
      </c>
      <c r="O1706" s="11" t="s">
        <v>2259</v>
      </c>
      <c r="P1706" s="2">
        <v>796</v>
      </c>
      <c r="Q1706" s="42" t="s">
        <v>39</v>
      </c>
      <c r="R1706" s="43">
        <v>2</v>
      </c>
      <c r="S1706" s="23">
        <v>435.01920000000007</v>
      </c>
      <c r="T1706" s="23">
        <v>0</v>
      </c>
      <c r="U1706" s="23">
        <f t="shared" si="971"/>
        <v>0</v>
      </c>
      <c r="V1706" s="2"/>
      <c r="W1706" s="2">
        <v>2016</v>
      </c>
      <c r="X1706" s="41" t="s">
        <v>7025</v>
      </c>
    </row>
    <row r="1707" spans="1:24" ht="153" x14ac:dyDescent="0.25">
      <c r="A1707" s="6" t="s">
        <v>7463</v>
      </c>
      <c r="B1707" s="11" t="s">
        <v>25</v>
      </c>
      <c r="C1707" s="11" t="s">
        <v>2992</v>
      </c>
      <c r="D1707" s="11" t="s">
        <v>404</v>
      </c>
      <c r="E1707" s="11" t="s">
        <v>2993</v>
      </c>
      <c r="F1707" s="46" t="s">
        <v>2994</v>
      </c>
      <c r="G1707" s="2" t="s">
        <v>30</v>
      </c>
      <c r="H1707" s="41">
        <v>0</v>
      </c>
      <c r="I1707" s="18">
        <v>470000000</v>
      </c>
      <c r="J1707" s="6" t="s">
        <v>32</v>
      </c>
      <c r="K1707" s="11" t="s">
        <v>95</v>
      </c>
      <c r="L1707" s="40" t="s">
        <v>2257</v>
      </c>
      <c r="M1707" s="2" t="s">
        <v>35</v>
      </c>
      <c r="N1707" s="11" t="s">
        <v>2258</v>
      </c>
      <c r="O1707" s="11" t="s">
        <v>2259</v>
      </c>
      <c r="P1707" s="2">
        <v>796</v>
      </c>
      <c r="Q1707" s="42" t="s">
        <v>39</v>
      </c>
      <c r="R1707" s="43">
        <v>2</v>
      </c>
      <c r="S1707" s="23">
        <v>435.01920000000007</v>
      </c>
      <c r="T1707" s="23">
        <f t="shared" ref="T1707" si="994">R1707*S1707</f>
        <v>870.03840000000014</v>
      </c>
      <c r="U1707" s="23">
        <f t="shared" ref="U1707" si="995">T1707*1.12</f>
        <v>974.44300800000019</v>
      </c>
      <c r="V1707" s="2"/>
      <c r="W1707" s="2">
        <v>2016</v>
      </c>
      <c r="X1707" s="41"/>
    </row>
    <row r="1708" spans="1:24" ht="153" x14ac:dyDescent="0.25">
      <c r="A1708" s="6" t="s">
        <v>5837</v>
      </c>
      <c r="B1708" s="11" t="s">
        <v>25</v>
      </c>
      <c r="C1708" s="11" t="s">
        <v>2995</v>
      </c>
      <c r="D1708" s="11" t="s">
        <v>2500</v>
      </c>
      <c r="E1708" s="11" t="s">
        <v>2996</v>
      </c>
      <c r="F1708" s="46" t="s">
        <v>2997</v>
      </c>
      <c r="G1708" s="2" t="s">
        <v>30</v>
      </c>
      <c r="H1708" s="41">
        <v>0</v>
      </c>
      <c r="I1708" s="18">
        <v>470000000</v>
      </c>
      <c r="J1708" s="6" t="s">
        <v>32</v>
      </c>
      <c r="K1708" s="11" t="s">
        <v>45</v>
      </c>
      <c r="L1708" s="40" t="s">
        <v>2257</v>
      </c>
      <c r="M1708" s="2" t="s">
        <v>35</v>
      </c>
      <c r="N1708" s="11" t="s">
        <v>2258</v>
      </c>
      <c r="O1708" s="11" t="s">
        <v>2259</v>
      </c>
      <c r="P1708" s="2">
        <v>796</v>
      </c>
      <c r="Q1708" s="42" t="s">
        <v>39</v>
      </c>
      <c r="R1708" s="43">
        <v>2</v>
      </c>
      <c r="S1708" s="43">
        <v>6163.2</v>
      </c>
      <c r="T1708" s="23">
        <v>0</v>
      </c>
      <c r="U1708" s="23">
        <f t="shared" si="971"/>
        <v>0</v>
      </c>
      <c r="V1708" s="2"/>
      <c r="W1708" s="2">
        <v>2016</v>
      </c>
      <c r="X1708" s="41" t="s">
        <v>7025</v>
      </c>
    </row>
    <row r="1709" spans="1:24" ht="153" x14ac:dyDescent="0.25">
      <c r="A1709" s="6" t="s">
        <v>7464</v>
      </c>
      <c r="B1709" s="11" t="s">
        <v>25</v>
      </c>
      <c r="C1709" s="11" t="s">
        <v>2995</v>
      </c>
      <c r="D1709" s="11" t="s">
        <v>2500</v>
      </c>
      <c r="E1709" s="11" t="s">
        <v>2996</v>
      </c>
      <c r="F1709" s="46" t="s">
        <v>2997</v>
      </c>
      <c r="G1709" s="2" t="s">
        <v>30</v>
      </c>
      <c r="H1709" s="41">
        <v>0</v>
      </c>
      <c r="I1709" s="18">
        <v>470000000</v>
      </c>
      <c r="J1709" s="6" t="s">
        <v>32</v>
      </c>
      <c r="K1709" s="11" t="s">
        <v>95</v>
      </c>
      <c r="L1709" s="40" t="s">
        <v>2257</v>
      </c>
      <c r="M1709" s="2" t="s">
        <v>35</v>
      </c>
      <c r="N1709" s="11" t="s">
        <v>2258</v>
      </c>
      <c r="O1709" s="11" t="s">
        <v>2259</v>
      </c>
      <c r="P1709" s="2">
        <v>796</v>
      </c>
      <c r="Q1709" s="42" t="s">
        <v>39</v>
      </c>
      <c r="R1709" s="43">
        <v>2</v>
      </c>
      <c r="S1709" s="43">
        <v>6163.2</v>
      </c>
      <c r="T1709" s="23">
        <f t="shared" ref="T1709" si="996">R1709*S1709</f>
        <v>12326.4</v>
      </c>
      <c r="U1709" s="23">
        <f t="shared" ref="U1709" si="997">T1709*1.12</f>
        <v>13805.568000000001</v>
      </c>
      <c r="V1709" s="2"/>
      <c r="W1709" s="2">
        <v>2016</v>
      </c>
      <c r="X1709" s="41"/>
    </row>
    <row r="1710" spans="1:24" ht="153" x14ac:dyDescent="0.25">
      <c r="A1710" s="6" t="s">
        <v>5838</v>
      </c>
      <c r="B1710" s="11" t="s">
        <v>25</v>
      </c>
      <c r="C1710" s="11" t="s">
        <v>2998</v>
      </c>
      <c r="D1710" s="11" t="s">
        <v>2500</v>
      </c>
      <c r="E1710" s="11" t="s">
        <v>2999</v>
      </c>
      <c r="F1710" s="46" t="s">
        <v>3000</v>
      </c>
      <c r="G1710" s="2" t="s">
        <v>30</v>
      </c>
      <c r="H1710" s="41">
        <v>0</v>
      </c>
      <c r="I1710" s="18">
        <v>470000000</v>
      </c>
      <c r="J1710" s="6" t="s">
        <v>32</v>
      </c>
      <c r="K1710" s="11" t="s">
        <v>45</v>
      </c>
      <c r="L1710" s="40" t="s">
        <v>2257</v>
      </c>
      <c r="M1710" s="2" t="s">
        <v>35</v>
      </c>
      <c r="N1710" s="11" t="s">
        <v>2258</v>
      </c>
      <c r="O1710" s="11" t="s">
        <v>2259</v>
      </c>
      <c r="P1710" s="2">
        <v>796</v>
      </c>
      <c r="Q1710" s="42" t="s">
        <v>39</v>
      </c>
      <c r="R1710" s="43">
        <v>2</v>
      </c>
      <c r="S1710" s="23">
        <v>5701.3880000000008</v>
      </c>
      <c r="T1710" s="23">
        <v>0</v>
      </c>
      <c r="U1710" s="23">
        <f t="shared" si="971"/>
        <v>0</v>
      </c>
      <c r="V1710" s="2"/>
      <c r="W1710" s="2">
        <v>2016</v>
      </c>
      <c r="X1710" s="41" t="s">
        <v>7025</v>
      </c>
    </row>
    <row r="1711" spans="1:24" ht="153" x14ac:dyDescent="0.25">
      <c r="A1711" s="6" t="s">
        <v>7465</v>
      </c>
      <c r="B1711" s="11" t="s">
        <v>25</v>
      </c>
      <c r="C1711" s="11" t="s">
        <v>2998</v>
      </c>
      <c r="D1711" s="11" t="s">
        <v>2500</v>
      </c>
      <c r="E1711" s="11" t="s">
        <v>2999</v>
      </c>
      <c r="F1711" s="46" t="s">
        <v>3000</v>
      </c>
      <c r="G1711" s="2" t="s">
        <v>30</v>
      </c>
      <c r="H1711" s="41">
        <v>0</v>
      </c>
      <c r="I1711" s="18">
        <v>470000000</v>
      </c>
      <c r="J1711" s="6" t="s">
        <v>32</v>
      </c>
      <c r="K1711" s="11" t="s">
        <v>95</v>
      </c>
      <c r="L1711" s="40" t="s">
        <v>2257</v>
      </c>
      <c r="M1711" s="2" t="s">
        <v>35</v>
      </c>
      <c r="N1711" s="11" t="s">
        <v>2258</v>
      </c>
      <c r="O1711" s="11" t="s">
        <v>2259</v>
      </c>
      <c r="P1711" s="2">
        <v>796</v>
      </c>
      <c r="Q1711" s="42" t="s">
        <v>39</v>
      </c>
      <c r="R1711" s="43">
        <v>2</v>
      </c>
      <c r="S1711" s="23">
        <v>5701.3880000000008</v>
      </c>
      <c r="T1711" s="23">
        <f t="shared" ref="T1711" si="998">R1711*S1711</f>
        <v>11402.776000000002</v>
      </c>
      <c r="U1711" s="23">
        <f t="shared" ref="U1711" si="999">T1711*1.12</f>
        <v>12771.109120000003</v>
      </c>
      <c r="V1711" s="2"/>
      <c r="W1711" s="2">
        <v>2016</v>
      </c>
      <c r="X1711" s="41"/>
    </row>
    <row r="1712" spans="1:24" ht="153" x14ac:dyDescent="0.25">
      <c r="A1712" s="6" t="s">
        <v>5839</v>
      </c>
      <c r="B1712" s="11" t="s">
        <v>25</v>
      </c>
      <c r="C1712" s="11" t="s">
        <v>3001</v>
      </c>
      <c r="D1712" s="11" t="s">
        <v>2500</v>
      </c>
      <c r="E1712" s="11" t="s">
        <v>3002</v>
      </c>
      <c r="F1712" s="46" t="s">
        <v>3003</v>
      </c>
      <c r="G1712" s="2" t="s">
        <v>30</v>
      </c>
      <c r="H1712" s="41">
        <v>0</v>
      </c>
      <c r="I1712" s="18">
        <v>470000000</v>
      </c>
      <c r="J1712" s="6" t="s">
        <v>32</v>
      </c>
      <c r="K1712" s="11" t="s">
        <v>45</v>
      </c>
      <c r="L1712" s="40" t="s">
        <v>2257</v>
      </c>
      <c r="M1712" s="2" t="s">
        <v>35</v>
      </c>
      <c r="N1712" s="11" t="s">
        <v>2258</v>
      </c>
      <c r="O1712" s="11" t="s">
        <v>2259</v>
      </c>
      <c r="P1712" s="2">
        <v>796</v>
      </c>
      <c r="Q1712" s="42" t="s">
        <v>39</v>
      </c>
      <c r="R1712" s="43">
        <v>2</v>
      </c>
      <c r="S1712" s="43">
        <v>6163.2</v>
      </c>
      <c r="T1712" s="23">
        <v>0</v>
      </c>
      <c r="U1712" s="23">
        <f t="shared" si="971"/>
        <v>0</v>
      </c>
      <c r="V1712" s="2"/>
      <c r="W1712" s="2">
        <v>2016</v>
      </c>
      <c r="X1712" s="41" t="s">
        <v>7025</v>
      </c>
    </row>
    <row r="1713" spans="1:24" ht="153" x14ac:dyDescent="0.25">
      <c r="A1713" s="6" t="s">
        <v>7466</v>
      </c>
      <c r="B1713" s="11" t="s">
        <v>25</v>
      </c>
      <c r="C1713" s="11" t="s">
        <v>3001</v>
      </c>
      <c r="D1713" s="11" t="s">
        <v>2500</v>
      </c>
      <c r="E1713" s="11" t="s">
        <v>3002</v>
      </c>
      <c r="F1713" s="46" t="s">
        <v>3003</v>
      </c>
      <c r="G1713" s="2" t="s">
        <v>30</v>
      </c>
      <c r="H1713" s="41">
        <v>0</v>
      </c>
      <c r="I1713" s="18">
        <v>470000000</v>
      </c>
      <c r="J1713" s="6" t="s">
        <v>32</v>
      </c>
      <c r="K1713" s="11" t="s">
        <v>95</v>
      </c>
      <c r="L1713" s="40" t="s">
        <v>2257</v>
      </c>
      <c r="M1713" s="2" t="s">
        <v>35</v>
      </c>
      <c r="N1713" s="11" t="s">
        <v>2258</v>
      </c>
      <c r="O1713" s="11" t="s">
        <v>2259</v>
      </c>
      <c r="P1713" s="2">
        <v>796</v>
      </c>
      <c r="Q1713" s="42" t="s">
        <v>39</v>
      </c>
      <c r="R1713" s="43">
        <v>2</v>
      </c>
      <c r="S1713" s="43">
        <v>6163.2</v>
      </c>
      <c r="T1713" s="23">
        <f t="shared" ref="T1713" si="1000">R1713*S1713</f>
        <v>12326.4</v>
      </c>
      <c r="U1713" s="23">
        <f t="shared" ref="U1713" si="1001">T1713*1.12</f>
        <v>13805.568000000001</v>
      </c>
      <c r="V1713" s="2"/>
      <c r="W1713" s="2">
        <v>2016</v>
      </c>
      <c r="X1713" s="41"/>
    </row>
    <row r="1714" spans="1:24" ht="153" x14ac:dyDescent="0.25">
      <c r="A1714" s="6" t="s">
        <v>5840</v>
      </c>
      <c r="B1714" s="11" t="s">
        <v>25</v>
      </c>
      <c r="C1714" s="11" t="s">
        <v>3004</v>
      </c>
      <c r="D1714" s="11" t="s">
        <v>2500</v>
      </c>
      <c r="E1714" s="11" t="s">
        <v>3005</v>
      </c>
      <c r="F1714" s="46" t="s">
        <v>3006</v>
      </c>
      <c r="G1714" s="2" t="s">
        <v>30</v>
      </c>
      <c r="H1714" s="41">
        <v>0</v>
      </c>
      <c r="I1714" s="18">
        <v>470000000</v>
      </c>
      <c r="J1714" s="6" t="s">
        <v>32</v>
      </c>
      <c r="K1714" s="11" t="s">
        <v>45</v>
      </c>
      <c r="L1714" s="40" t="s">
        <v>2257</v>
      </c>
      <c r="M1714" s="2" t="s">
        <v>35</v>
      </c>
      <c r="N1714" s="11" t="s">
        <v>2258</v>
      </c>
      <c r="O1714" s="11" t="s">
        <v>2259</v>
      </c>
      <c r="P1714" s="2">
        <v>796</v>
      </c>
      <c r="Q1714" s="42" t="s">
        <v>39</v>
      </c>
      <c r="R1714" s="43">
        <v>2</v>
      </c>
      <c r="S1714" s="43">
        <v>2889</v>
      </c>
      <c r="T1714" s="23">
        <v>0</v>
      </c>
      <c r="U1714" s="23">
        <f t="shared" si="971"/>
        <v>0</v>
      </c>
      <c r="V1714" s="2"/>
      <c r="W1714" s="2">
        <v>2016</v>
      </c>
      <c r="X1714" s="41" t="s">
        <v>7025</v>
      </c>
    </row>
    <row r="1715" spans="1:24" ht="153" x14ac:dyDescent="0.25">
      <c r="A1715" s="6" t="s">
        <v>7467</v>
      </c>
      <c r="B1715" s="11" t="s">
        <v>25</v>
      </c>
      <c r="C1715" s="11" t="s">
        <v>3004</v>
      </c>
      <c r="D1715" s="11" t="s">
        <v>2500</v>
      </c>
      <c r="E1715" s="11" t="s">
        <v>3005</v>
      </c>
      <c r="F1715" s="46" t="s">
        <v>3006</v>
      </c>
      <c r="G1715" s="2" t="s">
        <v>30</v>
      </c>
      <c r="H1715" s="41">
        <v>0</v>
      </c>
      <c r="I1715" s="18">
        <v>470000000</v>
      </c>
      <c r="J1715" s="6" t="s">
        <v>32</v>
      </c>
      <c r="K1715" s="11" t="s">
        <v>95</v>
      </c>
      <c r="L1715" s="40" t="s">
        <v>2257</v>
      </c>
      <c r="M1715" s="2" t="s">
        <v>35</v>
      </c>
      <c r="N1715" s="11" t="s">
        <v>2258</v>
      </c>
      <c r="O1715" s="11" t="s">
        <v>2259</v>
      </c>
      <c r="P1715" s="2">
        <v>796</v>
      </c>
      <c r="Q1715" s="42" t="s">
        <v>39</v>
      </c>
      <c r="R1715" s="43">
        <v>2</v>
      </c>
      <c r="S1715" s="43">
        <v>2889</v>
      </c>
      <c r="T1715" s="23">
        <f t="shared" ref="T1715" si="1002">R1715*S1715</f>
        <v>5778</v>
      </c>
      <c r="U1715" s="23">
        <f t="shared" ref="U1715" si="1003">T1715*1.12</f>
        <v>6471.3600000000006</v>
      </c>
      <c r="V1715" s="2"/>
      <c r="W1715" s="2">
        <v>2016</v>
      </c>
      <c r="X1715" s="41"/>
    </row>
    <row r="1716" spans="1:24" ht="153" x14ac:dyDescent="0.25">
      <c r="A1716" s="6" t="s">
        <v>5841</v>
      </c>
      <c r="B1716" s="11" t="s">
        <v>25</v>
      </c>
      <c r="C1716" s="11" t="s">
        <v>3007</v>
      </c>
      <c r="D1716" s="11" t="s">
        <v>2684</v>
      </c>
      <c r="E1716" s="11" t="s">
        <v>3008</v>
      </c>
      <c r="F1716" s="46" t="s">
        <v>3009</v>
      </c>
      <c r="G1716" s="2" t="s">
        <v>30</v>
      </c>
      <c r="H1716" s="41">
        <v>0</v>
      </c>
      <c r="I1716" s="18">
        <v>470000000</v>
      </c>
      <c r="J1716" s="6" t="s">
        <v>32</v>
      </c>
      <c r="K1716" s="11" t="s">
        <v>45</v>
      </c>
      <c r="L1716" s="40" t="s">
        <v>2257</v>
      </c>
      <c r="M1716" s="2" t="s">
        <v>35</v>
      </c>
      <c r="N1716" s="11" t="s">
        <v>2258</v>
      </c>
      <c r="O1716" s="11" t="s">
        <v>2259</v>
      </c>
      <c r="P1716" s="2">
        <v>796</v>
      </c>
      <c r="Q1716" s="42" t="s">
        <v>39</v>
      </c>
      <c r="R1716" s="43">
        <v>1</v>
      </c>
      <c r="S1716" s="43">
        <v>123264</v>
      </c>
      <c r="T1716" s="23">
        <v>0</v>
      </c>
      <c r="U1716" s="23">
        <f t="shared" si="971"/>
        <v>0</v>
      </c>
      <c r="V1716" s="2"/>
      <c r="W1716" s="2">
        <v>2016</v>
      </c>
      <c r="X1716" s="41" t="s">
        <v>7025</v>
      </c>
    </row>
    <row r="1717" spans="1:24" ht="153" x14ac:dyDescent="0.25">
      <c r="A1717" s="6" t="s">
        <v>7468</v>
      </c>
      <c r="B1717" s="11" t="s">
        <v>25</v>
      </c>
      <c r="C1717" s="11" t="s">
        <v>3007</v>
      </c>
      <c r="D1717" s="11" t="s">
        <v>2684</v>
      </c>
      <c r="E1717" s="11" t="s">
        <v>3008</v>
      </c>
      <c r="F1717" s="46" t="s">
        <v>3009</v>
      </c>
      <c r="G1717" s="2" t="s">
        <v>30</v>
      </c>
      <c r="H1717" s="41">
        <v>0</v>
      </c>
      <c r="I1717" s="18">
        <v>470000000</v>
      </c>
      <c r="J1717" s="6" t="s">
        <v>32</v>
      </c>
      <c r="K1717" s="11" t="s">
        <v>95</v>
      </c>
      <c r="L1717" s="40" t="s">
        <v>2257</v>
      </c>
      <c r="M1717" s="2" t="s">
        <v>35</v>
      </c>
      <c r="N1717" s="11" t="s">
        <v>2258</v>
      </c>
      <c r="O1717" s="11" t="s">
        <v>2259</v>
      </c>
      <c r="P1717" s="2">
        <v>796</v>
      </c>
      <c r="Q1717" s="42" t="s">
        <v>39</v>
      </c>
      <c r="R1717" s="43">
        <v>1</v>
      </c>
      <c r="S1717" s="43">
        <v>123264</v>
      </c>
      <c r="T1717" s="23">
        <f t="shared" ref="T1717" si="1004">R1717*S1717</f>
        <v>123264</v>
      </c>
      <c r="U1717" s="23">
        <f t="shared" ref="U1717" si="1005">T1717*1.12</f>
        <v>138055.68000000002</v>
      </c>
      <c r="V1717" s="2"/>
      <c r="W1717" s="2">
        <v>2016</v>
      </c>
      <c r="X1717" s="41"/>
    </row>
    <row r="1718" spans="1:24" ht="153" x14ac:dyDescent="0.25">
      <c r="A1718" s="6" t="s">
        <v>5842</v>
      </c>
      <c r="B1718" s="11" t="s">
        <v>25</v>
      </c>
      <c r="C1718" s="11" t="s">
        <v>3010</v>
      </c>
      <c r="D1718" s="11" t="s">
        <v>3011</v>
      </c>
      <c r="E1718" s="11" t="s">
        <v>3012</v>
      </c>
      <c r="F1718" s="49" t="s">
        <v>3013</v>
      </c>
      <c r="G1718" s="2" t="s">
        <v>30</v>
      </c>
      <c r="H1718" s="41">
        <v>0</v>
      </c>
      <c r="I1718" s="18">
        <v>470000000</v>
      </c>
      <c r="J1718" s="6" t="s">
        <v>32</v>
      </c>
      <c r="K1718" s="11" t="s">
        <v>45</v>
      </c>
      <c r="L1718" s="40" t="s">
        <v>2257</v>
      </c>
      <c r="M1718" s="2" t="s">
        <v>35</v>
      </c>
      <c r="N1718" s="11" t="s">
        <v>2258</v>
      </c>
      <c r="O1718" s="11" t="s">
        <v>2259</v>
      </c>
      <c r="P1718" s="2">
        <v>796</v>
      </c>
      <c r="Q1718" s="42" t="s">
        <v>39</v>
      </c>
      <c r="R1718" s="43">
        <v>2</v>
      </c>
      <c r="S1718" s="23">
        <v>14869.79</v>
      </c>
      <c r="T1718" s="23">
        <v>0</v>
      </c>
      <c r="U1718" s="23">
        <f t="shared" si="971"/>
        <v>0</v>
      </c>
      <c r="V1718" s="2"/>
      <c r="W1718" s="2">
        <v>2016</v>
      </c>
      <c r="X1718" s="41" t="s">
        <v>7025</v>
      </c>
    </row>
    <row r="1719" spans="1:24" ht="153" x14ac:dyDescent="0.25">
      <c r="A1719" s="6" t="s">
        <v>7469</v>
      </c>
      <c r="B1719" s="11" t="s">
        <v>25</v>
      </c>
      <c r="C1719" s="11" t="s">
        <v>3010</v>
      </c>
      <c r="D1719" s="11" t="s">
        <v>3011</v>
      </c>
      <c r="E1719" s="11" t="s">
        <v>3012</v>
      </c>
      <c r="F1719" s="49" t="s">
        <v>3013</v>
      </c>
      <c r="G1719" s="2" t="s">
        <v>30</v>
      </c>
      <c r="H1719" s="41">
        <v>0</v>
      </c>
      <c r="I1719" s="18">
        <v>470000000</v>
      </c>
      <c r="J1719" s="6" t="s">
        <v>32</v>
      </c>
      <c r="K1719" s="11" t="s">
        <v>95</v>
      </c>
      <c r="L1719" s="40" t="s">
        <v>2257</v>
      </c>
      <c r="M1719" s="2" t="s">
        <v>35</v>
      </c>
      <c r="N1719" s="11" t="s">
        <v>2258</v>
      </c>
      <c r="O1719" s="11" t="s">
        <v>2259</v>
      </c>
      <c r="P1719" s="2">
        <v>796</v>
      </c>
      <c r="Q1719" s="42" t="s">
        <v>39</v>
      </c>
      <c r="R1719" s="43">
        <v>2</v>
      </c>
      <c r="S1719" s="23">
        <v>14869.79</v>
      </c>
      <c r="T1719" s="23">
        <f t="shared" ref="T1719" si="1006">R1719*S1719</f>
        <v>29739.58</v>
      </c>
      <c r="U1719" s="23">
        <f t="shared" ref="U1719" si="1007">T1719*1.12</f>
        <v>33308.329600000005</v>
      </c>
      <c r="V1719" s="2"/>
      <c r="W1719" s="2">
        <v>2016</v>
      </c>
      <c r="X1719" s="41"/>
    </row>
    <row r="1720" spans="1:24" ht="153" x14ac:dyDescent="0.25">
      <c r="A1720" s="6" t="s">
        <v>5843</v>
      </c>
      <c r="B1720" s="11" t="s">
        <v>25</v>
      </c>
      <c r="C1720" s="11" t="s">
        <v>3014</v>
      </c>
      <c r="D1720" s="11" t="s">
        <v>912</v>
      </c>
      <c r="E1720" s="11" t="s">
        <v>3015</v>
      </c>
      <c r="F1720" s="46" t="s">
        <v>3016</v>
      </c>
      <c r="G1720" s="2" t="s">
        <v>30</v>
      </c>
      <c r="H1720" s="41">
        <v>0</v>
      </c>
      <c r="I1720" s="18">
        <v>470000000</v>
      </c>
      <c r="J1720" s="6" t="s">
        <v>32</v>
      </c>
      <c r="K1720" s="11" t="s">
        <v>45</v>
      </c>
      <c r="L1720" s="40" t="s">
        <v>2257</v>
      </c>
      <c r="M1720" s="2" t="s">
        <v>35</v>
      </c>
      <c r="N1720" s="11" t="s">
        <v>2258</v>
      </c>
      <c r="O1720" s="11" t="s">
        <v>2259</v>
      </c>
      <c r="P1720" s="2">
        <v>796</v>
      </c>
      <c r="Q1720" s="42" t="s">
        <v>39</v>
      </c>
      <c r="R1720" s="43">
        <v>12</v>
      </c>
      <c r="S1720" s="23">
        <v>949.13280000000009</v>
      </c>
      <c r="T1720" s="23">
        <v>0</v>
      </c>
      <c r="U1720" s="23">
        <f t="shared" si="971"/>
        <v>0</v>
      </c>
      <c r="V1720" s="2"/>
      <c r="W1720" s="2">
        <v>2016</v>
      </c>
      <c r="X1720" s="41" t="s">
        <v>6914</v>
      </c>
    </row>
    <row r="1721" spans="1:24" ht="153" x14ac:dyDescent="0.25">
      <c r="A1721" s="6" t="s">
        <v>7470</v>
      </c>
      <c r="B1721" s="11" t="s">
        <v>25</v>
      </c>
      <c r="C1721" s="11" t="s">
        <v>3014</v>
      </c>
      <c r="D1721" s="11" t="s">
        <v>912</v>
      </c>
      <c r="E1721" s="11" t="s">
        <v>3015</v>
      </c>
      <c r="F1721" s="46" t="s">
        <v>3016</v>
      </c>
      <c r="G1721" s="2" t="s">
        <v>30</v>
      </c>
      <c r="H1721" s="41">
        <v>0</v>
      </c>
      <c r="I1721" s="18">
        <v>470000000</v>
      </c>
      <c r="J1721" s="6" t="s">
        <v>32</v>
      </c>
      <c r="K1721" s="11" t="s">
        <v>95</v>
      </c>
      <c r="L1721" s="40" t="s">
        <v>2257</v>
      </c>
      <c r="M1721" s="2" t="s">
        <v>35</v>
      </c>
      <c r="N1721" s="11" t="s">
        <v>2258</v>
      </c>
      <c r="O1721" s="11" t="s">
        <v>2259</v>
      </c>
      <c r="P1721" s="2">
        <v>796</v>
      </c>
      <c r="Q1721" s="42" t="s">
        <v>39</v>
      </c>
      <c r="R1721" s="43">
        <v>16</v>
      </c>
      <c r="S1721" s="23">
        <v>949.13280000000009</v>
      </c>
      <c r="T1721" s="23">
        <f t="shared" ref="T1721" si="1008">R1721*S1721</f>
        <v>15186.124800000001</v>
      </c>
      <c r="U1721" s="23">
        <f t="shared" ref="U1721" si="1009">T1721*1.12</f>
        <v>17008.459776000003</v>
      </c>
      <c r="V1721" s="2"/>
      <c r="W1721" s="2">
        <v>2016</v>
      </c>
      <c r="X1721" s="41"/>
    </row>
    <row r="1722" spans="1:24" ht="153" x14ac:dyDescent="0.25">
      <c r="A1722" s="6" t="s">
        <v>5844</v>
      </c>
      <c r="B1722" s="11" t="s">
        <v>25</v>
      </c>
      <c r="C1722" s="11" t="s">
        <v>3017</v>
      </c>
      <c r="D1722" s="46" t="s">
        <v>2512</v>
      </c>
      <c r="E1722" s="11" t="s">
        <v>3018</v>
      </c>
      <c r="F1722" s="46" t="s">
        <v>3019</v>
      </c>
      <c r="G1722" s="2" t="s">
        <v>30</v>
      </c>
      <c r="H1722" s="41">
        <v>0</v>
      </c>
      <c r="I1722" s="18">
        <v>470000000</v>
      </c>
      <c r="J1722" s="6" t="s">
        <v>32</v>
      </c>
      <c r="K1722" s="11" t="s">
        <v>45</v>
      </c>
      <c r="L1722" s="40" t="s">
        <v>2257</v>
      </c>
      <c r="M1722" s="2" t="s">
        <v>35</v>
      </c>
      <c r="N1722" s="11" t="s">
        <v>2258</v>
      </c>
      <c r="O1722" s="11" t="s">
        <v>2259</v>
      </c>
      <c r="P1722" s="2">
        <v>796</v>
      </c>
      <c r="Q1722" s="42" t="s">
        <v>39</v>
      </c>
      <c r="R1722" s="43">
        <v>12</v>
      </c>
      <c r="S1722" s="43">
        <v>1926</v>
      </c>
      <c r="T1722" s="23">
        <v>0</v>
      </c>
      <c r="U1722" s="23">
        <f t="shared" si="971"/>
        <v>0</v>
      </c>
      <c r="V1722" s="2"/>
      <c r="W1722" s="2">
        <v>2016</v>
      </c>
      <c r="X1722" s="41" t="s">
        <v>7025</v>
      </c>
    </row>
    <row r="1723" spans="1:24" ht="153" x14ac:dyDescent="0.25">
      <c r="A1723" s="6" t="s">
        <v>7471</v>
      </c>
      <c r="B1723" s="11" t="s">
        <v>25</v>
      </c>
      <c r="C1723" s="11" t="s">
        <v>3017</v>
      </c>
      <c r="D1723" s="46" t="s">
        <v>2512</v>
      </c>
      <c r="E1723" s="11" t="s">
        <v>3018</v>
      </c>
      <c r="F1723" s="46" t="s">
        <v>3019</v>
      </c>
      <c r="G1723" s="2" t="s">
        <v>30</v>
      </c>
      <c r="H1723" s="41">
        <v>0</v>
      </c>
      <c r="I1723" s="18">
        <v>470000000</v>
      </c>
      <c r="J1723" s="6" t="s">
        <v>32</v>
      </c>
      <c r="K1723" s="11" t="s">
        <v>95</v>
      </c>
      <c r="L1723" s="40" t="s">
        <v>2257</v>
      </c>
      <c r="M1723" s="2" t="s">
        <v>35</v>
      </c>
      <c r="N1723" s="11" t="s">
        <v>2258</v>
      </c>
      <c r="O1723" s="11" t="s">
        <v>2259</v>
      </c>
      <c r="P1723" s="2">
        <v>796</v>
      </c>
      <c r="Q1723" s="42" t="s">
        <v>39</v>
      </c>
      <c r="R1723" s="43">
        <v>12</v>
      </c>
      <c r="S1723" s="43">
        <v>1926</v>
      </c>
      <c r="T1723" s="23">
        <f t="shared" ref="T1723" si="1010">R1723*S1723</f>
        <v>23112</v>
      </c>
      <c r="U1723" s="23">
        <f t="shared" ref="U1723" si="1011">T1723*1.12</f>
        <v>25885.440000000002</v>
      </c>
      <c r="V1723" s="2"/>
      <c r="W1723" s="2">
        <v>2016</v>
      </c>
      <c r="X1723" s="41"/>
    </row>
    <row r="1724" spans="1:24" ht="153" x14ac:dyDescent="0.25">
      <c r="A1724" s="6" t="s">
        <v>5845</v>
      </c>
      <c r="B1724" s="11" t="s">
        <v>25</v>
      </c>
      <c r="C1724" s="11" t="s">
        <v>3020</v>
      </c>
      <c r="D1724" s="11" t="s">
        <v>2829</v>
      </c>
      <c r="E1724" s="11" t="s">
        <v>3021</v>
      </c>
      <c r="F1724" s="46" t="s">
        <v>3022</v>
      </c>
      <c r="G1724" s="2" t="s">
        <v>30</v>
      </c>
      <c r="H1724" s="41">
        <v>0</v>
      </c>
      <c r="I1724" s="18">
        <v>470000000</v>
      </c>
      <c r="J1724" s="6" t="s">
        <v>32</v>
      </c>
      <c r="K1724" s="11" t="s">
        <v>45</v>
      </c>
      <c r="L1724" s="40" t="s">
        <v>2257</v>
      </c>
      <c r="M1724" s="2" t="s">
        <v>35</v>
      </c>
      <c r="N1724" s="11" t="s">
        <v>2258</v>
      </c>
      <c r="O1724" s="11" t="s">
        <v>2259</v>
      </c>
      <c r="P1724" s="2">
        <v>796</v>
      </c>
      <c r="Q1724" s="42" t="s">
        <v>39</v>
      </c>
      <c r="R1724" s="43">
        <v>4</v>
      </c>
      <c r="S1724" s="43">
        <v>8598.52</v>
      </c>
      <c r="T1724" s="23">
        <v>0</v>
      </c>
      <c r="U1724" s="23">
        <f t="shared" si="971"/>
        <v>0</v>
      </c>
      <c r="V1724" s="2"/>
      <c r="W1724" s="2">
        <v>2016</v>
      </c>
      <c r="X1724" s="41" t="s">
        <v>7025</v>
      </c>
    </row>
    <row r="1725" spans="1:24" ht="153" x14ac:dyDescent="0.25">
      <c r="A1725" s="6" t="s">
        <v>7472</v>
      </c>
      <c r="B1725" s="11" t="s">
        <v>25</v>
      </c>
      <c r="C1725" s="11" t="s">
        <v>3020</v>
      </c>
      <c r="D1725" s="11" t="s">
        <v>2829</v>
      </c>
      <c r="E1725" s="11" t="s">
        <v>3021</v>
      </c>
      <c r="F1725" s="46" t="s">
        <v>3022</v>
      </c>
      <c r="G1725" s="2" t="s">
        <v>30</v>
      </c>
      <c r="H1725" s="41">
        <v>0</v>
      </c>
      <c r="I1725" s="18">
        <v>470000000</v>
      </c>
      <c r="J1725" s="6" t="s">
        <v>32</v>
      </c>
      <c r="K1725" s="11" t="s">
        <v>95</v>
      </c>
      <c r="L1725" s="40" t="s">
        <v>2257</v>
      </c>
      <c r="M1725" s="2" t="s">
        <v>35</v>
      </c>
      <c r="N1725" s="11" t="s">
        <v>2258</v>
      </c>
      <c r="O1725" s="11" t="s">
        <v>2259</v>
      </c>
      <c r="P1725" s="2">
        <v>796</v>
      </c>
      <c r="Q1725" s="42" t="s">
        <v>39</v>
      </c>
      <c r="R1725" s="43">
        <v>4</v>
      </c>
      <c r="S1725" s="43">
        <v>8598.52</v>
      </c>
      <c r="T1725" s="23">
        <f t="shared" ref="T1725" si="1012">R1725*S1725</f>
        <v>34394.080000000002</v>
      </c>
      <c r="U1725" s="23">
        <f t="shared" ref="U1725" si="1013">T1725*1.12</f>
        <v>38521.369600000005</v>
      </c>
      <c r="V1725" s="2"/>
      <c r="W1725" s="2">
        <v>2016</v>
      </c>
      <c r="X1725" s="41"/>
    </row>
    <row r="1726" spans="1:24" ht="153" x14ac:dyDescent="0.25">
      <c r="A1726" s="6" t="s">
        <v>5846</v>
      </c>
      <c r="B1726" s="11" t="s">
        <v>25</v>
      </c>
      <c r="C1726" s="11" t="s">
        <v>2568</v>
      </c>
      <c r="D1726" s="46" t="s">
        <v>2569</v>
      </c>
      <c r="E1726" s="11" t="s">
        <v>2570</v>
      </c>
      <c r="F1726" s="46" t="s">
        <v>3023</v>
      </c>
      <c r="G1726" s="2" t="s">
        <v>30</v>
      </c>
      <c r="H1726" s="41">
        <v>0</v>
      </c>
      <c r="I1726" s="18">
        <v>470000000</v>
      </c>
      <c r="J1726" s="6" t="s">
        <v>32</v>
      </c>
      <c r="K1726" s="11" t="s">
        <v>45</v>
      </c>
      <c r="L1726" s="40" t="s">
        <v>2257</v>
      </c>
      <c r="M1726" s="2" t="s">
        <v>35</v>
      </c>
      <c r="N1726" s="11" t="s">
        <v>2258</v>
      </c>
      <c r="O1726" s="11" t="s">
        <v>2259</v>
      </c>
      <c r="P1726" s="2">
        <v>796</v>
      </c>
      <c r="Q1726" s="42" t="s">
        <v>39</v>
      </c>
      <c r="R1726" s="43">
        <v>7</v>
      </c>
      <c r="S1726" s="43">
        <v>11449</v>
      </c>
      <c r="T1726" s="23">
        <v>0</v>
      </c>
      <c r="U1726" s="23">
        <f t="shared" si="971"/>
        <v>0</v>
      </c>
      <c r="V1726" s="2"/>
      <c r="W1726" s="2">
        <v>2016</v>
      </c>
      <c r="X1726" s="41" t="s">
        <v>7025</v>
      </c>
    </row>
    <row r="1727" spans="1:24" ht="153" x14ac:dyDescent="0.25">
      <c r="A1727" s="6" t="s">
        <v>7473</v>
      </c>
      <c r="B1727" s="11" t="s">
        <v>25</v>
      </c>
      <c r="C1727" s="11" t="s">
        <v>2568</v>
      </c>
      <c r="D1727" s="46" t="s">
        <v>2569</v>
      </c>
      <c r="E1727" s="11" t="s">
        <v>2570</v>
      </c>
      <c r="F1727" s="46" t="s">
        <v>3023</v>
      </c>
      <c r="G1727" s="2" t="s">
        <v>30</v>
      </c>
      <c r="H1727" s="41">
        <v>0</v>
      </c>
      <c r="I1727" s="18">
        <v>470000000</v>
      </c>
      <c r="J1727" s="6" t="s">
        <v>32</v>
      </c>
      <c r="K1727" s="11" t="s">
        <v>95</v>
      </c>
      <c r="L1727" s="40" t="s">
        <v>2257</v>
      </c>
      <c r="M1727" s="2" t="s">
        <v>35</v>
      </c>
      <c r="N1727" s="11" t="s">
        <v>2258</v>
      </c>
      <c r="O1727" s="11" t="s">
        <v>2259</v>
      </c>
      <c r="P1727" s="2">
        <v>796</v>
      </c>
      <c r="Q1727" s="42" t="s">
        <v>39</v>
      </c>
      <c r="R1727" s="43">
        <v>7</v>
      </c>
      <c r="S1727" s="43">
        <v>11449</v>
      </c>
      <c r="T1727" s="23">
        <f t="shared" ref="T1727" si="1014">R1727*S1727</f>
        <v>80143</v>
      </c>
      <c r="U1727" s="23">
        <f t="shared" ref="U1727" si="1015">T1727*1.12</f>
        <v>89760.16</v>
      </c>
      <c r="V1727" s="2"/>
      <c r="W1727" s="2">
        <v>2016</v>
      </c>
      <c r="X1727" s="41"/>
    </row>
    <row r="1728" spans="1:24" ht="153" x14ac:dyDescent="0.25">
      <c r="A1728" s="6" t="s">
        <v>5847</v>
      </c>
      <c r="B1728" s="11" t="s">
        <v>25</v>
      </c>
      <c r="C1728" s="11" t="s">
        <v>3024</v>
      </c>
      <c r="D1728" s="11" t="s">
        <v>2916</v>
      </c>
      <c r="E1728" s="11" t="s">
        <v>3025</v>
      </c>
      <c r="F1728" s="46" t="s">
        <v>3026</v>
      </c>
      <c r="G1728" s="2" t="s">
        <v>30</v>
      </c>
      <c r="H1728" s="41">
        <v>0</v>
      </c>
      <c r="I1728" s="18">
        <v>470000000</v>
      </c>
      <c r="J1728" s="6" t="s">
        <v>32</v>
      </c>
      <c r="K1728" s="11" t="s">
        <v>45</v>
      </c>
      <c r="L1728" s="40" t="s">
        <v>2257</v>
      </c>
      <c r="M1728" s="2" t="s">
        <v>35</v>
      </c>
      <c r="N1728" s="11" t="s">
        <v>2258</v>
      </c>
      <c r="O1728" s="11" t="s">
        <v>2259</v>
      </c>
      <c r="P1728" s="2">
        <v>796</v>
      </c>
      <c r="Q1728" s="42" t="s">
        <v>39</v>
      </c>
      <c r="R1728" s="43">
        <v>8</v>
      </c>
      <c r="S1728" s="43">
        <v>2359.3500000000004</v>
      </c>
      <c r="T1728" s="23">
        <v>0</v>
      </c>
      <c r="U1728" s="23">
        <f t="shared" si="971"/>
        <v>0</v>
      </c>
      <c r="V1728" s="2"/>
      <c r="W1728" s="2">
        <v>2016</v>
      </c>
      <c r="X1728" s="41" t="s">
        <v>7025</v>
      </c>
    </row>
    <row r="1729" spans="1:24" ht="153" x14ac:dyDescent="0.25">
      <c r="A1729" s="6" t="s">
        <v>7474</v>
      </c>
      <c r="B1729" s="11" t="s">
        <v>25</v>
      </c>
      <c r="C1729" s="11" t="s">
        <v>3024</v>
      </c>
      <c r="D1729" s="11" t="s">
        <v>2916</v>
      </c>
      <c r="E1729" s="11" t="s">
        <v>3025</v>
      </c>
      <c r="F1729" s="46" t="s">
        <v>3026</v>
      </c>
      <c r="G1729" s="2" t="s">
        <v>30</v>
      </c>
      <c r="H1729" s="41">
        <v>0</v>
      </c>
      <c r="I1729" s="18">
        <v>470000000</v>
      </c>
      <c r="J1729" s="6" t="s">
        <v>32</v>
      </c>
      <c r="K1729" s="11" t="s">
        <v>95</v>
      </c>
      <c r="L1729" s="40" t="s">
        <v>2257</v>
      </c>
      <c r="M1729" s="2" t="s">
        <v>35</v>
      </c>
      <c r="N1729" s="11" t="s">
        <v>2258</v>
      </c>
      <c r="O1729" s="11" t="s">
        <v>2259</v>
      </c>
      <c r="P1729" s="2">
        <v>796</v>
      </c>
      <c r="Q1729" s="42" t="s">
        <v>39</v>
      </c>
      <c r="R1729" s="43">
        <v>8</v>
      </c>
      <c r="S1729" s="43">
        <v>2359.3500000000004</v>
      </c>
      <c r="T1729" s="23">
        <f t="shared" ref="T1729" si="1016">R1729*S1729</f>
        <v>18874.800000000003</v>
      </c>
      <c r="U1729" s="23">
        <f t="shared" ref="U1729" si="1017">T1729*1.12</f>
        <v>21139.776000000005</v>
      </c>
      <c r="V1729" s="2"/>
      <c r="W1729" s="2">
        <v>2016</v>
      </c>
      <c r="X1729" s="41"/>
    </row>
    <row r="1730" spans="1:24" ht="153" x14ac:dyDescent="0.25">
      <c r="A1730" s="6" t="s">
        <v>5848</v>
      </c>
      <c r="B1730" s="11" t="s">
        <v>25</v>
      </c>
      <c r="C1730" s="11" t="s">
        <v>3027</v>
      </c>
      <c r="D1730" s="11" t="s">
        <v>2923</v>
      </c>
      <c r="E1730" s="11" t="s">
        <v>3028</v>
      </c>
      <c r="F1730" s="46" t="s">
        <v>3029</v>
      </c>
      <c r="G1730" s="2" t="s">
        <v>30</v>
      </c>
      <c r="H1730" s="41">
        <v>0</v>
      </c>
      <c r="I1730" s="18">
        <v>470000000</v>
      </c>
      <c r="J1730" s="6" t="s">
        <v>32</v>
      </c>
      <c r="K1730" s="11" t="s">
        <v>45</v>
      </c>
      <c r="L1730" s="40" t="s">
        <v>2257</v>
      </c>
      <c r="M1730" s="2" t="s">
        <v>35</v>
      </c>
      <c r="N1730" s="11" t="s">
        <v>2258</v>
      </c>
      <c r="O1730" s="11" t="s">
        <v>2259</v>
      </c>
      <c r="P1730" s="2">
        <v>796</v>
      </c>
      <c r="Q1730" s="42" t="s">
        <v>39</v>
      </c>
      <c r="R1730" s="43">
        <v>8</v>
      </c>
      <c r="S1730" s="43">
        <v>1284</v>
      </c>
      <c r="T1730" s="23">
        <v>0</v>
      </c>
      <c r="U1730" s="23">
        <f t="shared" si="971"/>
        <v>0</v>
      </c>
      <c r="V1730" s="2"/>
      <c r="W1730" s="2">
        <v>2016</v>
      </c>
      <c r="X1730" s="41" t="s">
        <v>7025</v>
      </c>
    </row>
    <row r="1731" spans="1:24" ht="153" x14ac:dyDescent="0.25">
      <c r="A1731" s="6" t="s">
        <v>7475</v>
      </c>
      <c r="B1731" s="11" t="s">
        <v>25</v>
      </c>
      <c r="C1731" s="11" t="s">
        <v>3027</v>
      </c>
      <c r="D1731" s="11" t="s">
        <v>2923</v>
      </c>
      <c r="E1731" s="11" t="s">
        <v>3028</v>
      </c>
      <c r="F1731" s="46" t="s">
        <v>3029</v>
      </c>
      <c r="G1731" s="2" t="s">
        <v>30</v>
      </c>
      <c r="H1731" s="41">
        <v>0</v>
      </c>
      <c r="I1731" s="18">
        <v>470000000</v>
      </c>
      <c r="J1731" s="6" t="s">
        <v>32</v>
      </c>
      <c r="K1731" s="11" t="s">
        <v>95</v>
      </c>
      <c r="L1731" s="40" t="s">
        <v>2257</v>
      </c>
      <c r="M1731" s="2" t="s">
        <v>35</v>
      </c>
      <c r="N1731" s="11" t="s">
        <v>2258</v>
      </c>
      <c r="O1731" s="11" t="s">
        <v>2259</v>
      </c>
      <c r="P1731" s="2">
        <v>796</v>
      </c>
      <c r="Q1731" s="42" t="s">
        <v>39</v>
      </c>
      <c r="R1731" s="43">
        <v>8</v>
      </c>
      <c r="S1731" s="43">
        <v>1284</v>
      </c>
      <c r="T1731" s="23">
        <f t="shared" ref="T1731" si="1018">R1731*S1731</f>
        <v>10272</v>
      </c>
      <c r="U1731" s="23">
        <f t="shared" ref="U1731" si="1019">T1731*1.12</f>
        <v>11504.640000000001</v>
      </c>
      <c r="V1731" s="2"/>
      <c r="W1731" s="2">
        <v>2016</v>
      </c>
      <c r="X1731" s="41"/>
    </row>
    <row r="1732" spans="1:24" ht="153" x14ac:dyDescent="0.25">
      <c r="A1732" s="6" t="s">
        <v>5849</v>
      </c>
      <c r="B1732" s="11" t="s">
        <v>25</v>
      </c>
      <c r="C1732" s="11" t="s">
        <v>3030</v>
      </c>
      <c r="D1732" s="11" t="s">
        <v>2604</v>
      </c>
      <c r="E1732" s="11" t="s">
        <v>3031</v>
      </c>
      <c r="F1732" s="45" t="s">
        <v>3032</v>
      </c>
      <c r="G1732" s="2" t="s">
        <v>30</v>
      </c>
      <c r="H1732" s="41">
        <v>0</v>
      </c>
      <c r="I1732" s="18">
        <v>470000000</v>
      </c>
      <c r="J1732" s="6" t="s">
        <v>32</v>
      </c>
      <c r="K1732" s="11" t="s">
        <v>45</v>
      </c>
      <c r="L1732" s="40" t="s">
        <v>2257</v>
      </c>
      <c r="M1732" s="2" t="s">
        <v>35</v>
      </c>
      <c r="N1732" s="11" t="s">
        <v>2258</v>
      </c>
      <c r="O1732" s="11" t="s">
        <v>2259</v>
      </c>
      <c r="P1732" s="2">
        <v>796</v>
      </c>
      <c r="Q1732" s="42" t="s">
        <v>39</v>
      </c>
      <c r="R1732" s="44">
        <v>12</v>
      </c>
      <c r="S1732" s="43">
        <v>267.5</v>
      </c>
      <c r="T1732" s="23">
        <v>0</v>
      </c>
      <c r="U1732" s="23">
        <f t="shared" si="971"/>
        <v>0</v>
      </c>
      <c r="V1732" s="2"/>
      <c r="W1732" s="2">
        <v>2016</v>
      </c>
      <c r="X1732" s="41" t="s">
        <v>7025</v>
      </c>
    </row>
    <row r="1733" spans="1:24" ht="153" x14ac:dyDescent="0.25">
      <c r="A1733" s="6" t="s">
        <v>7476</v>
      </c>
      <c r="B1733" s="11" t="s">
        <v>25</v>
      </c>
      <c r="C1733" s="11" t="s">
        <v>3030</v>
      </c>
      <c r="D1733" s="11" t="s">
        <v>2604</v>
      </c>
      <c r="E1733" s="11" t="s">
        <v>3031</v>
      </c>
      <c r="F1733" s="45" t="s">
        <v>3032</v>
      </c>
      <c r="G1733" s="2" t="s">
        <v>30</v>
      </c>
      <c r="H1733" s="41">
        <v>0</v>
      </c>
      <c r="I1733" s="18">
        <v>470000000</v>
      </c>
      <c r="J1733" s="6" t="s">
        <v>32</v>
      </c>
      <c r="K1733" s="11" t="s">
        <v>95</v>
      </c>
      <c r="L1733" s="40" t="s">
        <v>2257</v>
      </c>
      <c r="M1733" s="2" t="s">
        <v>35</v>
      </c>
      <c r="N1733" s="11" t="s">
        <v>2258</v>
      </c>
      <c r="O1733" s="11" t="s">
        <v>2259</v>
      </c>
      <c r="P1733" s="2">
        <v>796</v>
      </c>
      <c r="Q1733" s="42" t="s">
        <v>39</v>
      </c>
      <c r="R1733" s="44">
        <v>12</v>
      </c>
      <c r="S1733" s="43">
        <v>267.5</v>
      </c>
      <c r="T1733" s="23">
        <f t="shared" ref="T1733" si="1020">R1733*S1733</f>
        <v>3210</v>
      </c>
      <c r="U1733" s="23">
        <f t="shared" ref="U1733" si="1021">T1733*1.12</f>
        <v>3595.2000000000003</v>
      </c>
      <c r="V1733" s="2"/>
      <c r="W1733" s="2">
        <v>2016</v>
      </c>
      <c r="X1733" s="41"/>
    </row>
    <row r="1734" spans="1:24" ht="153" x14ac:dyDescent="0.25">
      <c r="A1734" s="6" t="s">
        <v>5850</v>
      </c>
      <c r="B1734" s="11" t="s">
        <v>25</v>
      </c>
      <c r="C1734" s="11" t="s">
        <v>3033</v>
      </c>
      <c r="D1734" s="11" t="s">
        <v>2487</v>
      </c>
      <c r="E1734" s="11" t="s">
        <v>3034</v>
      </c>
      <c r="F1734" s="11" t="s">
        <v>3035</v>
      </c>
      <c r="G1734" s="2" t="s">
        <v>30</v>
      </c>
      <c r="H1734" s="41">
        <v>0</v>
      </c>
      <c r="I1734" s="18">
        <v>470000000</v>
      </c>
      <c r="J1734" s="6" t="s">
        <v>32</v>
      </c>
      <c r="K1734" s="11" t="s">
        <v>45</v>
      </c>
      <c r="L1734" s="40" t="s">
        <v>2257</v>
      </c>
      <c r="M1734" s="2" t="s">
        <v>35</v>
      </c>
      <c r="N1734" s="11" t="s">
        <v>2258</v>
      </c>
      <c r="O1734" s="11" t="s">
        <v>2259</v>
      </c>
      <c r="P1734" s="2">
        <v>796</v>
      </c>
      <c r="Q1734" s="42" t="s">
        <v>39</v>
      </c>
      <c r="R1734" s="44">
        <v>1</v>
      </c>
      <c r="S1734" s="43">
        <v>31999.999999999996</v>
      </c>
      <c r="T1734" s="23">
        <v>0</v>
      </c>
      <c r="U1734" s="23">
        <f t="shared" si="971"/>
        <v>0</v>
      </c>
      <c r="V1734" s="2"/>
      <c r="W1734" s="2">
        <v>2016</v>
      </c>
      <c r="X1734" s="41" t="s">
        <v>7025</v>
      </c>
    </row>
    <row r="1735" spans="1:24" ht="153" x14ac:dyDescent="0.25">
      <c r="A1735" s="6" t="s">
        <v>7477</v>
      </c>
      <c r="B1735" s="11" t="s">
        <v>25</v>
      </c>
      <c r="C1735" s="11" t="s">
        <v>3033</v>
      </c>
      <c r="D1735" s="11" t="s">
        <v>2487</v>
      </c>
      <c r="E1735" s="11" t="s">
        <v>3034</v>
      </c>
      <c r="F1735" s="11" t="s">
        <v>3035</v>
      </c>
      <c r="G1735" s="2" t="s">
        <v>30</v>
      </c>
      <c r="H1735" s="41">
        <v>0</v>
      </c>
      <c r="I1735" s="18">
        <v>470000000</v>
      </c>
      <c r="J1735" s="6" t="s">
        <v>32</v>
      </c>
      <c r="K1735" s="11" t="s">
        <v>95</v>
      </c>
      <c r="L1735" s="40" t="s">
        <v>2257</v>
      </c>
      <c r="M1735" s="2" t="s">
        <v>35</v>
      </c>
      <c r="N1735" s="11" t="s">
        <v>2258</v>
      </c>
      <c r="O1735" s="11" t="s">
        <v>2259</v>
      </c>
      <c r="P1735" s="2">
        <v>796</v>
      </c>
      <c r="Q1735" s="42" t="s">
        <v>39</v>
      </c>
      <c r="R1735" s="44">
        <v>1</v>
      </c>
      <c r="S1735" s="43">
        <v>31999.999999999996</v>
      </c>
      <c r="T1735" s="23">
        <f t="shared" ref="T1735" si="1022">R1735*S1735</f>
        <v>31999.999999999996</v>
      </c>
      <c r="U1735" s="23">
        <f t="shared" ref="U1735" si="1023">T1735*1.12</f>
        <v>35840</v>
      </c>
      <c r="V1735" s="2"/>
      <c r="W1735" s="2">
        <v>2016</v>
      </c>
      <c r="X1735" s="41"/>
    </row>
    <row r="1736" spans="1:24" ht="153" x14ac:dyDescent="0.25">
      <c r="A1736" s="6" t="s">
        <v>5851</v>
      </c>
      <c r="B1736" s="11" t="s">
        <v>25</v>
      </c>
      <c r="C1736" s="11" t="s">
        <v>3033</v>
      </c>
      <c r="D1736" s="11" t="s">
        <v>2487</v>
      </c>
      <c r="E1736" s="11" t="s">
        <v>3034</v>
      </c>
      <c r="F1736" s="11" t="s">
        <v>3036</v>
      </c>
      <c r="G1736" s="2" t="s">
        <v>30</v>
      </c>
      <c r="H1736" s="41">
        <v>0</v>
      </c>
      <c r="I1736" s="18">
        <v>470000000</v>
      </c>
      <c r="J1736" s="6" t="s">
        <v>32</v>
      </c>
      <c r="K1736" s="11" t="s">
        <v>45</v>
      </c>
      <c r="L1736" s="40" t="s">
        <v>2257</v>
      </c>
      <c r="M1736" s="2" t="s">
        <v>35</v>
      </c>
      <c r="N1736" s="11" t="s">
        <v>2258</v>
      </c>
      <c r="O1736" s="11" t="s">
        <v>2259</v>
      </c>
      <c r="P1736" s="2">
        <v>796</v>
      </c>
      <c r="Q1736" s="42" t="s">
        <v>39</v>
      </c>
      <c r="R1736" s="44">
        <v>1</v>
      </c>
      <c r="S1736" s="43">
        <v>31999.999999999996</v>
      </c>
      <c r="T1736" s="23">
        <v>0</v>
      </c>
      <c r="U1736" s="23">
        <f t="shared" si="971"/>
        <v>0</v>
      </c>
      <c r="V1736" s="2"/>
      <c r="W1736" s="2">
        <v>2016</v>
      </c>
      <c r="X1736" s="41" t="s">
        <v>7025</v>
      </c>
    </row>
    <row r="1737" spans="1:24" ht="153" x14ac:dyDescent="0.25">
      <c r="A1737" s="6" t="s">
        <v>7478</v>
      </c>
      <c r="B1737" s="11" t="s">
        <v>25</v>
      </c>
      <c r="C1737" s="11" t="s">
        <v>3033</v>
      </c>
      <c r="D1737" s="11" t="s">
        <v>2487</v>
      </c>
      <c r="E1737" s="11" t="s">
        <v>3034</v>
      </c>
      <c r="F1737" s="11" t="s">
        <v>3036</v>
      </c>
      <c r="G1737" s="2" t="s">
        <v>30</v>
      </c>
      <c r="H1737" s="41">
        <v>0</v>
      </c>
      <c r="I1737" s="18">
        <v>470000000</v>
      </c>
      <c r="J1737" s="6" t="s">
        <v>32</v>
      </c>
      <c r="K1737" s="11" t="s">
        <v>95</v>
      </c>
      <c r="L1737" s="40" t="s">
        <v>2257</v>
      </c>
      <c r="M1737" s="2" t="s">
        <v>35</v>
      </c>
      <c r="N1737" s="11" t="s">
        <v>2258</v>
      </c>
      <c r="O1737" s="11" t="s">
        <v>2259</v>
      </c>
      <c r="P1737" s="2">
        <v>796</v>
      </c>
      <c r="Q1737" s="42" t="s">
        <v>39</v>
      </c>
      <c r="R1737" s="44">
        <v>1</v>
      </c>
      <c r="S1737" s="43">
        <v>31999.999999999996</v>
      </c>
      <c r="T1737" s="23">
        <f t="shared" ref="T1737" si="1024">R1737*S1737</f>
        <v>31999.999999999996</v>
      </c>
      <c r="U1737" s="23">
        <f t="shared" ref="U1737" si="1025">T1737*1.12</f>
        <v>35840</v>
      </c>
      <c r="V1737" s="2"/>
      <c r="W1737" s="2">
        <v>2016</v>
      </c>
      <c r="X1737" s="41"/>
    </row>
    <row r="1738" spans="1:24" ht="153" x14ac:dyDescent="0.25">
      <c r="A1738" s="6" t="s">
        <v>5852</v>
      </c>
      <c r="B1738" s="11" t="s">
        <v>25</v>
      </c>
      <c r="C1738" s="11" t="s">
        <v>3037</v>
      </c>
      <c r="D1738" s="11" t="s">
        <v>1992</v>
      </c>
      <c r="E1738" s="11" t="s">
        <v>3038</v>
      </c>
      <c r="F1738" s="58" t="s">
        <v>3039</v>
      </c>
      <c r="G1738" s="2" t="s">
        <v>30</v>
      </c>
      <c r="H1738" s="41">
        <v>0</v>
      </c>
      <c r="I1738" s="18">
        <v>470000000</v>
      </c>
      <c r="J1738" s="6" t="s">
        <v>32</v>
      </c>
      <c r="K1738" s="11" t="s">
        <v>45</v>
      </c>
      <c r="L1738" s="40" t="s">
        <v>2257</v>
      </c>
      <c r="M1738" s="2" t="s">
        <v>35</v>
      </c>
      <c r="N1738" s="11" t="s">
        <v>2258</v>
      </c>
      <c r="O1738" s="11" t="s">
        <v>2259</v>
      </c>
      <c r="P1738" s="2">
        <v>796</v>
      </c>
      <c r="Q1738" s="42" t="s">
        <v>39</v>
      </c>
      <c r="R1738" s="56">
        <v>20</v>
      </c>
      <c r="S1738" s="43">
        <v>1733.49</v>
      </c>
      <c r="T1738" s="23">
        <v>0</v>
      </c>
      <c r="U1738" s="23">
        <f t="shared" si="971"/>
        <v>0</v>
      </c>
      <c r="V1738" s="2"/>
      <c r="W1738" s="2">
        <v>2016</v>
      </c>
      <c r="X1738" s="41" t="s">
        <v>7025</v>
      </c>
    </row>
    <row r="1739" spans="1:24" ht="153" x14ac:dyDescent="0.25">
      <c r="A1739" s="6" t="s">
        <v>7479</v>
      </c>
      <c r="B1739" s="11" t="s">
        <v>25</v>
      </c>
      <c r="C1739" s="11" t="s">
        <v>3037</v>
      </c>
      <c r="D1739" s="11" t="s">
        <v>1992</v>
      </c>
      <c r="E1739" s="11" t="s">
        <v>3038</v>
      </c>
      <c r="F1739" s="58" t="s">
        <v>3039</v>
      </c>
      <c r="G1739" s="2" t="s">
        <v>30</v>
      </c>
      <c r="H1739" s="41">
        <v>0</v>
      </c>
      <c r="I1739" s="18">
        <v>470000000</v>
      </c>
      <c r="J1739" s="6" t="s">
        <v>32</v>
      </c>
      <c r="K1739" s="11" t="s">
        <v>95</v>
      </c>
      <c r="L1739" s="40" t="s">
        <v>2257</v>
      </c>
      <c r="M1739" s="2" t="s">
        <v>35</v>
      </c>
      <c r="N1739" s="11" t="s">
        <v>2258</v>
      </c>
      <c r="O1739" s="11" t="s">
        <v>2259</v>
      </c>
      <c r="P1739" s="2">
        <v>796</v>
      </c>
      <c r="Q1739" s="42" t="s">
        <v>39</v>
      </c>
      <c r="R1739" s="56">
        <v>20</v>
      </c>
      <c r="S1739" s="43">
        <v>1733.49</v>
      </c>
      <c r="T1739" s="23">
        <f t="shared" ref="T1739" si="1026">R1739*S1739</f>
        <v>34669.800000000003</v>
      </c>
      <c r="U1739" s="23">
        <f t="shared" ref="U1739" si="1027">T1739*1.12</f>
        <v>38830.176000000007</v>
      </c>
      <c r="V1739" s="2"/>
      <c r="W1739" s="2">
        <v>2016</v>
      </c>
      <c r="X1739" s="41"/>
    </row>
    <row r="1740" spans="1:24" ht="153" x14ac:dyDescent="0.25">
      <c r="A1740" s="6" t="s">
        <v>5853</v>
      </c>
      <c r="B1740" s="11" t="s">
        <v>25</v>
      </c>
      <c r="C1740" s="11" t="s">
        <v>3040</v>
      </c>
      <c r="D1740" s="11" t="s">
        <v>2515</v>
      </c>
      <c r="E1740" s="11" t="s">
        <v>3041</v>
      </c>
      <c r="F1740" s="58" t="s">
        <v>3042</v>
      </c>
      <c r="G1740" s="2" t="s">
        <v>30</v>
      </c>
      <c r="H1740" s="41">
        <v>0</v>
      </c>
      <c r="I1740" s="18">
        <v>470000000</v>
      </c>
      <c r="J1740" s="6" t="s">
        <v>32</v>
      </c>
      <c r="K1740" s="11" t="s">
        <v>45</v>
      </c>
      <c r="L1740" s="40" t="s">
        <v>2257</v>
      </c>
      <c r="M1740" s="2" t="s">
        <v>35</v>
      </c>
      <c r="N1740" s="11" t="s">
        <v>2258</v>
      </c>
      <c r="O1740" s="11" t="s">
        <v>2259</v>
      </c>
      <c r="P1740" s="2">
        <v>796</v>
      </c>
      <c r="Q1740" s="42" t="s">
        <v>39</v>
      </c>
      <c r="R1740" s="56">
        <v>4</v>
      </c>
      <c r="S1740" s="43">
        <v>11235</v>
      </c>
      <c r="T1740" s="23">
        <v>0</v>
      </c>
      <c r="U1740" s="23">
        <f t="shared" si="971"/>
        <v>0</v>
      </c>
      <c r="V1740" s="2"/>
      <c r="W1740" s="2">
        <v>2016</v>
      </c>
      <c r="X1740" s="41" t="s">
        <v>7025</v>
      </c>
    </row>
    <row r="1741" spans="1:24" ht="153" x14ac:dyDescent="0.25">
      <c r="A1741" s="6" t="s">
        <v>7480</v>
      </c>
      <c r="B1741" s="11" t="s">
        <v>25</v>
      </c>
      <c r="C1741" s="11" t="s">
        <v>3040</v>
      </c>
      <c r="D1741" s="11" t="s">
        <v>2515</v>
      </c>
      <c r="E1741" s="11" t="s">
        <v>3041</v>
      </c>
      <c r="F1741" s="58" t="s">
        <v>3042</v>
      </c>
      <c r="G1741" s="2" t="s">
        <v>30</v>
      </c>
      <c r="H1741" s="41">
        <v>0</v>
      </c>
      <c r="I1741" s="18">
        <v>470000000</v>
      </c>
      <c r="J1741" s="6" t="s">
        <v>32</v>
      </c>
      <c r="K1741" s="11" t="s">
        <v>95</v>
      </c>
      <c r="L1741" s="40" t="s">
        <v>2257</v>
      </c>
      <c r="M1741" s="2" t="s">
        <v>35</v>
      </c>
      <c r="N1741" s="11" t="s">
        <v>2258</v>
      </c>
      <c r="O1741" s="11" t="s">
        <v>2259</v>
      </c>
      <c r="P1741" s="2">
        <v>796</v>
      </c>
      <c r="Q1741" s="42" t="s">
        <v>39</v>
      </c>
      <c r="R1741" s="56">
        <v>4</v>
      </c>
      <c r="S1741" s="43">
        <v>11235</v>
      </c>
      <c r="T1741" s="23">
        <f t="shared" ref="T1741" si="1028">R1741*S1741</f>
        <v>44940</v>
      </c>
      <c r="U1741" s="23">
        <f t="shared" ref="U1741" si="1029">T1741*1.12</f>
        <v>50332.800000000003</v>
      </c>
      <c r="V1741" s="2"/>
      <c r="W1741" s="2">
        <v>2016</v>
      </c>
      <c r="X1741" s="41"/>
    </row>
    <row r="1742" spans="1:24" ht="153" x14ac:dyDescent="0.25">
      <c r="A1742" s="6" t="s">
        <v>5854</v>
      </c>
      <c r="B1742" s="11" t="s">
        <v>25</v>
      </c>
      <c r="C1742" s="11" t="s">
        <v>3024</v>
      </c>
      <c r="D1742" s="11" t="s">
        <v>2916</v>
      </c>
      <c r="E1742" s="11" t="s">
        <v>3025</v>
      </c>
      <c r="F1742" s="58" t="s">
        <v>3043</v>
      </c>
      <c r="G1742" s="2" t="s">
        <v>30</v>
      </c>
      <c r="H1742" s="41">
        <v>0</v>
      </c>
      <c r="I1742" s="18">
        <v>470000000</v>
      </c>
      <c r="J1742" s="6" t="s">
        <v>32</v>
      </c>
      <c r="K1742" s="11" t="s">
        <v>45</v>
      </c>
      <c r="L1742" s="40" t="s">
        <v>2257</v>
      </c>
      <c r="M1742" s="2" t="s">
        <v>35</v>
      </c>
      <c r="N1742" s="11" t="s">
        <v>2258</v>
      </c>
      <c r="O1742" s="11" t="s">
        <v>2259</v>
      </c>
      <c r="P1742" s="2">
        <v>796</v>
      </c>
      <c r="Q1742" s="42" t="s">
        <v>39</v>
      </c>
      <c r="R1742" s="56">
        <v>5</v>
      </c>
      <c r="S1742" s="43">
        <v>1442.3600000000001</v>
      </c>
      <c r="T1742" s="23">
        <v>0</v>
      </c>
      <c r="U1742" s="23">
        <f t="shared" si="971"/>
        <v>0</v>
      </c>
      <c r="V1742" s="2"/>
      <c r="W1742" s="2">
        <v>2016</v>
      </c>
      <c r="X1742" s="41" t="s">
        <v>7025</v>
      </c>
    </row>
    <row r="1743" spans="1:24" ht="153" x14ac:dyDescent="0.25">
      <c r="A1743" s="6" t="s">
        <v>7481</v>
      </c>
      <c r="B1743" s="11" t="s">
        <v>25</v>
      </c>
      <c r="C1743" s="11" t="s">
        <v>3024</v>
      </c>
      <c r="D1743" s="11" t="s">
        <v>2916</v>
      </c>
      <c r="E1743" s="11" t="s">
        <v>3025</v>
      </c>
      <c r="F1743" s="58" t="s">
        <v>3043</v>
      </c>
      <c r="G1743" s="2" t="s">
        <v>30</v>
      </c>
      <c r="H1743" s="41">
        <v>0</v>
      </c>
      <c r="I1743" s="18">
        <v>470000000</v>
      </c>
      <c r="J1743" s="6" t="s">
        <v>32</v>
      </c>
      <c r="K1743" s="11" t="s">
        <v>95</v>
      </c>
      <c r="L1743" s="40" t="s">
        <v>2257</v>
      </c>
      <c r="M1743" s="2" t="s">
        <v>35</v>
      </c>
      <c r="N1743" s="11" t="s">
        <v>2258</v>
      </c>
      <c r="O1743" s="11" t="s">
        <v>2259</v>
      </c>
      <c r="P1743" s="2">
        <v>796</v>
      </c>
      <c r="Q1743" s="42" t="s">
        <v>39</v>
      </c>
      <c r="R1743" s="56">
        <v>5</v>
      </c>
      <c r="S1743" s="43">
        <v>1442.3600000000001</v>
      </c>
      <c r="T1743" s="23">
        <f t="shared" ref="T1743" si="1030">R1743*S1743</f>
        <v>7211.8000000000011</v>
      </c>
      <c r="U1743" s="23">
        <f t="shared" ref="U1743" si="1031">T1743*1.12</f>
        <v>8077.2160000000022</v>
      </c>
      <c r="V1743" s="2"/>
      <c r="W1743" s="2">
        <v>2016</v>
      </c>
      <c r="X1743" s="41"/>
    </row>
    <row r="1744" spans="1:24" ht="153" x14ac:dyDescent="0.25">
      <c r="A1744" s="6" t="s">
        <v>5855</v>
      </c>
      <c r="B1744" s="11" t="s">
        <v>25</v>
      </c>
      <c r="C1744" s="11" t="s">
        <v>3044</v>
      </c>
      <c r="D1744" s="58" t="s">
        <v>3045</v>
      </c>
      <c r="E1744" s="11" t="s">
        <v>3046</v>
      </c>
      <c r="F1744" s="58" t="s">
        <v>3047</v>
      </c>
      <c r="G1744" s="2" t="s">
        <v>30</v>
      </c>
      <c r="H1744" s="41">
        <v>0</v>
      </c>
      <c r="I1744" s="18">
        <v>470000000</v>
      </c>
      <c r="J1744" s="6" t="s">
        <v>32</v>
      </c>
      <c r="K1744" s="11" t="s">
        <v>45</v>
      </c>
      <c r="L1744" s="40" t="s">
        <v>2257</v>
      </c>
      <c r="M1744" s="2" t="s">
        <v>35</v>
      </c>
      <c r="N1744" s="11" t="s">
        <v>2258</v>
      </c>
      <c r="O1744" s="11" t="s">
        <v>2259</v>
      </c>
      <c r="P1744" s="2">
        <v>839</v>
      </c>
      <c r="Q1744" s="3" t="s">
        <v>2030</v>
      </c>
      <c r="R1744" s="56">
        <v>8</v>
      </c>
      <c r="S1744" s="43">
        <v>1926</v>
      </c>
      <c r="T1744" s="23">
        <v>0</v>
      </c>
      <c r="U1744" s="23">
        <f t="shared" si="971"/>
        <v>0</v>
      </c>
      <c r="V1744" s="2"/>
      <c r="W1744" s="2">
        <v>2016</v>
      </c>
      <c r="X1744" s="41" t="s">
        <v>7025</v>
      </c>
    </row>
    <row r="1745" spans="1:24" ht="153" x14ac:dyDescent="0.25">
      <c r="A1745" s="6" t="s">
        <v>7482</v>
      </c>
      <c r="B1745" s="11" t="s">
        <v>25</v>
      </c>
      <c r="C1745" s="11" t="s">
        <v>3044</v>
      </c>
      <c r="D1745" s="58" t="s">
        <v>3045</v>
      </c>
      <c r="E1745" s="11" t="s">
        <v>3046</v>
      </c>
      <c r="F1745" s="58" t="s">
        <v>3047</v>
      </c>
      <c r="G1745" s="2" t="s">
        <v>30</v>
      </c>
      <c r="H1745" s="41">
        <v>0</v>
      </c>
      <c r="I1745" s="18">
        <v>470000000</v>
      </c>
      <c r="J1745" s="6" t="s">
        <v>32</v>
      </c>
      <c r="K1745" s="11" t="s">
        <v>95</v>
      </c>
      <c r="L1745" s="40" t="s">
        <v>2257</v>
      </c>
      <c r="M1745" s="2" t="s">
        <v>35</v>
      </c>
      <c r="N1745" s="11" t="s">
        <v>2258</v>
      </c>
      <c r="O1745" s="11" t="s">
        <v>2259</v>
      </c>
      <c r="P1745" s="2">
        <v>839</v>
      </c>
      <c r="Q1745" s="3" t="s">
        <v>2030</v>
      </c>
      <c r="R1745" s="56">
        <v>8</v>
      </c>
      <c r="S1745" s="43">
        <v>1926</v>
      </c>
      <c r="T1745" s="23">
        <f t="shared" ref="T1745" si="1032">R1745*S1745</f>
        <v>15408</v>
      </c>
      <c r="U1745" s="23">
        <f t="shared" ref="U1745" si="1033">T1745*1.12</f>
        <v>17256.960000000003</v>
      </c>
      <c r="V1745" s="2"/>
      <c r="W1745" s="2">
        <v>2016</v>
      </c>
      <c r="X1745" s="41"/>
    </row>
    <row r="1746" spans="1:24" ht="153" x14ac:dyDescent="0.25">
      <c r="A1746" s="6" t="s">
        <v>5856</v>
      </c>
      <c r="B1746" s="11" t="s">
        <v>25</v>
      </c>
      <c r="C1746" s="11" t="s">
        <v>3048</v>
      </c>
      <c r="D1746" s="58" t="s">
        <v>334</v>
      </c>
      <c r="E1746" s="11" t="s">
        <v>3049</v>
      </c>
      <c r="F1746" s="58" t="s">
        <v>3050</v>
      </c>
      <c r="G1746" s="2" t="s">
        <v>30</v>
      </c>
      <c r="H1746" s="41">
        <v>0</v>
      </c>
      <c r="I1746" s="18">
        <v>470000000</v>
      </c>
      <c r="J1746" s="6" t="s">
        <v>32</v>
      </c>
      <c r="K1746" s="11" t="s">
        <v>45</v>
      </c>
      <c r="L1746" s="40" t="s">
        <v>2257</v>
      </c>
      <c r="M1746" s="2" t="s">
        <v>35</v>
      </c>
      <c r="N1746" s="11" t="s">
        <v>2258</v>
      </c>
      <c r="O1746" s="11" t="s">
        <v>2259</v>
      </c>
      <c r="P1746" s="2">
        <v>796</v>
      </c>
      <c r="Q1746" s="42" t="s">
        <v>39</v>
      </c>
      <c r="R1746" s="56">
        <v>2</v>
      </c>
      <c r="S1746" s="43">
        <v>1284</v>
      </c>
      <c r="T1746" s="23">
        <v>0</v>
      </c>
      <c r="U1746" s="23">
        <f t="shared" si="971"/>
        <v>0</v>
      </c>
      <c r="V1746" s="2"/>
      <c r="W1746" s="2">
        <v>2016</v>
      </c>
      <c r="X1746" s="41" t="s">
        <v>6914</v>
      </c>
    </row>
    <row r="1747" spans="1:24" ht="153" x14ac:dyDescent="0.25">
      <c r="A1747" s="6" t="s">
        <v>7483</v>
      </c>
      <c r="B1747" s="11" t="s">
        <v>25</v>
      </c>
      <c r="C1747" s="11" t="s">
        <v>3048</v>
      </c>
      <c r="D1747" s="58" t="s">
        <v>334</v>
      </c>
      <c r="E1747" s="11" t="s">
        <v>3049</v>
      </c>
      <c r="F1747" s="58" t="s">
        <v>3050</v>
      </c>
      <c r="G1747" s="2" t="s">
        <v>30</v>
      </c>
      <c r="H1747" s="41">
        <v>0</v>
      </c>
      <c r="I1747" s="18">
        <v>470000000</v>
      </c>
      <c r="J1747" s="6" t="s">
        <v>32</v>
      </c>
      <c r="K1747" s="11" t="s">
        <v>95</v>
      </c>
      <c r="L1747" s="40" t="s">
        <v>2257</v>
      </c>
      <c r="M1747" s="2" t="s">
        <v>35</v>
      </c>
      <c r="N1747" s="11" t="s">
        <v>2258</v>
      </c>
      <c r="O1747" s="11" t="s">
        <v>2259</v>
      </c>
      <c r="P1747" s="2">
        <v>796</v>
      </c>
      <c r="Q1747" s="42" t="s">
        <v>39</v>
      </c>
      <c r="R1747" s="56">
        <v>3</v>
      </c>
      <c r="S1747" s="43">
        <v>1284</v>
      </c>
      <c r="T1747" s="23">
        <f t="shared" ref="T1747" si="1034">R1747*S1747</f>
        <v>3852</v>
      </c>
      <c r="U1747" s="23">
        <f t="shared" ref="U1747" si="1035">T1747*1.12</f>
        <v>4314.2400000000007</v>
      </c>
      <c r="V1747" s="2"/>
      <c r="W1747" s="2">
        <v>2016</v>
      </c>
      <c r="X1747" s="41"/>
    </row>
    <row r="1748" spans="1:24" ht="153" x14ac:dyDescent="0.25">
      <c r="A1748" s="6" t="s">
        <v>5857</v>
      </c>
      <c r="B1748" s="11" t="s">
        <v>25</v>
      </c>
      <c r="C1748" s="11" t="s">
        <v>2978</v>
      </c>
      <c r="D1748" s="11" t="s">
        <v>2979</v>
      </c>
      <c r="E1748" s="11" t="s">
        <v>2980</v>
      </c>
      <c r="F1748" s="58" t="s">
        <v>3051</v>
      </c>
      <c r="G1748" s="2" t="s">
        <v>30</v>
      </c>
      <c r="H1748" s="41">
        <v>0</v>
      </c>
      <c r="I1748" s="18">
        <v>470000000</v>
      </c>
      <c r="J1748" s="6" t="s">
        <v>32</v>
      </c>
      <c r="K1748" s="11" t="s">
        <v>45</v>
      </c>
      <c r="L1748" s="40" t="s">
        <v>2257</v>
      </c>
      <c r="M1748" s="2" t="s">
        <v>35</v>
      </c>
      <c r="N1748" s="11" t="s">
        <v>2258</v>
      </c>
      <c r="O1748" s="11" t="s">
        <v>2259</v>
      </c>
      <c r="P1748" s="2">
        <v>796</v>
      </c>
      <c r="Q1748" s="42" t="s">
        <v>39</v>
      </c>
      <c r="R1748" s="56">
        <v>2</v>
      </c>
      <c r="S1748" s="43">
        <v>3852</v>
      </c>
      <c r="T1748" s="23">
        <v>0</v>
      </c>
      <c r="U1748" s="23">
        <f t="shared" si="971"/>
        <v>0</v>
      </c>
      <c r="V1748" s="2"/>
      <c r="W1748" s="2">
        <v>2016</v>
      </c>
      <c r="X1748" s="41" t="s">
        <v>6914</v>
      </c>
    </row>
    <row r="1749" spans="1:24" ht="153" x14ac:dyDescent="0.25">
      <c r="A1749" s="6" t="s">
        <v>7484</v>
      </c>
      <c r="B1749" s="11" t="s">
        <v>25</v>
      </c>
      <c r="C1749" s="11" t="s">
        <v>2978</v>
      </c>
      <c r="D1749" s="11" t="s">
        <v>2979</v>
      </c>
      <c r="E1749" s="11" t="s">
        <v>2980</v>
      </c>
      <c r="F1749" s="58" t="s">
        <v>3051</v>
      </c>
      <c r="G1749" s="2" t="s">
        <v>30</v>
      </c>
      <c r="H1749" s="41">
        <v>0</v>
      </c>
      <c r="I1749" s="18">
        <v>470000000</v>
      </c>
      <c r="J1749" s="6" t="s">
        <v>32</v>
      </c>
      <c r="K1749" s="11" t="s">
        <v>95</v>
      </c>
      <c r="L1749" s="40" t="s">
        <v>2257</v>
      </c>
      <c r="M1749" s="2" t="s">
        <v>35</v>
      </c>
      <c r="N1749" s="11" t="s">
        <v>2258</v>
      </c>
      <c r="O1749" s="11" t="s">
        <v>2259</v>
      </c>
      <c r="P1749" s="2">
        <v>796</v>
      </c>
      <c r="Q1749" s="42" t="s">
        <v>39</v>
      </c>
      <c r="R1749" s="56">
        <v>3</v>
      </c>
      <c r="S1749" s="43">
        <v>3852</v>
      </c>
      <c r="T1749" s="23">
        <f t="shared" ref="T1749" si="1036">R1749*S1749</f>
        <v>11556</v>
      </c>
      <c r="U1749" s="23">
        <f t="shared" ref="U1749" si="1037">T1749*1.12</f>
        <v>12942.720000000001</v>
      </c>
      <c r="V1749" s="2"/>
      <c r="W1749" s="2">
        <v>2016</v>
      </c>
      <c r="X1749" s="41"/>
    </row>
    <row r="1750" spans="1:24" ht="153" x14ac:dyDescent="0.25">
      <c r="A1750" s="6" t="s">
        <v>5858</v>
      </c>
      <c r="B1750" s="11" t="s">
        <v>25</v>
      </c>
      <c r="C1750" s="11" t="s">
        <v>3052</v>
      </c>
      <c r="D1750" s="58" t="s">
        <v>3053</v>
      </c>
      <c r="E1750" s="11" t="s">
        <v>3054</v>
      </c>
      <c r="F1750" s="58" t="s">
        <v>3055</v>
      </c>
      <c r="G1750" s="2" t="s">
        <v>30</v>
      </c>
      <c r="H1750" s="41">
        <v>0</v>
      </c>
      <c r="I1750" s="18">
        <v>470000000</v>
      </c>
      <c r="J1750" s="6" t="s">
        <v>32</v>
      </c>
      <c r="K1750" s="11" t="s">
        <v>45</v>
      </c>
      <c r="L1750" s="40" t="s">
        <v>2257</v>
      </c>
      <c r="M1750" s="2" t="s">
        <v>35</v>
      </c>
      <c r="N1750" s="11" t="s">
        <v>2258</v>
      </c>
      <c r="O1750" s="11" t="s">
        <v>2259</v>
      </c>
      <c r="P1750" s="2">
        <v>796</v>
      </c>
      <c r="Q1750" s="42" t="s">
        <v>39</v>
      </c>
      <c r="R1750" s="56">
        <v>2</v>
      </c>
      <c r="S1750" s="23">
        <v>3431.49</v>
      </c>
      <c r="T1750" s="23">
        <v>0</v>
      </c>
      <c r="U1750" s="23">
        <f t="shared" si="971"/>
        <v>0</v>
      </c>
      <c r="V1750" s="2"/>
      <c r="W1750" s="2">
        <v>2016</v>
      </c>
      <c r="X1750" s="41" t="s">
        <v>6914</v>
      </c>
    </row>
    <row r="1751" spans="1:24" ht="153" x14ac:dyDescent="0.25">
      <c r="A1751" s="6" t="s">
        <v>7485</v>
      </c>
      <c r="B1751" s="11" t="s">
        <v>25</v>
      </c>
      <c r="C1751" s="11" t="s">
        <v>3052</v>
      </c>
      <c r="D1751" s="58" t="s">
        <v>3053</v>
      </c>
      <c r="E1751" s="11" t="s">
        <v>3054</v>
      </c>
      <c r="F1751" s="58" t="s">
        <v>3055</v>
      </c>
      <c r="G1751" s="2" t="s">
        <v>30</v>
      </c>
      <c r="H1751" s="41">
        <v>0</v>
      </c>
      <c r="I1751" s="18">
        <v>470000000</v>
      </c>
      <c r="J1751" s="6" t="s">
        <v>32</v>
      </c>
      <c r="K1751" s="11" t="s">
        <v>95</v>
      </c>
      <c r="L1751" s="40" t="s">
        <v>2257</v>
      </c>
      <c r="M1751" s="2" t="s">
        <v>35</v>
      </c>
      <c r="N1751" s="11" t="s">
        <v>2258</v>
      </c>
      <c r="O1751" s="11" t="s">
        <v>2259</v>
      </c>
      <c r="P1751" s="2">
        <v>796</v>
      </c>
      <c r="Q1751" s="42" t="s">
        <v>39</v>
      </c>
      <c r="R1751" s="56">
        <v>3</v>
      </c>
      <c r="S1751" s="23">
        <v>3431.49</v>
      </c>
      <c r="T1751" s="23">
        <f t="shared" ref="T1751" si="1038">R1751*S1751</f>
        <v>10294.469999999999</v>
      </c>
      <c r="U1751" s="23">
        <f t="shared" ref="U1751" si="1039">T1751*1.12</f>
        <v>11529.806399999999</v>
      </c>
      <c r="V1751" s="2"/>
      <c r="W1751" s="2">
        <v>2016</v>
      </c>
      <c r="X1751" s="41"/>
    </row>
    <row r="1752" spans="1:24" ht="153" x14ac:dyDescent="0.25">
      <c r="A1752" s="6" t="s">
        <v>5859</v>
      </c>
      <c r="B1752" s="11" t="s">
        <v>25</v>
      </c>
      <c r="C1752" s="11" t="s">
        <v>3056</v>
      </c>
      <c r="D1752" s="11" t="s">
        <v>3057</v>
      </c>
      <c r="E1752" s="11" t="s">
        <v>3058</v>
      </c>
      <c r="F1752" s="58" t="s">
        <v>3059</v>
      </c>
      <c r="G1752" s="2" t="s">
        <v>30</v>
      </c>
      <c r="H1752" s="41">
        <v>0</v>
      </c>
      <c r="I1752" s="18">
        <v>470000000</v>
      </c>
      <c r="J1752" s="6" t="s">
        <v>32</v>
      </c>
      <c r="K1752" s="11" t="s">
        <v>45</v>
      </c>
      <c r="L1752" s="40" t="s">
        <v>2257</v>
      </c>
      <c r="M1752" s="2" t="s">
        <v>35</v>
      </c>
      <c r="N1752" s="11" t="s">
        <v>2258</v>
      </c>
      <c r="O1752" s="11" t="s">
        <v>2259</v>
      </c>
      <c r="P1752" s="2">
        <v>796</v>
      </c>
      <c r="Q1752" s="42" t="s">
        <v>39</v>
      </c>
      <c r="R1752" s="56">
        <v>6</v>
      </c>
      <c r="S1752" s="43">
        <v>1232.6400000000001</v>
      </c>
      <c r="T1752" s="23">
        <v>0</v>
      </c>
      <c r="U1752" s="23">
        <f t="shared" si="971"/>
        <v>0</v>
      </c>
      <c r="V1752" s="2"/>
      <c r="W1752" s="2">
        <v>2016</v>
      </c>
      <c r="X1752" s="41" t="s">
        <v>7025</v>
      </c>
    </row>
    <row r="1753" spans="1:24" ht="153" x14ac:dyDescent="0.25">
      <c r="A1753" s="6" t="s">
        <v>7486</v>
      </c>
      <c r="B1753" s="11" t="s">
        <v>25</v>
      </c>
      <c r="C1753" s="11" t="s">
        <v>3056</v>
      </c>
      <c r="D1753" s="11" t="s">
        <v>3057</v>
      </c>
      <c r="E1753" s="11" t="s">
        <v>3058</v>
      </c>
      <c r="F1753" s="58" t="s">
        <v>3059</v>
      </c>
      <c r="G1753" s="2" t="s">
        <v>30</v>
      </c>
      <c r="H1753" s="41">
        <v>0</v>
      </c>
      <c r="I1753" s="18">
        <v>470000000</v>
      </c>
      <c r="J1753" s="6" t="s">
        <v>32</v>
      </c>
      <c r="K1753" s="11" t="s">
        <v>95</v>
      </c>
      <c r="L1753" s="40" t="s">
        <v>2257</v>
      </c>
      <c r="M1753" s="2" t="s">
        <v>35</v>
      </c>
      <c r="N1753" s="11" t="s">
        <v>2258</v>
      </c>
      <c r="O1753" s="11" t="s">
        <v>2259</v>
      </c>
      <c r="P1753" s="2">
        <v>796</v>
      </c>
      <c r="Q1753" s="42" t="s">
        <v>39</v>
      </c>
      <c r="R1753" s="56">
        <v>6</v>
      </c>
      <c r="S1753" s="43">
        <v>1232.6400000000001</v>
      </c>
      <c r="T1753" s="23">
        <f t="shared" ref="T1753" si="1040">R1753*S1753</f>
        <v>7395.84</v>
      </c>
      <c r="U1753" s="23">
        <f t="shared" ref="U1753" si="1041">T1753*1.12</f>
        <v>8283.3408000000018</v>
      </c>
      <c r="V1753" s="2"/>
      <c r="W1753" s="2">
        <v>2016</v>
      </c>
      <c r="X1753" s="41"/>
    </row>
    <row r="1754" spans="1:24" ht="153" x14ac:dyDescent="0.25">
      <c r="A1754" s="6" t="s">
        <v>5860</v>
      </c>
      <c r="B1754" s="11" t="s">
        <v>25</v>
      </c>
      <c r="C1754" s="11" t="s">
        <v>3060</v>
      </c>
      <c r="D1754" s="11" t="s">
        <v>3061</v>
      </c>
      <c r="E1754" s="11" t="s">
        <v>3062</v>
      </c>
      <c r="F1754" s="58" t="s">
        <v>3063</v>
      </c>
      <c r="G1754" s="2" t="s">
        <v>30</v>
      </c>
      <c r="H1754" s="41">
        <v>0</v>
      </c>
      <c r="I1754" s="18">
        <v>470000000</v>
      </c>
      <c r="J1754" s="6" t="s">
        <v>32</v>
      </c>
      <c r="K1754" s="11" t="s">
        <v>45</v>
      </c>
      <c r="L1754" s="40" t="s">
        <v>2257</v>
      </c>
      <c r="M1754" s="2" t="s">
        <v>35</v>
      </c>
      <c r="N1754" s="11" t="s">
        <v>2258</v>
      </c>
      <c r="O1754" s="11" t="s">
        <v>2259</v>
      </c>
      <c r="P1754" s="2">
        <v>796</v>
      </c>
      <c r="Q1754" s="42" t="s">
        <v>39</v>
      </c>
      <c r="R1754" s="56">
        <v>200</v>
      </c>
      <c r="S1754" s="43">
        <v>160.5</v>
      </c>
      <c r="T1754" s="23">
        <v>0</v>
      </c>
      <c r="U1754" s="23">
        <f t="shared" si="971"/>
        <v>0</v>
      </c>
      <c r="V1754" s="2"/>
      <c r="W1754" s="2">
        <v>2016</v>
      </c>
      <c r="X1754" s="41" t="s">
        <v>7025</v>
      </c>
    </row>
    <row r="1755" spans="1:24" ht="153" x14ac:dyDescent="0.25">
      <c r="A1755" s="6" t="s">
        <v>7487</v>
      </c>
      <c r="B1755" s="11" t="s">
        <v>25</v>
      </c>
      <c r="C1755" s="11" t="s">
        <v>3060</v>
      </c>
      <c r="D1755" s="11" t="s">
        <v>3061</v>
      </c>
      <c r="E1755" s="11" t="s">
        <v>3062</v>
      </c>
      <c r="F1755" s="58" t="s">
        <v>3063</v>
      </c>
      <c r="G1755" s="2" t="s">
        <v>30</v>
      </c>
      <c r="H1755" s="41">
        <v>0</v>
      </c>
      <c r="I1755" s="18">
        <v>470000000</v>
      </c>
      <c r="J1755" s="6" t="s">
        <v>32</v>
      </c>
      <c r="K1755" s="11" t="s">
        <v>95</v>
      </c>
      <c r="L1755" s="40" t="s">
        <v>2257</v>
      </c>
      <c r="M1755" s="2" t="s">
        <v>35</v>
      </c>
      <c r="N1755" s="11" t="s">
        <v>2258</v>
      </c>
      <c r="O1755" s="11" t="s">
        <v>2259</v>
      </c>
      <c r="P1755" s="2">
        <v>796</v>
      </c>
      <c r="Q1755" s="42" t="s">
        <v>39</v>
      </c>
      <c r="R1755" s="56">
        <v>200</v>
      </c>
      <c r="S1755" s="43">
        <v>160.5</v>
      </c>
      <c r="T1755" s="23">
        <f t="shared" ref="T1755" si="1042">R1755*S1755</f>
        <v>32100</v>
      </c>
      <c r="U1755" s="23">
        <f t="shared" ref="U1755" si="1043">T1755*1.12</f>
        <v>35952</v>
      </c>
      <c r="V1755" s="2"/>
      <c r="W1755" s="2">
        <v>2016</v>
      </c>
      <c r="X1755" s="41"/>
    </row>
    <row r="1756" spans="1:24" ht="153" x14ac:dyDescent="0.25">
      <c r="A1756" s="6" t="s">
        <v>5861</v>
      </c>
      <c r="B1756" s="11" t="s">
        <v>25</v>
      </c>
      <c r="C1756" s="11" t="s">
        <v>2635</v>
      </c>
      <c r="D1756" s="11" t="s">
        <v>2636</v>
      </c>
      <c r="E1756" s="11" t="s">
        <v>2637</v>
      </c>
      <c r="F1756" s="11" t="s">
        <v>3064</v>
      </c>
      <c r="G1756" s="2" t="s">
        <v>30</v>
      </c>
      <c r="H1756" s="41">
        <v>0</v>
      </c>
      <c r="I1756" s="18">
        <v>470000000</v>
      </c>
      <c r="J1756" s="6" t="s">
        <v>32</v>
      </c>
      <c r="K1756" s="11" t="s">
        <v>45</v>
      </c>
      <c r="L1756" s="40" t="s">
        <v>2257</v>
      </c>
      <c r="M1756" s="2" t="s">
        <v>35</v>
      </c>
      <c r="N1756" s="11" t="s">
        <v>2258</v>
      </c>
      <c r="O1756" s="11" t="s">
        <v>2259</v>
      </c>
      <c r="P1756" s="2">
        <v>796</v>
      </c>
      <c r="Q1756" s="42" t="s">
        <v>39</v>
      </c>
      <c r="R1756" s="56">
        <v>200</v>
      </c>
      <c r="S1756" s="43">
        <v>90.95</v>
      </c>
      <c r="T1756" s="23">
        <v>0</v>
      </c>
      <c r="U1756" s="23">
        <f t="shared" si="971"/>
        <v>0</v>
      </c>
      <c r="V1756" s="2"/>
      <c r="W1756" s="2">
        <v>2016</v>
      </c>
      <c r="X1756" s="41" t="s">
        <v>7025</v>
      </c>
    </row>
    <row r="1757" spans="1:24" ht="153" x14ac:dyDescent="0.25">
      <c r="A1757" s="6" t="s">
        <v>7488</v>
      </c>
      <c r="B1757" s="11" t="s">
        <v>25</v>
      </c>
      <c r="C1757" s="11" t="s">
        <v>2635</v>
      </c>
      <c r="D1757" s="11" t="s">
        <v>2636</v>
      </c>
      <c r="E1757" s="11" t="s">
        <v>2637</v>
      </c>
      <c r="F1757" s="11" t="s">
        <v>3064</v>
      </c>
      <c r="G1757" s="2" t="s">
        <v>30</v>
      </c>
      <c r="H1757" s="41">
        <v>0</v>
      </c>
      <c r="I1757" s="18">
        <v>470000000</v>
      </c>
      <c r="J1757" s="6" t="s">
        <v>32</v>
      </c>
      <c r="K1757" s="11" t="s">
        <v>95</v>
      </c>
      <c r="L1757" s="40" t="s">
        <v>2257</v>
      </c>
      <c r="M1757" s="2" t="s">
        <v>35</v>
      </c>
      <c r="N1757" s="11" t="s">
        <v>2258</v>
      </c>
      <c r="O1757" s="11" t="s">
        <v>2259</v>
      </c>
      <c r="P1757" s="2">
        <v>796</v>
      </c>
      <c r="Q1757" s="42" t="s">
        <v>39</v>
      </c>
      <c r="R1757" s="56">
        <v>200</v>
      </c>
      <c r="S1757" s="43">
        <v>90.95</v>
      </c>
      <c r="T1757" s="23">
        <f t="shared" ref="T1757" si="1044">R1757*S1757</f>
        <v>18190</v>
      </c>
      <c r="U1757" s="23">
        <f t="shared" ref="U1757" si="1045">T1757*1.12</f>
        <v>20372.800000000003</v>
      </c>
      <c r="V1757" s="2"/>
      <c r="W1757" s="2">
        <v>2016</v>
      </c>
      <c r="X1757" s="41"/>
    </row>
    <row r="1758" spans="1:24" ht="153" x14ac:dyDescent="0.25">
      <c r="A1758" s="6" t="s">
        <v>5862</v>
      </c>
      <c r="B1758" s="11" t="s">
        <v>25</v>
      </c>
      <c r="C1758" s="11" t="s">
        <v>3065</v>
      </c>
      <c r="D1758" s="11" t="s">
        <v>2787</v>
      </c>
      <c r="E1758" s="11" t="s">
        <v>3046</v>
      </c>
      <c r="F1758" s="58" t="s">
        <v>3066</v>
      </c>
      <c r="G1758" s="2" t="s">
        <v>30</v>
      </c>
      <c r="H1758" s="41">
        <v>0</v>
      </c>
      <c r="I1758" s="18">
        <v>470000000</v>
      </c>
      <c r="J1758" s="6" t="s">
        <v>32</v>
      </c>
      <c r="K1758" s="11" t="s">
        <v>45</v>
      </c>
      <c r="L1758" s="40" t="s">
        <v>2257</v>
      </c>
      <c r="M1758" s="2" t="s">
        <v>35</v>
      </c>
      <c r="N1758" s="11" t="s">
        <v>2258</v>
      </c>
      <c r="O1758" s="11" t="s">
        <v>2259</v>
      </c>
      <c r="P1758" s="2">
        <v>796</v>
      </c>
      <c r="Q1758" s="42" t="s">
        <v>39</v>
      </c>
      <c r="R1758" s="56">
        <v>10</v>
      </c>
      <c r="S1758" s="23">
        <v>1232.5544000000002</v>
      </c>
      <c r="T1758" s="23">
        <v>0</v>
      </c>
      <c r="U1758" s="23">
        <f t="shared" si="971"/>
        <v>0</v>
      </c>
      <c r="V1758" s="2"/>
      <c r="W1758" s="2">
        <v>2016</v>
      </c>
      <c r="X1758" s="41" t="s">
        <v>7025</v>
      </c>
    </row>
    <row r="1759" spans="1:24" ht="153" x14ac:dyDescent="0.25">
      <c r="A1759" s="6" t="s">
        <v>7489</v>
      </c>
      <c r="B1759" s="11" t="s">
        <v>25</v>
      </c>
      <c r="C1759" s="11" t="s">
        <v>3065</v>
      </c>
      <c r="D1759" s="11" t="s">
        <v>2787</v>
      </c>
      <c r="E1759" s="11" t="s">
        <v>3046</v>
      </c>
      <c r="F1759" s="58" t="s">
        <v>3066</v>
      </c>
      <c r="G1759" s="2" t="s">
        <v>30</v>
      </c>
      <c r="H1759" s="41">
        <v>0</v>
      </c>
      <c r="I1759" s="18">
        <v>470000000</v>
      </c>
      <c r="J1759" s="6" t="s">
        <v>32</v>
      </c>
      <c r="K1759" s="11" t="s">
        <v>95</v>
      </c>
      <c r="L1759" s="40" t="s">
        <v>2257</v>
      </c>
      <c r="M1759" s="2" t="s">
        <v>35</v>
      </c>
      <c r="N1759" s="11" t="s">
        <v>2258</v>
      </c>
      <c r="O1759" s="11" t="s">
        <v>2259</v>
      </c>
      <c r="P1759" s="2">
        <v>796</v>
      </c>
      <c r="Q1759" s="42" t="s">
        <v>39</v>
      </c>
      <c r="R1759" s="56">
        <v>10</v>
      </c>
      <c r="S1759" s="23">
        <v>1232.5544000000002</v>
      </c>
      <c r="T1759" s="23">
        <f t="shared" ref="T1759" si="1046">R1759*S1759</f>
        <v>12325.544000000002</v>
      </c>
      <c r="U1759" s="23">
        <f t="shared" ref="U1759" si="1047">T1759*1.12</f>
        <v>13804.609280000002</v>
      </c>
      <c r="V1759" s="2"/>
      <c r="W1759" s="2">
        <v>2016</v>
      </c>
      <c r="X1759" s="41"/>
    </row>
    <row r="1760" spans="1:24" ht="153" x14ac:dyDescent="0.25">
      <c r="A1760" s="6" t="s">
        <v>5863</v>
      </c>
      <c r="B1760" s="11" t="s">
        <v>25</v>
      </c>
      <c r="C1760" s="11" t="s">
        <v>3067</v>
      </c>
      <c r="D1760" s="11" t="s">
        <v>1992</v>
      </c>
      <c r="E1760" s="11" t="s">
        <v>3068</v>
      </c>
      <c r="F1760" s="11" t="s">
        <v>3069</v>
      </c>
      <c r="G1760" s="2" t="s">
        <v>30</v>
      </c>
      <c r="H1760" s="41">
        <v>0</v>
      </c>
      <c r="I1760" s="18">
        <v>470000000</v>
      </c>
      <c r="J1760" s="6" t="s">
        <v>32</v>
      </c>
      <c r="K1760" s="11" t="s">
        <v>45</v>
      </c>
      <c r="L1760" s="40" t="s">
        <v>2257</v>
      </c>
      <c r="M1760" s="2" t="s">
        <v>35</v>
      </c>
      <c r="N1760" s="11" t="s">
        <v>2258</v>
      </c>
      <c r="O1760" s="11" t="s">
        <v>2259</v>
      </c>
      <c r="P1760" s="2">
        <v>796</v>
      </c>
      <c r="Q1760" s="42" t="s">
        <v>39</v>
      </c>
      <c r="R1760" s="56">
        <v>40</v>
      </c>
      <c r="S1760" s="43">
        <v>200</v>
      </c>
      <c r="T1760" s="23">
        <v>0</v>
      </c>
      <c r="U1760" s="23">
        <f t="shared" si="971"/>
        <v>0</v>
      </c>
      <c r="V1760" s="2"/>
      <c r="W1760" s="2">
        <v>2016</v>
      </c>
      <c r="X1760" s="41" t="s">
        <v>7025</v>
      </c>
    </row>
    <row r="1761" spans="1:24" ht="153" x14ac:dyDescent="0.25">
      <c r="A1761" s="6" t="s">
        <v>7490</v>
      </c>
      <c r="B1761" s="11" t="s">
        <v>25</v>
      </c>
      <c r="C1761" s="11" t="s">
        <v>3067</v>
      </c>
      <c r="D1761" s="11" t="s">
        <v>1992</v>
      </c>
      <c r="E1761" s="11" t="s">
        <v>3068</v>
      </c>
      <c r="F1761" s="11" t="s">
        <v>3069</v>
      </c>
      <c r="G1761" s="2" t="s">
        <v>30</v>
      </c>
      <c r="H1761" s="41">
        <v>0</v>
      </c>
      <c r="I1761" s="18">
        <v>470000000</v>
      </c>
      <c r="J1761" s="6" t="s">
        <v>32</v>
      </c>
      <c r="K1761" s="11" t="s">
        <v>95</v>
      </c>
      <c r="L1761" s="40" t="s">
        <v>2257</v>
      </c>
      <c r="M1761" s="2" t="s">
        <v>35</v>
      </c>
      <c r="N1761" s="11" t="s">
        <v>2258</v>
      </c>
      <c r="O1761" s="11" t="s">
        <v>2259</v>
      </c>
      <c r="P1761" s="2">
        <v>796</v>
      </c>
      <c r="Q1761" s="42" t="s">
        <v>39</v>
      </c>
      <c r="R1761" s="56">
        <v>40</v>
      </c>
      <c r="S1761" s="43">
        <v>200</v>
      </c>
      <c r="T1761" s="23">
        <f t="shared" ref="T1761" si="1048">R1761*S1761</f>
        <v>8000</v>
      </c>
      <c r="U1761" s="23">
        <f t="shared" ref="U1761" si="1049">T1761*1.12</f>
        <v>8960</v>
      </c>
      <c r="V1761" s="2"/>
      <c r="W1761" s="2">
        <v>2016</v>
      </c>
      <c r="X1761" s="41"/>
    </row>
    <row r="1762" spans="1:24" ht="153" x14ac:dyDescent="0.25">
      <c r="A1762" s="6" t="s">
        <v>5864</v>
      </c>
      <c r="B1762" s="11" t="s">
        <v>25</v>
      </c>
      <c r="C1762" s="11" t="s">
        <v>3070</v>
      </c>
      <c r="D1762" s="11" t="s">
        <v>2604</v>
      </c>
      <c r="E1762" s="11" t="s">
        <v>3071</v>
      </c>
      <c r="F1762" s="45" t="s">
        <v>3072</v>
      </c>
      <c r="G1762" s="2" t="s">
        <v>30</v>
      </c>
      <c r="H1762" s="41">
        <v>0</v>
      </c>
      <c r="I1762" s="18">
        <v>470000000</v>
      </c>
      <c r="J1762" s="6" t="s">
        <v>32</v>
      </c>
      <c r="K1762" s="11" t="s">
        <v>45</v>
      </c>
      <c r="L1762" s="40" t="s">
        <v>2257</v>
      </c>
      <c r="M1762" s="2" t="s">
        <v>35</v>
      </c>
      <c r="N1762" s="11" t="s">
        <v>2258</v>
      </c>
      <c r="O1762" s="11" t="s">
        <v>2259</v>
      </c>
      <c r="P1762" s="2">
        <v>796</v>
      </c>
      <c r="Q1762" s="42" t="s">
        <v>39</v>
      </c>
      <c r="R1762" s="56">
        <v>20</v>
      </c>
      <c r="S1762" s="43">
        <v>525.37</v>
      </c>
      <c r="T1762" s="23">
        <v>0</v>
      </c>
      <c r="U1762" s="23">
        <f t="shared" si="971"/>
        <v>0</v>
      </c>
      <c r="V1762" s="2"/>
      <c r="W1762" s="2">
        <v>2016</v>
      </c>
      <c r="X1762" s="41" t="s">
        <v>7025</v>
      </c>
    </row>
    <row r="1763" spans="1:24" ht="153" x14ac:dyDescent="0.25">
      <c r="A1763" s="6" t="s">
        <v>7491</v>
      </c>
      <c r="B1763" s="11" t="s">
        <v>25</v>
      </c>
      <c r="C1763" s="11" t="s">
        <v>3070</v>
      </c>
      <c r="D1763" s="11" t="s">
        <v>2604</v>
      </c>
      <c r="E1763" s="11" t="s">
        <v>3071</v>
      </c>
      <c r="F1763" s="45" t="s">
        <v>3072</v>
      </c>
      <c r="G1763" s="2" t="s">
        <v>30</v>
      </c>
      <c r="H1763" s="41">
        <v>0</v>
      </c>
      <c r="I1763" s="18">
        <v>470000000</v>
      </c>
      <c r="J1763" s="6" t="s">
        <v>32</v>
      </c>
      <c r="K1763" s="11" t="s">
        <v>95</v>
      </c>
      <c r="L1763" s="40" t="s">
        <v>2257</v>
      </c>
      <c r="M1763" s="2" t="s">
        <v>35</v>
      </c>
      <c r="N1763" s="11" t="s">
        <v>2258</v>
      </c>
      <c r="O1763" s="11" t="s">
        <v>2259</v>
      </c>
      <c r="P1763" s="2">
        <v>796</v>
      </c>
      <c r="Q1763" s="42" t="s">
        <v>39</v>
      </c>
      <c r="R1763" s="56">
        <v>20</v>
      </c>
      <c r="S1763" s="43">
        <v>525.37</v>
      </c>
      <c r="T1763" s="23">
        <f t="shared" ref="T1763" si="1050">R1763*S1763</f>
        <v>10507.4</v>
      </c>
      <c r="U1763" s="23">
        <f t="shared" ref="U1763" si="1051">T1763*1.12</f>
        <v>11768.288</v>
      </c>
      <c r="V1763" s="2"/>
      <c r="W1763" s="2">
        <v>2016</v>
      </c>
      <c r="X1763" s="41"/>
    </row>
    <row r="1764" spans="1:24" ht="153" x14ac:dyDescent="0.25">
      <c r="A1764" s="6" t="s">
        <v>5865</v>
      </c>
      <c r="B1764" s="11" t="s">
        <v>25</v>
      </c>
      <c r="C1764" s="11" t="s">
        <v>2650</v>
      </c>
      <c r="D1764" s="11" t="s">
        <v>2139</v>
      </c>
      <c r="E1764" s="11" t="s">
        <v>2783</v>
      </c>
      <c r="F1764" s="49" t="s">
        <v>3073</v>
      </c>
      <c r="G1764" s="2" t="s">
        <v>30</v>
      </c>
      <c r="H1764" s="41">
        <v>0</v>
      </c>
      <c r="I1764" s="18">
        <v>470000000</v>
      </c>
      <c r="J1764" s="6" t="s">
        <v>32</v>
      </c>
      <c r="K1764" s="11" t="s">
        <v>45</v>
      </c>
      <c r="L1764" s="40" t="s">
        <v>2257</v>
      </c>
      <c r="M1764" s="2" t="s">
        <v>35</v>
      </c>
      <c r="N1764" s="11" t="s">
        <v>2258</v>
      </c>
      <c r="O1764" s="11" t="s">
        <v>2259</v>
      </c>
      <c r="P1764" s="2">
        <v>796</v>
      </c>
      <c r="Q1764" s="42" t="s">
        <v>39</v>
      </c>
      <c r="R1764" s="56">
        <v>6</v>
      </c>
      <c r="S1764" s="43">
        <v>428</v>
      </c>
      <c r="T1764" s="23">
        <v>0</v>
      </c>
      <c r="U1764" s="23">
        <f t="shared" si="971"/>
        <v>0</v>
      </c>
      <c r="V1764" s="2"/>
      <c r="W1764" s="2">
        <v>2016</v>
      </c>
      <c r="X1764" s="41" t="s">
        <v>7025</v>
      </c>
    </row>
    <row r="1765" spans="1:24" ht="153" x14ac:dyDescent="0.25">
      <c r="A1765" s="6" t="s">
        <v>7492</v>
      </c>
      <c r="B1765" s="11" t="s">
        <v>25</v>
      </c>
      <c r="C1765" s="11" t="s">
        <v>2650</v>
      </c>
      <c r="D1765" s="11" t="s">
        <v>2139</v>
      </c>
      <c r="E1765" s="11" t="s">
        <v>2783</v>
      </c>
      <c r="F1765" s="49" t="s">
        <v>3073</v>
      </c>
      <c r="G1765" s="2" t="s">
        <v>30</v>
      </c>
      <c r="H1765" s="41">
        <v>0</v>
      </c>
      <c r="I1765" s="18">
        <v>470000000</v>
      </c>
      <c r="J1765" s="6" t="s">
        <v>32</v>
      </c>
      <c r="K1765" s="11" t="s">
        <v>95</v>
      </c>
      <c r="L1765" s="40" t="s">
        <v>2257</v>
      </c>
      <c r="M1765" s="2" t="s">
        <v>35</v>
      </c>
      <c r="N1765" s="11" t="s">
        <v>2258</v>
      </c>
      <c r="O1765" s="11" t="s">
        <v>2259</v>
      </c>
      <c r="P1765" s="2">
        <v>796</v>
      </c>
      <c r="Q1765" s="42" t="s">
        <v>39</v>
      </c>
      <c r="R1765" s="56">
        <v>6</v>
      </c>
      <c r="S1765" s="43">
        <v>428</v>
      </c>
      <c r="T1765" s="23">
        <f t="shared" ref="T1765" si="1052">R1765*S1765</f>
        <v>2568</v>
      </c>
      <c r="U1765" s="23">
        <f t="shared" ref="U1765" si="1053">T1765*1.12</f>
        <v>2876.1600000000003</v>
      </c>
      <c r="V1765" s="2"/>
      <c r="W1765" s="2">
        <v>2016</v>
      </c>
      <c r="X1765" s="41"/>
    </row>
    <row r="1766" spans="1:24" ht="153" x14ac:dyDescent="0.25">
      <c r="A1766" s="6" t="s">
        <v>5866</v>
      </c>
      <c r="B1766" s="11" t="s">
        <v>25</v>
      </c>
      <c r="C1766" s="11" t="s">
        <v>3074</v>
      </c>
      <c r="D1766" s="11" t="s">
        <v>3075</v>
      </c>
      <c r="E1766" s="11" t="s">
        <v>3076</v>
      </c>
      <c r="F1766" s="60" t="s">
        <v>3077</v>
      </c>
      <c r="G1766" s="2" t="s">
        <v>30</v>
      </c>
      <c r="H1766" s="41">
        <v>0</v>
      </c>
      <c r="I1766" s="18">
        <v>470000000</v>
      </c>
      <c r="J1766" s="6" t="s">
        <v>32</v>
      </c>
      <c r="K1766" s="11" t="s">
        <v>45</v>
      </c>
      <c r="L1766" s="40" t="s">
        <v>2257</v>
      </c>
      <c r="M1766" s="2" t="s">
        <v>35</v>
      </c>
      <c r="N1766" s="11" t="s">
        <v>2258</v>
      </c>
      <c r="O1766" s="11" t="s">
        <v>2259</v>
      </c>
      <c r="P1766" s="2">
        <v>796</v>
      </c>
      <c r="Q1766" s="42" t="s">
        <v>39</v>
      </c>
      <c r="R1766" s="56">
        <v>10</v>
      </c>
      <c r="S1766" s="43">
        <v>763.98</v>
      </c>
      <c r="T1766" s="23">
        <v>0</v>
      </c>
      <c r="U1766" s="23">
        <f t="shared" si="971"/>
        <v>0</v>
      </c>
      <c r="V1766" s="2"/>
      <c r="W1766" s="2">
        <v>2016</v>
      </c>
      <c r="X1766" s="41" t="s">
        <v>7025</v>
      </c>
    </row>
    <row r="1767" spans="1:24" ht="153" x14ac:dyDescent="0.25">
      <c r="A1767" s="6" t="s">
        <v>7493</v>
      </c>
      <c r="B1767" s="11" t="s">
        <v>25</v>
      </c>
      <c r="C1767" s="11" t="s">
        <v>3074</v>
      </c>
      <c r="D1767" s="11" t="s">
        <v>3075</v>
      </c>
      <c r="E1767" s="11" t="s">
        <v>3076</v>
      </c>
      <c r="F1767" s="60" t="s">
        <v>3077</v>
      </c>
      <c r="G1767" s="2" t="s">
        <v>30</v>
      </c>
      <c r="H1767" s="41">
        <v>0</v>
      </c>
      <c r="I1767" s="18">
        <v>470000000</v>
      </c>
      <c r="J1767" s="6" t="s">
        <v>32</v>
      </c>
      <c r="K1767" s="11" t="s">
        <v>95</v>
      </c>
      <c r="L1767" s="40" t="s">
        <v>2257</v>
      </c>
      <c r="M1767" s="2" t="s">
        <v>35</v>
      </c>
      <c r="N1767" s="11" t="s">
        <v>2258</v>
      </c>
      <c r="O1767" s="11" t="s">
        <v>2259</v>
      </c>
      <c r="P1767" s="2">
        <v>796</v>
      </c>
      <c r="Q1767" s="42" t="s">
        <v>39</v>
      </c>
      <c r="R1767" s="56">
        <v>10</v>
      </c>
      <c r="S1767" s="43">
        <v>763.98</v>
      </c>
      <c r="T1767" s="23">
        <f t="shared" ref="T1767" si="1054">R1767*S1767</f>
        <v>7639.8</v>
      </c>
      <c r="U1767" s="23">
        <f t="shared" ref="U1767" si="1055">T1767*1.12</f>
        <v>8556.5760000000009</v>
      </c>
      <c r="V1767" s="2"/>
      <c r="W1767" s="2">
        <v>2016</v>
      </c>
      <c r="X1767" s="41"/>
    </row>
    <row r="1768" spans="1:24" ht="153" x14ac:dyDescent="0.25">
      <c r="A1768" s="6" t="s">
        <v>5867</v>
      </c>
      <c r="B1768" s="11" t="s">
        <v>25</v>
      </c>
      <c r="C1768" s="11" t="s">
        <v>3078</v>
      </c>
      <c r="D1768" s="11" t="s">
        <v>2515</v>
      </c>
      <c r="E1768" s="11" t="s">
        <v>3079</v>
      </c>
      <c r="F1768" s="11" t="s">
        <v>3080</v>
      </c>
      <c r="G1768" s="2" t="s">
        <v>30</v>
      </c>
      <c r="H1768" s="41">
        <v>0</v>
      </c>
      <c r="I1768" s="18">
        <v>470000000</v>
      </c>
      <c r="J1768" s="6" t="s">
        <v>32</v>
      </c>
      <c r="K1768" s="11" t="s">
        <v>45</v>
      </c>
      <c r="L1768" s="40" t="s">
        <v>2257</v>
      </c>
      <c r="M1768" s="2" t="s">
        <v>35</v>
      </c>
      <c r="N1768" s="11" t="s">
        <v>2258</v>
      </c>
      <c r="O1768" s="11" t="s">
        <v>2259</v>
      </c>
      <c r="P1768" s="2">
        <v>796</v>
      </c>
      <c r="Q1768" s="42" t="s">
        <v>39</v>
      </c>
      <c r="R1768" s="56">
        <v>6</v>
      </c>
      <c r="S1768" s="23">
        <v>12353.15</v>
      </c>
      <c r="T1768" s="23">
        <v>0</v>
      </c>
      <c r="U1768" s="23">
        <f t="shared" si="971"/>
        <v>0</v>
      </c>
      <c r="V1768" s="2"/>
      <c r="W1768" s="2">
        <v>2016</v>
      </c>
      <c r="X1768" s="41" t="s">
        <v>7025</v>
      </c>
    </row>
    <row r="1769" spans="1:24" ht="153" x14ac:dyDescent="0.25">
      <c r="A1769" s="6" t="s">
        <v>7494</v>
      </c>
      <c r="B1769" s="11" t="s">
        <v>25</v>
      </c>
      <c r="C1769" s="11" t="s">
        <v>3078</v>
      </c>
      <c r="D1769" s="11" t="s">
        <v>2515</v>
      </c>
      <c r="E1769" s="11" t="s">
        <v>3079</v>
      </c>
      <c r="F1769" s="11" t="s">
        <v>3080</v>
      </c>
      <c r="G1769" s="2" t="s">
        <v>30</v>
      </c>
      <c r="H1769" s="41">
        <v>0</v>
      </c>
      <c r="I1769" s="18">
        <v>470000000</v>
      </c>
      <c r="J1769" s="6" t="s">
        <v>32</v>
      </c>
      <c r="K1769" s="11" t="s">
        <v>95</v>
      </c>
      <c r="L1769" s="40" t="s">
        <v>2257</v>
      </c>
      <c r="M1769" s="2" t="s">
        <v>35</v>
      </c>
      <c r="N1769" s="11" t="s">
        <v>2258</v>
      </c>
      <c r="O1769" s="11" t="s">
        <v>2259</v>
      </c>
      <c r="P1769" s="2">
        <v>796</v>
      </c>
      <c r="Q1769" s="42" t="s">
        <v>39</v>
      </c>
      <c r="R1769" s="56">
        <v>6</v>
      </c>
      <c r="S1769" s="23">
        <v>12353.15</v>
      </c>
      <c r="T1769" s="23">
        <f t="shared" ref="T1769" si="1056">R1769*S1769</f>
        <v>74118.899999999994</v>
      </c>
      <c r="U1769" s="23">
        <f t="shared" ref="U1769" si="1057">T1769*1.12</f>
        <v>83013.168000000005</v>
      </c>
      <c r="V1769" s="2"/>
      <c r="W1769" s="2">
        <v>2016</v>
      </c>
      <c r="X1769" s="41"/>
    </row>
    <row r="1770" spans="1:24" ht="153" x14ac:dyDescent="0.25">
      <c r="A1770" s="6" t="s">
        <v>5868</v>
      </c>
      <c r="B1770" s="11" t="s">
        <v>25</v>
      </c>
      <c r="C1770" s="11" t="s">
        <v>3081</v>
      </c>
      <c r="D1770" s="46" t="s">
        <v>2848</v>
      </c>
      <c r="E1770" s="11" t="s">
        <v>3082</v>
      </c>
      <c r="F1770" s="11" t="s">
        <v>3083</v>
      </c>
      <c r="G1770" s="2" t="s">
        <v>30</v>
      </c>
      <c r="H1770" s="41">
        <v>0</v>
      </c>
      <c r="I1770" s="18">
        <v>470000000</v>
      </c>
      <c r="J1770" s="6" t="s">
        <v>32</v>
      </c>
      <c r="K1770" s="11" t="s">
        <v>45</v>
      </c>
      <c r="L1770" s="40" t="s">
        <v>2257</v>
      </c>
      <c r="M1770" s="2" t="s">
        <v>35</v>
      </c>
      <c r="N1770" s="11" t="s">
        <v>2258</v>
      </c>
      <c r="O1770" s="11" t="s">
        <v>2259</v>
      </c>
      <c r="P1770" s="2">
        <v>796</v>
      </c>
      <c r="Q1770" s="42" t="s">
        <v>39</v>
      </c>
      <c r="R1770" s="56">
        <v>3</v>
      </c>
      <c r="S1770" s="43">
        <v>15699.999999999998</v>
      </c>
      <c r="T1770" s="23">
        <v>0</v>
      </c>
      <c r="U1770" s="23">
        <f t="shared" si="971"/>
        <v>0</v>
      </c>
      <c r="V1770" s="2"/>
      <c r="W1770" s="2">
        <v>2016</v>
      </c>
      <c r="X1770" s="41" t="s">
        <v>7025</v>
      </c>
    </row>
    <row r="1771" spans="1:24" ht="153" x14ac:dyDescent="0.25">
      <c r="A1771" s="6" t="s">
        <v>7495</v>
      </c>
      <c r="B1771" s="11" t="s">
        <v>25</v>
      </c>
      <c r="C1771" s="11" t="s">
        <v>3081</v>
      </c>
      <c r="D1771" s="46" t="s">
        <v>2848</v>
      </c>
      <c r="E1771" s="11" t="s">
        <v>3082</v>
      </c>
      <c r="F1771" s="11" t="s">
        <v>3083</v>
      </c>
      <c r="G1771" s="2" t="s">
        <v>30</v>
      </c>
      <c r="H1771" s="41">
        <v>0</v>
      </c>
      <c r="I1771" s="18">
        <v>470000000</v>
      </c>
      <c r="J1771" s="6" t="s">
        <v>32</v>
      </c>
      <c r="K1771" s="11" t="s">
        <v>95</v>
      </c>
      <c r="L1771" s="40" t="s">
        <v>2257</v>
      </c>
      <c r="M1771" s="2" t="s">
        <v>35</v>
      </c>
      <c r="N1771" s="11" t="s">
        <v>2258</v>
      </c>
      <c r="O1771" s="11" t="s">
        <v>2259</v>
      </c>
      <c r="P1771" s="2">
        <v>796</v>
      </c>
      <c r="Q1771" s="42" t="s">
        <v>39</v>
      </c>
      <c r="R1771" s="56">
        <v>3</v>
      </c>
      <c r="S1771" s="43">
        <v>15699.999999999998</v>
      </c>
      <c r="T1771" s="23">
        <f t="shared" ref="T1771" si="1058">R1771*S1771</f>
        <v>47099.999999999993</v>
      </c>
      <c r="U1771" s="23">
        <f t="shared" ref="U1771" si="1059">T1771*1.12</f>
        <v>52752</v>
      </c>
      <c r="V1771" s="2"/>
      <c r="W1771" s="2">
        <v>2016</v>
      </c>
      <c r="X1771" s="41"/>
    </row>
    <row r="1772" spans="1:24" ht="153" x14ac:dyDescent="0.25">
      <c r="A1772" s="6" t="s">
        <v>5869</v>
      </c>
      <c r="B1772" s="11" t="s">
        <v>25</v>
      </c>
      <c r="C1772" s="11" t="s">
        <v>3084</v>
      </c>
      <c r="D1772" s="11" t="s">
        <v>2393</v>
      </c>
      <c r="E1772" s="11" t="s">
        <v>3085</v>
      </c>
      <c r="F1772" s="11" t="s">
        <v>3086</v>
      </c>
      <c r="G1772" s="2" t="s">
        <v>30</v>
      </c>
      <c r="H1772" s="41">
        <v>0</v>
      </c>
      <c r="I1772" s="18">
        <v>470000000</v>
      </c>
      <c r="J1772" s="6" t="s">
        <v>32</v>
      </c>
      <c r="K1772" s="11" t="s">
        <v>45</v>
      </c>
      <c r="L1772" s="40" t="s">
        <v>2257</v>
      </c>
      <c r="M1772" s="2" t="s">
        <v>35</v>
      </c>
      <c r="N1772" s="11" t="s">
        <v>2258</v>
      </c>
      <c r="O1772" s="11" t="s">
        <v>2259</v>
      </c>
      <c r="P1772" s="2">
        <v>796</v>
      </c>
      <c r="Q1772" s="42" t="s">
        <v>39</v>
      </c>
      <c r="R1772" s="56">
        <v>3</v>
      </c>
      <c r="S1772" s="43">
        <v>1500</v>
      </c>
      <c r="T1772" s="23">
        <v>0</v>
      </c>
      <c r="U1772" s="23">
        <f t="shared" si="971"/>
        <v>0</v>
      </c>
      <c r="V1772" s="2"/>
      <c r="W1772" s="2">
        <v>2016</v>
      </c>
      <c r="X1772" s="41" t="s">
        <v>7025</v>
      </c>
    </row>
    <row r="1773" spans="1:24" ht="153" x14ac:dyDescent="0.25">
      <c r="A1773" s="6" t="s">
        <v>7496</v>
      </c>
      <c r="B1773" s="11" t="s">
        <v>25</v>
      </c>
      <c r="C1773" s="11" t="s">
        <v>3084</v>
      </c>
      <c r="D1773" s="11" t="s">
        <v>2393</v>
      </c>
      <c r="E1773" s="11" t="s">
        <v>3085</v>
      </c>
      <c r="F1773" s="11" t="s">
        <v>3086</v>
      </c>
      <c r="G1773" s="2" t="s">
        <v>30</v>
      </c>
      <c r="H1773" s="41">
        <v>0</v>
      </c>
      <c r="I1773" s="18">
        <v>470000000</v>
      </c>
      <c r="J1773" s="6" t="s">
        <v>32</v>
      </c>
      <c r="K1773" s="11" t="s">
        <v>95</v>
      </c>
      <c r="L1773" s="40" t="s">
        <v>2257</v>
      </c>
      <c r="M1773" s="2" t="s">
        <v>35</v>
      </c>
      <c r="N1773" s="11" t="s">
        <v>2258</v>
      </c>
      <c r="O1773" s="11" t="s">
        <v>2259</v>
      </c>
      <c r="P1773" s="2">
        <v>796</v>
      </c>
      <c r="Q1773" s="42" t="s">
        <v>39</v>
      </c>
      <c r="R1773" s="56">
        <v>3</v>
      </c>
      <c r="S1773" s="43">
        <v>1500</v>
      </c>
      <c r="T1773" s="23">
        <f t="shared" ref="T1773" si="1060">R1773*S1773</f>
        <v>4500</v>
      </c>
      <c r="U1773" s="23">
        <f t="shared" ref="U1773" si="1061">T1773*1.12</f>
        <v>5040.0000000000009</v>
      </c>
      <c r="V1773" s="2"/>
      <c r="W1773" s="2">
        <v>2016</v>
      </c>
      <c r="X1773" s="41"/>
    </row>
    <row r="1774" spans="1:24" ht="153" x14ac:dyDescent="0.25">
      <c r="A1774" s="6" t="s">
        <v>5870</v>
      </c>
      <c r="B1774" s="11" t="s">
        <v>25</v>
      </c>
      <c r="C1774" s="11" t="s">
        <v>3087</v>
      </c>
      <c r="D1774" s="11" t="s">
        <v>2660</v>
      </c>
      <c r="E1774" s="11" t="s">
        <v>3088</v>
      </c>
      <c r="F1774" s="60" t="s">
        <v>3089</v>
      </c>
      <c r="G1774" s="2" t="s">
        <v>30</v>
      </c>
      <c r="H1774" s="41">
        <v>0</v>
      </c>
      <c r="I1774" s="18">
        <v>470000000</v>
      </c>
      <c r="J1774" s="6" t="s">
        <v>32</v>
      </c>
      <c r="K1774" s="11" t="s">
        <v>45</v>
      </c>
      <c r="L1774" s="40" t="s">
        <v>2257</v>
      </c>
      <c r="M1774" s="2" t="s">
        <v>35</v>
      </c>
      <c r="N1774" s="11" t="s">
        <v>2258</v>
      </c>
      <c r="O1774" s="11" t="s">
        <v>2259</v>
      </c>
      <c r="P1774" s="2">
        <v>796</v>
      </c>
      <c r="Q1774" s="42" t="s">
        <v>39</v>
      </c>
      <c r="R1774" s="56">
        <v>20</v>
      </c>
      <c r="S1774" s="43">
        <v>214</v>
      </c>
      <c r="T1774" s="23">
        <v>0</v>
      </c>
      <c r="U1774" s="23">
        <f t="shared" si="971"/>
        <v>0</v>
      </c>
      <c r="V1774" s="2"/>
      <c r="W1774" s="2">
        <v>2016</v>
      </c>
      <c r="X1774" s="41" t="s">
        <v>7025</v>
      </c>
    </row>
    <row r="1775" spans="1:24" ht="153" x14ac:dyDescent="0.25">
      <c r="A1775" s="6" t="s">
        <v>7497</v>
      </c>
      <c r="B1775" s="11" t="s">
        <v>25</v>
      </c>
      <c r="C1775" s="11" t="s">
        <v>3087</v>
      </c>
      <c r="D1775" s="11" t="s">
        <v>2660</v>
      </c>
      <c r="E1775" s="11" t="s">
        <v>3088</v>
      </c>
      <c r="F1775" s="60" t="s">
        <v>3089</v>
      </c>
      <c r="G1775" s="2" t="s">
        <v>30</v>
      </c>
      <c r="H1775" s="41">
        <v>0</v>
      </c>
      <c r="I1775" s="18">
        <v>470000000</v>
      </c>
      <c r="J1775" s="6" t="s">
        <v>32</v>
      </c>
      <c r="K1775" s="11" t="s">
        <v>95</v>
      </c>
      <c r="L1775" s="40" t="s">
        <v>2257</v>
      </c>
      <c r="M1775" s="2" t="s">
        <v>35</v>
      </c>
      <c r="N1775" s="11" t="s">
        <v>2258</v>
      </c>
      <c r="O1775" s="11" t="s">
        <v>2259</v>
      </c>
      <c r="P1775" s="2">
        <v>796</v>
      </c>
      <c r="Q1775" s="42" t="s">
        <v>39</v>
      </c>
      <c r="R1775" s="56">
        <v>20</v>
      </c>
      <c r="S1775" s="43">
        <v>214</v>
      </c>
      <c r="T1775" s="23">
        <f t="shared" ref="T1775" si="1062">R1775*S1775</f>
        <v>4280</v>
      </c>
      <c r="U1775" s="23">
        <f t="shared" ref="U1775" si="1063">T1775*1.12</f>
        <v>4793.6000000000004</v>
      </c>
      <c r="V1775" s="2"/>
      <c r="W1775" s="2">
        <v>2016</v>
      </c>
      <c r="X1775" s="41"/>
    </row>
    <row r="1776" spans="1:24" ht="153" x14ac:dyDescent="0.25">
      <c r="A1776" s="6" t="s">
        <v>5871</v>
      </c>
      <c r="B1776" s="11" t="s">
        <v>25</v>
      </c>
      <c r="C1776" s="11" t="s">
        <v>3090</v>
      </c>
      <c r="D1776" s="11" t="s">
        <v>2536</v>
      </c>
      <c r="E1776" s="11" t="s">
        <v>3091</v>
      </c>
      <c r="F1776" s="49" t="s">
        <v>3092</v>
      </c>
      <c r="G1776" s="2" t="s">
        <v>30</v>
      </c>
      <c r="H1776" s="41">
        <v>0</v>
      </c>
      <c r="I1776" s="18">
        <v>470000000</v>
      </c>
      <c r="J1776" s="6" t="s">
        <v>32</v>
      </c>
      <c r="K1776" s="11" t="s">
        <v>628</v>
      </c>
      <c r="L1776" s="40" t="s">
        <v>2257</v>
      </c>
      <c r="M1776" s="2" t="s">
        <v>35</v>
      </c>
      <c r="N1776" s="11" t="s">
        <v>2258</v>
      </c>
      <c r="O1776" s="11" t="s">
        <v>2259</v>
      </c>
      <c r="P1776" s="2">
        <v>796</v>
      </c>
      <c r="Q1776" s="42" t="s">
        <v>39</v>
      </c>
      <c r="R1776" s="50">
        <v>1</v>
      </c>
      <c r="S1776" s="43">
        <v>385200</v>
      </c>
      <c r="T1776" s="23">
        <f>R1776*S1776</f>
        <v>385200</v>
      </c>
      <c r="U1776" s="23">
        <f t="shared" si="971"/>
        <v>431424.00000000006</v>
      </c>
      <c r="V1776" s="2"/>
      <c r="W1776" s="2">
        <v>2016</v>
      </c>
      <c r="X1776" s="41"/>
    </row>
    <row r="1777" spans="1:24" ht="153" x14ac:dyDescent="0.25">
      <c r="A1777" s="6" t="s">
        <v>5872</v>
      </c>
      <c r="B1777" s="11" t="s">
        <v>25</v>
      </c>
      <c r="C1777" s="11" t="s">
        <v>3093</v>
      </c>
      <c r="D1777" s="55" t="s">
        <v>3094</v>
      </c>
      <c r="E1777" s="11" t="s">
        <v>3095</v>
      </c>
      <c r="F1777" s="55" t="s">
        <v>3096</v>
      </c>
      <c r="G1777" s="2" t="s">
        <v>30</v>
      </c>
      <c r="H1777" s="41">
        <v>0</v>
      </c>
      <c r="I1777" s="18">
        <v>470000000</v>
      </c>
      <c r="J1777" s="6" t="s">
        <v>32</v>
      </c>
      <c r="K1777" s="11" t="s">
        <v>628</v>
      </c>
      <c r="L1777" s="40" t="s">
        <v>2257</v>
      </c>
      <c r="M1777" s="2" t="s">
        <v>35</v>
      </c>
      <c r="N1777" s="11" t="s">
        <v>2258</v>
      </c>
      <c r="O1777" s="11" t="s">
        <v>2259</v>
      </c>
      <c r="P1777" s="2">
        <v>796</v>
      </c>
      <c r="Q1777" s="42" t="s">
        <v>39</v>
      </c>
      <c r="R1777" s="51">
        <v>1</v>
      </c>
      <c r="S1777" s="43">
        <v>244850.4</v>
      </c>
      <c r="T1777" s="23">
        <f t="shared" ref="T1777:T1801" si="1064">R1777*S1777</f>
        <v>244850.4</v>
      </c>
      <c r="U1777" s="23">
        <f t="shared" si="971"/>
        <v>274232.44800000003</v>
      </c>
      <c r="V1777" s="2"/>
      <c r="W1777" s="2">
        <v>2016</v>
      </c>
      <c r="X1777" s="41"/>
    </row>
    <row r="1778" spans="1:24" ht="153" x14ac:dyDescent="0.25">
      <c r="A1778" s="6" t="s">
        <v>5873</v>
      </c>
      <c r="B1778" s="11" t="s">
        <v>25</v>
      </c>
      <c r="C1778" s="11" t="s">
        <v>3093</v>
      </c>
      <c r="D1778" s="55" t="s">
        <v>3094</v>
      </c>
      <c r="E1778" s="11" t="s">
        <v>3095</v>
      </c>
      <c r="F1778" s="55" t="s">
        <v>3097</v>
      </c>
      <c r="G1778" s="2" t="s">
        <v>30</v>
      </c>
      <c r="H1778" s="41">
        <v>0</v>
      </c>
      <c r="I1778" s="18">
        <v>470000000</v>
      </c>
      <c r="J1778" s="6" t="s">
        <v>32</v>
      </c>
      <c r="K1778" s="11" t="s">
        <v>628</v>
      </c>
      <c r="L1778" s="40" t="s">
        <v>2257</v>
      </c>
      <c r="M1778" s="2" t="s">
        <v>35</v>
      </c>
      <c r="N1778" s="11" t="s">
        <v>2258</v>
      </c>
      <c r="O1778" s="11" t="s">
        <v>2259</v>
      </c>
      <c r="P1778" s="2">
        <v>796</v>
      </c>
      <c r="Q1778" s="42" t="s">
        <v>39</v>
      </c>
      <c r="R1778" s="51">
        <v>1</v>
      </c>
      <c r="S1778" s="43">
        <v>279562.75200000004</v>
      </c>
      <c r="T1778" s="23">
        <f t="shared" si="1064"/>
        <v>279562.75200000004</v>
      </c>
      <c r="U1778" s="23">
        <f t="shared" si="971"/>
        <v>313110.28224000009</v>
      </c>
      <c r="V1778" s="2"/>
      <c r="W1778" s="2">
        <v>2016</v>
      </c>
      <c r="X1778" s="41"/>
    </row>
    <row r="1779" spans="1:24" ht="153" x14ac:dyDescent="0.25">
      <c r="A1779" s="6" t="s">
        <v>5874</v>
      </c>
      <c r="B1779" s="11" t="s">
        <v>25</v>
      </c>
      <c r="C1779" s="11" t="s">
        <v>2683</v>
      </c>
      <c r="D1779" s="49" t="s">
        <v>2684</v>
      </c>
      <c r="E1779" s="11" t="s">
        <v>2685</v>
      </c>
      <c r="F1779" s="49" t="s">
        <v>3098</v>
      </c>
      <c r="G1779" s="2" t="s">
        <v>30</v>
      </c>
      <c r="H1779" s="41">
        <v>0</v>
      </c>
      <c r="I1779" s="18">
        <v>470000000</v>
      </c>
      <c r="J1779" s="6" t="s">
        <v>32</v>
      </c>
      <c r="K1779" s="11" t="s">
        <v>628</v>
      </c>
      <c r="L1779" s="40" t="s">
        <v>2257</v>
      </c>
      <c r="M1779" s="2" t="s">
        <v>35</v>
      </c>
      <c r="N1779" s="11" t="s">
        <v>2258</v>
      </c>
      <c r="O1779" s="11" t="s">
        <v>2259</v>
      </c>
      <c r="P1779" s="2">
        <v>796</v>
      </c>
      <c r="Q1779" s="42" t="s">
        <v>39</v>
      </c>
      <c r="R1779" s="50">
        <v>3</v>
      </c>
      <c r="S1779" s="43">
        <v>72000</v>
      </c>
      <c r="T1779" s="23">
        <v>0</v>
      </c>
      <c r="U1779" s="23">
        <f t="shared" si="971"/>
        <v>0</v>
      </c>
      <c r="V1779" s="2"/>
      <c r="W1779" s="2">
        <v>2016</v>
      </c>
      <c r="X1779" s="41" t="s">
        <v>6907</v>
      </c>
    </row>
    <row r="1780" spans="1:24" ht="153" x14ac:dyDescent="0.25">
      <c r="A1780" s="6" t="s">
        <v>7498</v>
      </c>
      <c r="B1780" s="11" t="s">
        <v>25</v>
      </c>
      <c r="C1780" s="11" t="s">
        <v>2683</v>
      </c>
      <c r="D1780" s="49" t="s">
        <v>2684</v>
      </c>
      <c r="E1780" s="11" t="s">
        <v>2685</v>
      </c>
      <c r="F1780" s="49" t="s">
        <v>3098</v>
      </c>
      <c r="G1780" s="2" t="s">
        <v>30</v>
      </c>
      <c r="H1780" s="41">
        <v>0</v>
      </c>
      <c r="I1780" s="18">
        <v>470000000</v>
      </c>
      <c r="J1780" s="6" t="s">
        <v>32</v>
      </c>
      <c r="K1780" s="11" t="s">
        <v>628</v>
      </c>
      <c r="L1780" s="40" t="s">
        <v>2257</v>
      </c>
      <c r="M1780" s="2" t="s">
        <v>35</v>
      </c>
      <c r="N1780" s="11" t="s">
        <v>2258</v>
      </c>
      <c r="O1780" s="11" t="s">
        <v>2259</v>
      </c>
      <c r="P1780" s="2">
        <v>796</v>
      </c>
      <c r="Q1780" s="42" t="s">
        <v>39</v>
      </c>
      <c r="R1780" s="50">
        <v>4</v>
      </c>
      <c r="S1780" s="43">
        <v>72000</v>
      </c>
      <c r="T1780" s="23">
        <f t="shared" ref="T1780" si="1065">R1780*S1780</f>
        <v>288000</v>
      </c>
      <c r="U1780" s="23">
        <f t="shared" ref="U1780" si="1066">T1780*1.12</f>
        <v>322560.00000000006</v>
      </c>
      <c r="V1780" s="2"/>
      <c r="W1780" s="2">
        <v>2016</v>
      </c>
      <c r="X1780" s="41"/>
    </row>
    <row r="1781" spans="1:24" ht="153" x14ac:dyDescent="0.25">
      <c r="A1781" s="6" t="s">
        <v>5875</v>
      </c>
      <c r="B1781" s="11" t="s">
        <v>25</v>
      </c>
      <c r="C1781" s="11" t="s">
        <v>3099</v>
      </c>
      <c r="D1781" s="11" t="s">
        <v>3100</v>
      </c>
      <c r="E1781" s="11" t="s">
        <v>3101</v>
      </c>
      <c r="F1781" s="11" t="s">
        <v>3102</v>
      </c>
      <c r="G1781" s="2" t="s">
        <v>30</v>
      </c>
      <c r="H1781" s="41">
        <v>0</v>
      </c>
      <c r="I1781" s="18">
        <v>470000000</v>
      </c>
      <c r="J1781" s="6" t="s">
        <v>32</v>
      </c>
      <c r="K1781" s="11" t="s">
        <v>628</v>
      </c>
      <c r="L1781" s="40" t="s">
        <v>2257</v>
      </c>
      <c r="M1781" s="2" t="s">
        <v>35</v>
      </c>
      <c r="N1781" s="11" t="s">
        <v>2258</v>
      </c>
      <c r="O1781" s="11" t="s">
        <v>2259</v>
      </c>
      <c r="P1781" s="2">
        <v>796</v>
      </c>
      <c r="Q1781" s="42" t="s">
        <v>39</v>
      </c>
      <c r="R1781" s="50">
        <v>6</v>
      </c>
      <c r="S1781" s="43">
        <v>3300</v>
      </c>
      <c r="T1781" s="23">
        <f t="shared" si="1064"/>
        <v>19800</v>
      </c>
      <c r="U1781" s="23">
        <f t="shared" si="971"/>
        <v>22176.000000000004</v>
      </c>
      <c r="V1781" s="2"/>
      <c r="W1781" s="2">
        <v>2016</v>
      </c>
      <c r="X1781" s="41"/>
    </row>
    <row r="1782" spans="1:24" ht="153" x14ac:dyDescent="0.25">
      <c r="A1782" s="6" t="s">
        <v>5876</v>
      </c>
      <c r="B1782" s="11" t="s">
        <v>25</v>
      </c>
      <c r="C1782" s="11" t="s">
        <v>3103</v>
      </c>
      <c r="D1782" s="11" t="s">
        <v>3104</v>
      </c>
      <c r="E1782" s="11" t="s">
        <v>3105</v>
      </c>
      <c r="F1782" s="11" t="s">
        <v>3106</v>
      </c>
      <c r="G1782" s="2" t="s">
        <v>30</v>
      </c>
      <c r="H1782" s="41">
        <v>0</v>
      </c>
      <c r="I1782" s="18">
        <v>470000000</v>
      </c>
      <c r="J1782" s="6" t="s">
        <v>32</v>
      </c>
      <c r="K1782" s="11" t="s">
        <v>628</v>
      </c>
      <c r="L1782" s="40" t="s">
        <v>2257</v>
      </c>
      <c r="M1782" s="2" t="s">
        <v>35</v>
      </c>
      <c r="N1782" s="11" t="s">
        <v>2258</v>
      </c>
      <c r="O1782" s="11" t="s">
        <v>2259</v>
      </c>
      <c r="P1782" s="2">
        <v>796</v>
      </c>
      <c r="Q1782" s="42" t="s">
        <v>39</v>
      </c>
      <c r="R1782" s="56">
        <v>2</v>
      </c>
      <c r="S1782" s="43">
        <v>20560.747663551399</v>
      </c>
      <c r="T1782" s="23">
        <v>0</v>
      </c>
      <c r="U1782" s="23">
        <f t="shared" si="971"/>
        <v>0</v>
      </c>
      <c r="V1782" s="2"/>
      <c r="W1782" s="2">
        <v>2016</v>
      </c>
      <c r="X1782" s="41" t="s">
        <v>6907</v>
      </c>
    </row>
    <row r="1783" spans="1:24" ht="153" x14ac:dyDescent="0.25">
      <c r="A1783" s="6" t="s">
        <v>7499</v>
      </c>
      <c r="B1783" s="11" t="s">
        <v>25</v>
      </c>
      <c r="C1783" s="11" t="s">
        <v>3103</v>
      </c>
      <c r="D1783" s="11" t="s">
        <v>3104</v>
      </c>
      <c r="E1783" s="11" t="s">
        <v>3105</v>
      </c>
      <c r="F1783" s="11" t="s">
        <v>3106</v>
      </c>
      <c r="G1783" s="2" t="s">
        <v>30</v>
      </c>
      <c r="H1783" s="41">
        <v>0</v>
      </c>
      <c r="I1783" s="18">
        <v>470000000</v>
      </c>
      <c r="J1783" s="6" t="s">
        <v>32</v>
      </c>
      <c r="K1783" s="11" t="s">
        <v>628</v>
      </c>
      <c r="L1783" s="40" t="s">
        <v>2257</v>
      </c>
      <c r="M1783" s="2" t="s">
        <v>35</v>
      </c>
      <c r="N1783" s="11" t="s">
        <v>2258</v>
      </c>
      <c r="O1783" s="11" t="s">
        <v>2259</v>
      </c>
      <c r="P1783" s="2">
        <v>796</v>
      </c>
      <c r="Q1783" s="42" t="s">
        <v>39</v>
      </c>
      <c r="R1783" s="56">
        <v>4</v>
      </c>
      <c r="S1783" s="43">
        <v>20560.747663551399</v>
      </c>
      <c r="T1783" s="23">
        <f t="shared" ref="T1783" si="1067">R1783*S1783</f>
        <v>82242.990654205598</v>
      </c>
      <c r="U1783" s="23">
        <f t="shared" ref="U1783" si="1068">T1783*1.12</f>
        <v>92112.149532710275</v>
      </c>
      <c r="V1783" s="2"/>
      <c r="W1783" s="2">
        <v>2016</v>
      </c>
      <c r="X1783" s="41"/>
    </row>
    <row r="1784" spans="1:24" ht="267.75" x14ac:dyDescent="0.25">
      <c r="A1784" s="6" t="s">
        <v>5877</v>
      </c>
      <c r="B1784" s="11" t="s">
        <v>25</v>
      </c>
      <c r="C1784" s="11" t="s">
        <v>3107</v>
      </c>
      <c r="D1784" s="11" t="s">
        <v>3108</v>
      </c>
      <c r="E1784" s="11" t="s">
        <v>3105</v>
      </c>
      <c r="F1784" s="48" t="s">
        <v>3109</v>
      </c>
      <c r="G1784" s="2" t="s">
        <v>30</v>
      </c>
      <c r="H1784" s="41">
        <v>0</v>
      </c>
      <c r="I1784" s="18">
        <v>470000000</v>
      </c>
      <c r="J1784" s="6" t="s">
        <v>32</v>
      </c>
      <c r="K1784" s="11" t="s">
        <v>628</v>
      </c>
      <c r="L1784" s="40" t="s">
        <v>2257</v>
      </c>
      <c r="M1784" s="2" t="s">
        <v>35</v>
      </c>
      <c r="N1784" s="11" t="s">
        <v>2258</v>
      </c>
      <c r="O1784" s="11" t="s">
        <v>2259</v>
      </c>
      <c r="P1784" s="2">
        <v>796</v>
      </c>
      <c r="Q1784" s="42" t="s">
        <v>39</v>
      </c>
      <c r="R1784" s="56">
        <v>2</v>
      </c>
      <c r="S1784" s="43">
        <v>155325</v>
      </c>
      <c r="T1784" s="23">
        <f t="shared" si="1064"/>
        <v>310650</v>
      </c>
      <c r="U1784" s="23">
        <f t="shared" si="971"/>
        <v>347928.00000000006</v>
      </c>
      <c r="V1784" s="2"/>
      <c r="W1784" s="2">
        <v>2016</v>
      </c>
      <c r="X1784" s="41"/>
    </row>
    <row r="1785" spans="1:24" ht="153" x14ac:dyDescent="0.25">
      <c r="A1785" s="6" t="s">
        <v>5878</v>
      </c>
      <c r="B1785" s="11" t="s">
        <v>25</v>
      </c>
      <c r="C1785" s="11" t="s">
        <v>3110</v>
      </c>
      <c r="D1785" s="11" t="s">
        <v>3111</v>
      </c>
      <c r="E1785" s="11" t="s">
        <v>3112</v>
      </c>
      <c r="F1785" s="35" t="s">
        <v>3113</v>
      </c>
      <c r="G1785" s="2" t="s">
        <v>30</v>
      </c>
      <c r="H1785" s="41">
        <v>0</v>
      </c>
      <c r="I1785" s="18">
        <v>470000000</v>
      </c>
      <c r="J1785" s="6" t="s">
        <v>32</v>
      </c>
      <c r="K1785" s="11" t="s">
        <v>95</v>
      </c>
      <c r="L1785" s="40" t="s">
        <v>2257</v>
      </c>
      <c r="M1785" s="2" t="s">
        <v>35</v>
      </c>
      <c r="N1785" s="11" t="s">
        <v>2258</v>
      </c>
      <c r="O1785" s="11" t="s">
        <v>2259</v>
      </c>
      <c r="P1785" s="2">
        <v>796</v>
      </c>
      <c r="Q1785" s="42" t="s">
        <v>39</v>
      </c>
      <c r="R1785" s="51">
        <v>15</v>
      </c>
      <c r="S1785" s="43">
        <v>4890</v>
      </c>
      <c r="T1785" s="23">
        <f t="shared" si="1064"/>
        <v>73350</v>
      </c>
      <c r="U1785" s="23">
        <f t="shared" si="971"/>
        <v>82152.000000000015</v>
      </c>
      <c r="V1785" s="2"/>
      <c r="W1785" s="2">
        <v>2016</v>
      </c>
      <c r="X1785" s="41"/>
    </row>
    <row r="1786" spans="1:24" ht="153" x14ac:dyDescent="0.25">
      <c r="A1786" s="6" t="s">
        <v>5879</v>
      </c>
      <c r="B1786" s="11" t="s">
        <v>25</v>
      </c>
      <c r="C1786" s="11" t="s">
        <v>3114</v>
      </c>
      <c r="D1786" s="11" t="s">
        <v>3111</v>
      </c>
      <c r="E1786" s="11" t="s">
        <v>3115</v>
      </c>
      <c r="F1786" s="35" t="s">
        <v>3116</v>
      </c>
      <c r="G1786" s="2" t="s">
        <v>30</v>
      </c>
      <c r="H1786" s="41">
        <v>0</v>
      </c>
      <c r="I1786" s="18">
        <v>470000000</v>
      </c>
      <c r="J1786" s="6" t="s">
        <v>32</v>
      </c>
      <c r="K1786" s="11" t="s">
        <v>95</v>
      </c>
      <c r="L1786" s="40" t="s">
        <v>2257</v>
      </c>
      <c r="M1786" s="2" t="s">
        <v>35</v>
      </c>
      <c r="N1786" s="11" t="s">
        <v>2258</v>
      </c>
      <c r="O1786" s="11" t="s">
        <v>2259</v>
      </c>
      <c r="P1786" s="2">
        <v>796</v>
      </c>
      <c r="Q1786" s="42" t="s">
        <v>39</v>
      </c>
      <c r="R1786" s="51">
        <v>40</v>
      </c>
      <c r="S1786" s="43">
        <v>999.99999999999989</v>
      </c>
      <c r="T1786" s="23">
        <f t="shared" si="1064"/>
        <v>39999.999999999993</v>
      </c>
      <c r="U1786" s="23">
        <f t="shared" si="971"/>
        <v>44799.999999999993</v>
      </c>
      <c r="V1786" s="2"/>
      <c r="W1786" s="2">
        <v>2016</v>
      </c>
      <c r="X1786" s="41"/>
    </row>
    <row r="1787" spans="1:24" ht="153" x14ac:dyDescent="0.25">
      <c r="A1787" s="6" t="s">
        <v>5880</v>
      </c>
      <c r="B1787" s="11" t="s">
        <v>25</v>
      </c>
      <c r="C1787" s="11" t="s">
        <v>3117</v>
      </c>
      <c r="D1787" s="11" t="s">
        <v>3118</v>
      </c>
      <c r="E1787" s="11" t="s">
        <v>3119</v>
      </c>
      <c r="F1787" s="35" t="s">
        <v>3120</v>
      </c>
      <c r="G1787" s="2" t="s">
        <v>30</v>
      </c>
      <c r="H1787" s="41">
        <v>0</v>
      </c>
      <c r="I1787" s="18">
        <v>470000000</v>
      </c>
      <c r="J1787" s="6" t="s">
        <v>32</v>
      </c>
      <c r="K1787" s="11" t="s">
        <v>628</v>
      </c>
      <c r="L1787" s="40" t="s">
        <v>2257</v>
      </c>
      <c r="M1787" s="2" t="s">
        <v>35</v>
      </c>
      <c r="N1787" s="11" t="s">
        <v>2258</v>
      </c>
      <c r="O1787" s="11" t="s">
        <v>2259</v>
      </c>
      <c r="P1787" s="2">
        <v>796</v>
      </c>
      <c r="Q1787" s="42" t="s">
        <v>39</v>
      </c>
      <c r="R1787" s="51">
        <v>1</v>
      </c>
      <c r="S1787" s="43">
        <v>70000</v>
      </c>
      <c r="T1787" s="23">
        <f t="shared" si="1064"/>
        <v>70000</v>
      </c>
      <c r="U1787" s="23">
        <f t="shared" si="971"/>
        <v>78400.000000000015</v>
      </c>
      <c r="V1787" s="2"/>
      <c r="W1787" s="2">
        <v>2016</v>
      </c>
      <c r="X1787" s="41"/>
    </row>
    <row r="1788" spans="1:24" ht="153" x14ac:dyDescent="0.25">
      <c r="A1788" s="6" t="s">
        <v>5881</v>
      </c>
      <c r="B1788" s="11" t="s">
        <v>25</v>
      </c>
      <c r="C1788" s="11" t="s">
        <v>3121</v>
      </c>
      <c r="D1788" s="11" t="s">
        <v>3122</v>
      </c>
      <c r="E1788" s="11" t="s">
        <v>3123</v>
      </c>
      <c r="F1788" s="35" t="s">
        <v>3124</v>
      </c>
      <c r="G1788" s="2" t="s">
        <v>30</v>
      </c>
      <c r="H1788" s="41">
        <v>0</v>
      </c>
      <c r="I1788" s="18">
        <v>470000000</v>
      </c>
      <c r="J1788" s="6" t="s">
        <v>32</v>
      </c>
      <c r="K1788" s="11" t="s">
        <v>628</v>
      </c>
      <c r="L1788" s="40" t="s">
        <v>2257</v>
      </c>
      <c r="M1788" s="2" t="s">
        <v>35</v>
      </c>
      <c r="N1788" s="11" t="s">
        <v>2258</v>
      </c>
      <c r="O1788" s="11" t="s">
        <v>2259</v>
      </c>
      <c r="P1788" s="2">
        <v>796</v>
      </c>
      <c r="Q1788" s="42" t="s">
        <v>39</v>
      </c>
      <c r="R1788" s="56">
        <v>1</v>
      </c>
      <c r="S1788" s="23">
        <v>219398</v>
      </c>
      <c r="T1788" s="23">
        <f t="shared" si="1064"/>
        <v>219398</v>
      </c>
      <c r="U1788" s="23">
        <f t="shared" si="971"/>
        <v>245725.76</v>
      </c>
      <c r="V1788" s="2"/>
      <c r="W1788" s="2">
        <v>2016</v>
      </c>
      <c r="X1788" s="41"/>
    </row>
    <row r="1789" spans="1:24" ht="153" x14ac:dyDescent="0.25">
      <c r="A1789" s="6" t="s">
        <v>5882</v>
      </c>
      <c r="B1789" s="11" t="s">
        <v>25</v>
      </c>
      <c r="C1789" s="11" t="s">
        <v>3121</v>
      </c>
      <c r="D1789" s="11" t="s">
        <v>3122</v>
      </c>
      <c r="E1789" s="11" t="s">
        <v>3123</v>
      </c>
      <c r="F1789" s="35" t="s">
        <v>3125</v>
      </c>
      <c r="G1789" s="2" t="s">
        <v>30</v>
      </c>
      <c r="H1789" s="41">
        <v>0</v>
      </c>
      <c r="I1789" s="18">
        <v>470000000</v>
      </c>
      <c r="J1789" s="6" t="s">
        <v>32</v>
      </c>
      <c r="K1789" s="11" t="s">
        <v>628</v>
      </c>
      <c r="L1789" s="40" t="s">
        <v>2257</v>
      </c>
      <c r="M1789" s="2" t="s">
        <v>35</v>
      </c>
      <c r="N1789" s="11" t="s">
        <v>2258</v>
      </c>
      <c r="O1789" s="11" t="s">
        <v>2259</v>
      </c>
      <c r="P1789" s="2">
        <v>796</v>
      </c>
      <c r="Q1789" s="42" t="s">
        <v>39</v>
      </c>
      <c r="R1789" s="56">
        <v>1</v>
      </c>
      <c r="S1789" s="23">
        <v>271794</v>
      </c>
      <c r="T1789" s="23">
        <f t="shared" si="1064"/>
        <v>271794</v>
      </c>
      <c r="U1789" s="23">
        <f t="shared" si="971"/>
        <v>304409.28000000003</v>
      </c>
      <c r="V1789" s="2"/>
      <c r="W1789" s="2">
        <v>2016</v>
      </c>
      <c r="X1789" s="41"/>
    </row>
    <row r="1790" spans="1:24" ht="153" x14ac:dyDescent="0.25">
      <c r="A1790" s="6" t="s">
        <v>5883</v>
      </c>
      <c r="B1790" s="11" t="s">
        <v>25</v>
      </c>
      <c r="C1790" s="11" t="s">
        <v>2975</v>
      </c>
      <c r="D1790" s="11" t="s">
        <v>2433</v>
      </c>
      <c r="E1790" s="11" t="s">
        <v>2976</v>
      </c>
      <c r="F1790" s="48" t="s">
        <v>3126</v>
      </c>
      <c r="G1790" s="2" t="s">
        <v>30</v>
      </c>
      <c r="H1790" s="41">
        <v>0</v>
      </c>
      <c r="I1790" s="18">
        <v>470000000</v>
      </c>
      <c r="J1790" s="6" t="s">
        <v>32</v>
      </c>
      <c r="K1790" s="11" t="s">
        <v>628</v>
      </c>
      <c r="L1790" s="40" t="s">
        <v>2257</v>
      </c>
      <c r="M1790" s="2" t="s">
        <v>35</v>
      </c>
      <c r="N1790" s="11" t="s">
        <v>2258</v>
      </c>
      <c r="O1790" s="11" t="s">
        <v>2259</v>
      </c>
      <c r="P1790" s="2">
        <v>796</v>
      </c>
      <c r="Q1790" s="42" t="s">
        <v>39</v>
      </c>
      <c r="R1790" s="56">
        <v>2</v>
      </c>
      <c r="S1790" s="23">
        <v>9912</v>
      </c>
      <c r="T1790" s="23">
        <f t="shared" si="1064"/>
        <v>19824</v>
      </c>
      <c r="U1790" s="23">
        <f t="shared" si="971"/>
        <v>22202.880000000001</v>
      </c>
      <c r="V1790" s="2"/>
      <c r="W1790" s="2">
        <v>2016</v>
      </c>
      <c r="X1790" s="41"/>
    </row>
    <row r="1791" spans="1:24" ht="153" x14ac:dyDescent="0.25">
      <c r="A1791" s="6" t="s">
        <v>5884</v>
      </c>
      <c r="B1791" s="11" t="s">
        <v>25</v>
      </c>
      <c r="C1791" s="11" t="s">
        <v>3127</v>
      </c>
      <c r="D1791" s="11" t="s">
        <v>3128</v>
      </c>
      <c r="E1791" s="11" t="s">
        <v>3129</v>
      </c>
      <c r="F1791" s="35" t="s">
        <v>3130</v>
      </c>
      <c r="G1791" s="2" t="s">
        <v>30</v>
      </c>
      <c r="H1791" s="41">
        <v>0</v>
      </c>
      <c r="I1791" s="18">
        <v>470000000</v>
      </c>
      <c r="J1791" s="6" t="s">
        <v>32</v>
      </c>
      <c r="K1791" s="11" t="s">
        <v>628</v>
      </c>
      <c r="L1791" s="40" t="s">
        <v>2257</v>
      </c>
      <c r="M1791" s="2" t="s">
        <v>35</v>
      </c>
      <c r="N1791" s="11" t="s">
        <v>2258</v>
      </c>
      <c r="O1791" s="11" t="s">
        <v>2259</v>
      </c>
      <c r="P1791" s="2">
        <v>796</v>
      </c>
      <c r="Q1791" s="42" t="s">
        <v>39</v>
      </c>
      <c r="R1791" s="56">
        <v>1</v>
      </c>
      <c r="S1791" s="23">
        <v>195441</v>
      </c>
      <c r="T1791" s="23">
        <f t="shared" si="1064"/>
        <v>195441</v>
      </c>
      <c r="U1791" s="23">
        <f t="shared" si="971"/>
        <v>218893.92</v>
      </c>
      <c r="V1791" s="2"/>
      <c r="W1791" s="2">
        <v>2016</v>
      </c>
      <c r="X1791" s="41"/>
    </row>
    <row r="1792" spans="1:24" ht="153" x14ac:dyDescent="0.25">
      <c r="A1792" s="6" t="s">
        <v>5885</v>
      </c>
      <c r="B1792" s="11" t="s">
        <v>25</v>
      </c>
      <c r="C1792" s="11" t="s">
        <v>3131</v>
      </c>
      <c r="D1792" s="48" t="s">
        <v>3132</v>
      </c>
      <c r="E1792" s="11" t="s">
        <v>3095</v>
      </c>
      <c r="F1792" s="48" t="s">
        <v>3133</v>
      </c>
      <c r="G1792" s="2" t="s">
        <v>30</v>
      </c>
      <c r="H1792" s="41">
        <v>0</v>
      </c>
      <c r="I1792" s="18">
        <v>470000000</v>
      </c>
      <c r="J1792" s="6" t="s">
        <v>32</v>
      </c>
      <c r="K1792" s="11" t="s">
        <v>628</v>
      </c>
      <c r="L1792" s="40" t="s">
        <v>2257</v>
      </c>
      <c r="M1792" s="2" t="s">
        <v>35</v>
      </c>
      <c r="N1792" s="11" t="s">
        <v>2258</v>
      </c>
      <c r="O1792" s="11" t="s">
        <v>2259</v>
      </c>
      <c r="P1792" s="2">
        <v>796</v>
      </c>
      <c r="Q1792" s="42" t="s">
        <v>39</v>
      </c>
      <c r="R1792" s="44">
        <v>2</v>
      </c>
      <c r="S1792" s="43">
        <v>388788.49752000009</v>
      </c>
      <c r="T1792" s="23">
        <f t="shared" si="1064"/>
        <v>777576.99504000018</v>
      </c>
      <c r="U1792" s="23">
        <f t="shared" si="971"/>
        <v>870886.2344448003</v>
      </c>
      <c r="V1792" s="2"/>
      <c r="W1792" s="2">
        <v>2016</v>
      </c>
      <c r="X1792" s="41"/>
    </row>
    <row r="1793" spans="1:24" ht="267.75" x14ac:dyDescent="0.25">
      <c r="A1793" s="6" t="s">
        <v>5886</v>
      </c>
      <c r="B1793" s="11" t="s">
        <v>25</v>
      </c>
      <c r="C1793" s="11" t="s">
        <v>3107</v>
      </c>
      <c r="D1793" s="11" t="s">
        <v>3108</v>
      </c>
      <c r="E1793" s="11" t="s">
        <v>3105</v>
      </c>
      <c r="F1793" s="48" t="s">
        <v>3134</v>
      </c>
      <c r="G1793" s="2" t="s">
        <v>30</v>
      </c>
      <c r="H1793" s="41">
        <v>0</v>
      </c>
      <c r="I1793" s="18">
        <v>470000000</v>
      </c>
      <c r="J1793" s="6" t="s">
        <v>32</v>
      </c>
      <c r="K1793" s="11" t="s">
        <v>95</v>
      </c>
      <c r="L1793" s="40" t="s">
        <v>2257</v>
      </c>
      <c r="M1793" s="2" t="s">
        <v>35</v>
      </c>
      <c r="N1793" s="11" t="s">
        <v>2258</v>
      </c>
      <c r="O1793" s="11" t="s">
        <v>2259</v>
      </c>
      <c r="P1793" s="2">
        <v>796</v>
      </c>
      <c r="Q1793" s="42" t="s">
        <v>39</v>
      </c>
      <c r="R1793" s="44">
        <v>2</v>
      </c>
      <c r="S1793" s="43">
        <v>468815</v>
      </c>
      <c r="T1793" s="23">
        <v>0</v>
      </c>
      <c r="U1793" s="23">
        <f t="shared" si="971"/>
        <v>0</v>
      </c>
      <c r="V1793" s="2"/>
      <c r="W1793" s="2">
        <v>2016</v>
      </c>
      <c r="X1793" s="41" t="s">
        <v>6907</v>
      </c>
    </row>
    <row r="1794" spans="1:24" ht="267.75" x14ac:dyDescent="0.25">
      <c r="A1794" s="6" t="s">
        <v>7500</v>
      </c>
      <c r="B1794" s="11" t="s">
        <v>25</v>
      </c>
      <c r="C1794" s="11" t="s">
        <v>3107</v>
      </c>
      <c r="D1794" s="11" t="s">
        <v>3108</v>
      </c>
      <c r="E1794" s="11" t="s">
        <v>3105</v>
      </c>
      <c r="F1794" s="48" t="s">
        <v>3134</v>
      </c>
      <c r="G1794" s="2" t="s">
        <v>30</v>
      </c>
      <c r="H1794" s="41">
        <v>0</v>
      </c>
      <c r="I1794" s="18">
        <v>470000000</v>
      </c>
      <c r="J1794" s="6" t="s">
        <v>32</v>
      </c>
      <c r="K1794" s="11" t="s">
        <v>95</v>
      </c>
      <c r="L1794" s="40" t="s">
        <v>2257</v>
      </c>
      <c r="M1794" s="2" t="s">
        <v>35</v>
      </c>
      <c r="N1794" s="11" t="s">
        <v>2258</v>
      </c>
      <c r="O1794" s="11" t="s">
        <v>2259</v>
      </c>
      <c r="P1794" s="2">
        <v>796</v>
      </c>
      <c r="Q1794" s="42" t="s">
        <v>39</v>
      </c>
      <c r="R1794" s="44">
        <v>2</v>
      </c>
      <c r="S1794" s="43">
        <v>468815</v>
      </c>
      <c r="T1794" s="23">
        <f t="shared" ref="T1794" si="1069">R1794*S1794</f>
        <v>937630</v>
      </c>
      <c r="U1794" s="23">
        <f t="shared" ref="U1794" si="1070">T1794*1.12</f>
        <v>1050145.6000000001</v>
      </c>
      <c r="V1794" s="2"/>
      <c r="W1794" s="2">
        <v>2016</v>
      </c>
      <c r="X1794" s="41"/>
    </row>
    <row r="1795" spans="1:24" ht="191.25" x14ac:dyDescent="0.25">
      <c r="A1795" s="6" t="s">
        <v>5887</v>
      </c>
      <c r="B1795" s="11" t="s">
        <v>25</v>
      </c>
      <c r="C1795" s="11" t="s">
        <v>3135</v>
      </c>
      <c r="D1795" s="11" t="s">
        <v>3136</v>
      </c>
      <c r="E1795" s="11" t="s">
        <v>3137</v>
      </c>
      <c r="F1795" s="48" t="s">
        <v>3138</v>
      </c>
      <c r="G1795" s="2" t="s">
        <v>30</v>
      </c>
      <c r="H1795" s="41">
        <v>0</v>
      </c>
      <c r="I1795" s="18">
        <v>470000000</v>
      </c>
      <c r="J1795" s="6" t="s">
        <v>32</v>
      </c>
      <c r="K1795" s="11" t="s">
        <v>95</v>
      </c>
      <c r="L1795" s="40" t="s">
        <v>2257</v>
      </c>
      <c r="M1795" s="2" t="s">
        <v>35</v>
      </c>
      <c r="N1795" s="11" t="s">
        <v>2258</v>
      </c>
      <c r="O1795" s="11" t="s">
        <v>2259</v>
      </c>
      <c r="P1795" s="2">
        <v>796</v>
      </c>
      <c r="Q1795" s="42" t="s">
        <v>39</v>
      </c>
      <c r="R1795" s="44">
        <v>2</v>
      </c>
      <c r="S1795" s="23">
        <v>134700</v>
      </c>
      <c r="T1795" s="23">
        <v>0</v>
      </c>
      <c r="U1795" s="23">
        <f t="shared" si="971"/>
        <v>0</v>
      </c>
      <c r="V1795" s="2"/>
      <c r="W1795" s="2">
        <v>2016</v>
      </c>
      <c r="X1795" s="41" t="s">
        <v>6907</v>
      </c>
    </row>
    <row r="1796" spans="1:24" ht="191.25" x14ac:dyDescent="0.25">
      <c r="A1796" s="6" t="s">
        <v>7501</v>
      </c>
      <c r="B1796" s="11" t="s">
        <v>25</v>
      </c>
      <c r="C1796" s="11" t="s">
        <v>3135</v>
      </c>
      <c r="D1796" s="11" t="s">
        <v>3136</v>
      </c>
      <c r="E1796" s="11" t="s">
        <v>3137</v>
      </c>
      <c r="F1796" s="48" t="s">
        <v>3138</v>
      </c>
      <c r="G1796" s="2" t="s">
        <v>30</v>
      </c>
      <c r="H1796" s="41">
        <v>0</v>
      </c>
      <c r="I1796" s="18">
        <v>470000000</v>
      </c>
      <c r="J1796" s="6" t="s">
        <v>32</v>
      </c>
      <c r="K1796" s="11" t="s">
        <v>95</v>
      </c>
      <c r="L1796" s="40" t="s">
        <v>2257</v>
      </c>
      <c r="M1796" s="2" t="s">
        <v>35</v>
      </c>
      <c r="N1796" s="11" t="s">
        <v>2258</v>
      </c>
      <c r="O1796" s="11" t="s">
        <v>2259</v>
      </c>
      <c r="P1796" s="2">
        <v>796</v>
      </c>
      <c r="Q1796" s="42" t="s">
        <v>39</v>
      </c>
      <c r="R1796" s="44">
        <v>3</v>
      </c>
      <c r="S1796" s="23">
        <v>134700</v>
      </c>
      <c r="T1796" s="23">
        <f t="shared" ref="T1796" si="1071">R1796*S1796</f>
        <v>404100</v>
      </c>
      <c r="U1796" s="23">
        <f t="shared" ref="U1796" si="1072">T1796*1.12</f>
        <v>452592.00000000006</v>
      </c>
      <c r="V1796" s="2"/>
      <c r="W1796" s="2">
        <v>2016</v>
      </c>
      <c r="X1796" s="41"/>
    </row>
    <row r="1797" spans="1:24" ht="267.75" x14ac:dyDescent="0.25">
      <c r="A1797" s="6" t="s">
        <v>5888</v>
      </c>
      <c r="B1797" s="11" t="s">
        <v>25</v>
      </c>
      <c r="C1797" s="11" t="s">
        <v>3135</v>
      </c>
      <c r="D1797" s="11" t="s">
        <v>3136</v>
      </c>
      <c r="E1797" s="11" t="s">
        <v>3137</v>
      </c>
      <c r="F1797" s="48" t="s">
        <v>3139</v>
      </c>
      <c r="G1797" s="2" t="s">
        <v>30</v>
      </c>
      <c r="H1797" s="41">
        <v>0</v>
      </c>
      <c r="I1797" s="18">
        <v>470000000</v>
      </c>
      <c r="J1797" s="6" t="s">
        <v>32</v>
      </c>
      <c r="K1797" s="11" t="s">
        <v>95</v>
      </c>
      <c r="L1797" s="40" t="s">
        <v>2257</v>
      </c>
      <c r="M1797" s="2" t="s">
        <v>35</v>
      </c>
      <c r="N1797" s="11" t="s">
        <v>2258</v>
      </c>
      <c r="O1797" s="11" t="s">
        <v>2259</v>
      </c>
      <c r="P1797" s="2">
        <v>796</v>
      </c>
      <c r="Q1797" s="42" t="s">
        <v>39</v>
      </c>
      <c r="R1797" s="44">
        <v>2</v>
      </c>
      <c r="S1797" s="23">
        <v>346000</v>
      </c>
      <c r="T1797" s="23">
        <f t="shared" si="1064"/>
        <v>692000</v>
      </c>
      <c r="U1797" s="23">
        <f t="shared" si="971"/>
        <v>775040.00000000012</v>
      </c>
      <c r="V1797" s="2"/>
      <c r="W1797" s="2">
        <v>2016</v>
      </c>
      <c r="X1797" s="41"/>
    </row>
    <row r="1798" spans="1:24" ht="153" x14ac:dyDescent="0.25">
      <c r="A1798" s="6" t="s">
        <v>5889</v>
      </c>
      <c r="B1798" s="11" t="s">
        <v>25</v>
      </c>
      <c r="C1798" s="11" t="s">
        <v>3140</v>
      </c>
      <c r="D1798" s="11" t="s">
        <v>2600</v>
      </c>
      <c r="E1798" s="11" t="s">
        <v>3141</v>
      </c>
      <c r="F1798" s="48" t="s">
        <v>3142</v>
      </c>
      <c r="G1798" s="2" t="s">
        <v>30</v>
      </c>
      <c r="H1798" s="41">
        <v>0</v>
      </c>
      <c r="I1798" s="18">
        <v>470000000</v>
      </c>
      <c r="J1798" s="6" t="s">
        <v>32</v>
      </c>
      <c r="K1798" s="11" t="s">
        <v>95</v>
      </c>
      <c r="L1798" s="40" t="s">
        <v>2257</v>
      </c>
      <c r="M1798" s="2" t="s">
        <v>35</v>
      </c>
      <c r="N1798" s="11" t="s">
        <v>2258</v>
      </c>
      <c r="O1798" s="11" t="s">
        <v>2259</v>
      </c>
      <c r="P1798" s="2">
        <v>796</v>
      </c>
      <c r="Q1798" s="42" t="s">
        <v>39</v>
      </c>
      <c r="R1798" s="44">
        <v>4</v>
      </c>
      <c r="S1798" s="43">
        <v>5700.96</v>
      </c>
      <c r="T1798" s="23">
        <f t="shared" si="1064"/>
        <v>22803.84</v>
      </c>
      <c r="U1798" s="23">
        <f t="shared" ref="U1798:U1877" si="1073">T1798*1.12</f>
        <v>25540.300800000001</v>
      </c>
      <c r="V1798" s="2"/>
      <c r="W1798" s="2">
        <v>2016</v>
      </c>
      <c r="X1798" s="41"/>
    </row>
    <row r="1799" spans="1:24" ht="153" x14ac:dyDescent="0.25">
      <c r="A1799" s="6" t="s">
        <v>5890</v>
      </c>
      <c r="B1799" s="11" t="s">
        <v>25</v>
      </c>
      <c r="C1799" s="11" t="s">
        <v>3143</v>
      </c>
      <c r="D1799" s="48" t="s">
        <v>2440</v>
      </c>
      <c r="E1799" s="11" t="s">
        <v>3144</v>
      </c>
      <c r="F1799" s="48" t="s">
        <v>3145</v>
      </c>
      <c r="G1799" s="2" t="s">
        <v>30</v>
      </c>
      <c r="H1799" s="41">
        <v>0</v>
      </c>
      <c r="I1799" s="18">
        <v>470000000</v>
      </c>
      <c r="J1799" s="6" t="s">
        <v>32</v>
      </c>
      <c r="K1799" s="11" t="s">
        <v>95</v>
      </c>
      <c r="L1799" s="40" t="s">
        <v>2257</v>
      </c>
      <c r="M1799" s="2" t="s">
        <v>35</v>
      </c>
      <c r="N1799" s="11" t="s">
        <v>2258</v>
      </c>
      <c r="O1799" s="11" t="s">
        <v>2259</v>
      </c>
      <c r="P1799" s="2">
        <v>796</v>
      </c>
      <c r="Q1799" s="42" t="s">
        <v>39</v>
      </c>
      <c r="R1799" s="44">
        <v>2</v>
      </c>
      <c r="S1799" s="43">
        <v>185000</v>
      </c>
      <c r="T1799" s="23">
        <f t="shared" si="1064"/>
        <v>370000</v>
      </c>
      <c r="U1799" s="23">
        <f t="shared" si="1073"/>
        <v>414400.00000000006</v>
      </c>
      <c r="V1799" s="2"/>
      <c r="W1799" s="2">
        <v>2016</v>
      </c>
      <c r="X1799" s="41"/>
    </row>
    <row r="1800" spans="1:24" ht="153" x14ac:dyDescent="0.25">
      <c r="A1800" s="6" t="s">
        <v>5891</v>
      </c>
      <c r="B1800" s="11" t="s">
        <v>25</v>
      </c>
      <c r="C1800" s="11" t="s">
        <v>3146</v>
      </c>
      <c r="D1800" s="48" t="s">
        <v>3075</v>
      </c>
      <c r="E1800" s="11" t="s">
        <v>3147</v>
      </c>
      <c r="F1800" s="35" t="s">
        <v>3148</v>
      </c>
      <c r="G1800" s="2" t="s">
        <v>30</v>
      </c>
      <c r="H1800" s="41">
        <v>0</v>
      </c>
      <c r="I1800" s="18">
        <v>470000000</v>
      </c>
      <c r="J1800" s="6" t="s">
        <v>32</v>
      </c>
      <c r="K1800" s="11" t="s">
        <v>267</v>
      </c>
      <c r="L1800" s="40" t="s">
        <v>2257</v>
      </c>
      <c r="M1800" s="2" t="s">
        <v>35</v>
      </c>
      <c r="N1800" s="11" t="s">
        <v>2258</v>
      </c>
      <c r="O1800" s="11" t="s">
        <v>2259</v>
      </c>
      <c r="P1800" s="2">
        <v>796</v>
      </c>
      <c r="Q1800" s="42" t="s">
        <v>39</v>
      </c>
      <c r="R1800" s="53">
        <v>40</v>
      </c>
      <c r="S1800" s="43">
        <v>3263.5</v>
      </c>
      <c r="T1800" s="23">
        <f t="shared" si="1064"/>
        <v>130540</v>
      </c>
      <c r="U1800" s="23">
        <f t="shared" si="1073"/>
        <v>146204.80000000002</v>
      </c>
      <c r="V1800" s="2"/>
      <c r="W1800" s="2">
        <v>2016</v>
      </c>
      <c r="X1800" s="41"/>
    </row>
    <row r="1801" spans="1:24" ht="153" x14ac:dyDescent="0.25">
      <c r="A1801" s="6" t="s">
        <v>5892</v>
      </c>
      <c r="B1801" s="11" t="s">
        <v>25</v>
      </c>
      <c r="C1801" s="11" t="s">
        <v>3149</v>
      </c>
      <c r="D1801" s="11" t="s">
        <v>781</v>
      </c>
      <c r="E1801" s="11" t="s">
        <v>3150</v>
      </c>
      <c r="F1801" s="35" t="s">
        <v>3151</v>
      </c>
      <c r="G1801" s="2" t="s">
        <v>30</v>
      </c>
      <c r="H1801" s="41">
        <v>0</v>
      </c>
      <c r="I1801" s="18">
        <v>470000000</v>
      </c>
      <c r="J1801" s="6" t="s">
        <v>32</v>
      </c>
      <c r="K1801" s="11" t="s">
        <v>267</v>
      </c>
      <c r="L1801" s="40" t="s">
        <v>2257</v>
      </c>
      <c r="M1801" s="2" t="s">
        <v>35</v>
      </c>
      <c r="N1801" s="11" t="s">
        <v>2258</v>
      </c>
      <c r="O1801" s="11" t="s">
        <v>2259</v>
      </c>
      <c r="P1801" s="2">
        <v>796</v>
      </c>
      <c r="Q1801" s="42" t="s">
        <v>39</v>
      </c>
      <c r="R1801" s="53">
        <v>30</v>
      </c>
      <c r="S1801" s="43">
        <v>1947.4</v>
      </c>
      <c r="T1801" s="23">
        <f t="shared" si="1064"/>
        <v>58422</v>
      </c>
      <c r="U1801" s="23">
        <f t="shared" si="1073"/>
        <v>65432.640000000007</v>
      </c>
      <c r="V1801" s="2"/>
      <c r="W1801" s="2">
        <v>2016</v>
      </c>
      <c r="X1801" s="41"/>
    </row>
    <row r="1802" spans="1:24" ht="153" x14ac:dyDescent="0.25">
      <c r="A1802" s="6" t="s">
        <v>5893</v>
      </c>
      <c r="B1802" s="11" t="s">
        <v>25</v>
      </c>
      <c r="C1802" s="11" t="s">
        <v>3149</v>
      </c>
      <c r="D1802" s="11" t="s">
        <v>781</v>
      </c>
      <c r="E1802" s="11" t="s">
        <v>3150</v>
      </c>
      <c r="F1802" s="35" t="s">
        <v>3152</v>
      </c>
      <c r="G1802" s="2" t="s">
        <v>30</v>
      </c>
      <c r="H1802" s="41">
        <v>0</v>
      </c>
      <c r="I1802" s="18">
        <v>470000000</v>
      </c>
      <c r="J1802" s="6" t="s">
        <v>32</v>
      </c>
      <c r="K1802" s="11" t="s">
        <v>267</v>
      </c>
      <c r="L1802" s="40" t="s">
        <v>2257</v>
      </c>
      <c r="M1802" s="2" t="s">
        <v>35</v>
      </c>
      <c r="N1802" s="11" t="s">
        <v>2258</v>
      </c>
      <c r="O1802" s="11" t="s">
        <v>2259</v>
      </c>
      <c r="P1802" s="2">
        <v>796</v>
      </c>
      <c r="Q1802" s="42" t="s">
        <v>39</v>
      </c>
      <c r="R1802" s="53">
        <v>24</v>
      </c>
      <c r="S1802" s="43">
        <v>3188.6000000000004</v>
      </c>
      <c r="T1802" s="23">
        <f t="shared" ref="T1802:T1857" si="1074">R1802*S1802</f>
        <v>76526.400000000009</v>
      </c>
      <c r="U1802" s="23">
        <f t="shared" si="1073"/>
        <v>85709.568000000014</v>
      </c>
      <c r="V1802" s="2"/>
      <c r="W1802" s="2">
        <v>2016</v>
      </c>
      <c r="X1802" s="41"/>
    </row>
    <row r="1803" spans="1:24" ht="153" x14ac:dyDescent="0.25">
      <c r="A1803" s="6" t="s">
        <v>5894</v>
      </c>
      <c r="B1803" s="11" t="s">
        <v>25</v>
      </c>
      <c r="C1803" s="11" t="s">
        <v>3149</v>
      </c>
      <c r="D1803" s="11" t="s">
        <v>781</v>
      </c>
      <c r="E1803" s="11" t="s">
        <v>3150</v>
      </c>
      <c r="F1803" s="35" t="s">
        <v>3153</v>
      </c>
      <c r="G1803" s="2" t="s">
        <v>30</v>
      </c>
      <c r="H1803" s="41">
        <v>0</v>
      </c>
      <c r="I1803" s="18">
        <v>470000000</v>
      </c>
      <c r="J1803" s="6" t="s">
        <v>32</v>
      </c>
      <c r="K1803" s="11" t="s">
        <v>267</v>
      </c>
      <c r="L1803" s="40" t="s">
        <v>2257</v>
      </c>
      <c r="M1803" s="2" t="s">
        <v>35</v>
      </c>
      <c r="N1803" s="11" t="s">
        <v>2258</v>
      </c>
      <c r="O1803" s="11" t="s">
        <v>2259</v>
      </c>
      <c r="P1803" s="2">
        <v>796</v>
      </c>
      <c r="Q1803" s="42" t="s">
        <v>39</v>
      </c>
      <c r="R1803" s="53">
        <v>30</v>
      </c>
      <c r="S1803" s="43">
        <v>2343.3000000000002</v>
      </c>
      <c r="T1803" s="23">
        <f t="shared" si="1074"/>
        <v>70299</v>
      </c>
      <c r="U1803" s="23">
        <f t="shared" si="1073"/>
        <v>78734.880000000005</v>
      </c>
      <c r="V1803" s="2"/>
      <c r="W1803" s="2">
        <v>2016</v>
      </c>
      <c r="X1803" s="41"/>
    </row>
    <row r="1804" spans="1:24" ht="153" x14ac:dyDescent="0.25">
      <c r="A1804" s="6" t="s">
        <v>5895</v>
      </c>
      <c r="B1804" s="11" t="s">
        <v>25</v>
      </c>
      <c r="C1804" s="11" t="s">
        <v>3149</v>
      </c>
      <c r="D1804" s="11" t="s">
        <v>781</v>
      </c>
      <c r="E1804" s="11" t="s">
        <v>3150</v>
      </c>
      <c r="F1804" s="35" t="s">
        <v>3154</v>
      </c>
      <c r="G1804" s="2" t="s">
        <v>30</v>
      </c>
      <c r="H1804" s="41">
        <v>0</v>
      </c>
      <c r="I1804" s="18">
        <v>470000000</v>
      </c>
      <c r="J1804" s="6" t="s">
        <v>32</v>
      </c>
      <c r="K1804" s="11" t="s">
        <v>267</v>
      </c>
      <c r="L1804" s="40" t="s">
        <v>2257</v>
      </c>
      <c r="M1804" s="2" t="s">
        <v>35</v>
      </c>
      <c r="N1804" s="11" t="s">
        <v>2258</v>
      </c>
      <c r="O1804" s="11" t="s">
        <v>2259</v>
      </c>
      <c r="P1804" s="2">
        <v>796</v>
      </c>
      <c r="Q1804" s="42" t="s">
        <v>39</v>
      </c>
      <c r="R1804" s="53">
        <v>24</v>
      </c>
      <c r="S1804" s="43">
        <v>6193.1600000000008</v>
      </c>
      <c r="T1804" s="23">
        <f t="shared" si="1074"/>
        <v>148635.84000000003</v>
      </c>
      <c r="U1804" s="23">
        <f t="shared" si="1073"/>
        <v>166472.14080000005</v>
      </c>
      <c r="V1804" s="2"/>
      <c r="W1804" s="2">
        <v>2016</v>
      </c>
      <c r="X1804" s="41"/>
    </row>
    <row r="1805" spans="1:24" ht="153" x14ac:dyDescent="0.25">
      <c r="A1805" s="6" t="s">
        <v>5896</v>
      </c>
      <c r="B1805" s="11" t="s">
        <v>25</v>
      </c>
      <c r="C1805" s="11" t="s">
        <v>3155</v>
      </c>
      <c r="D1805" s="48" t="s">
        <v>3075</v>
      </c>
      <c r="E1805" s="11" t="s">
        <v>3156</v>
      </c>
      <c r="F1805" s="35" t="s">
        <v>3157</v>
      </c>
      <c r="G1805" s="2" t="s">
        <v>30</v>
      </c>
      <c r="H1805" s="41">
        <v>0</v>
      </c>
      <c r="I1805" s="18">
        <v>470000000</v>
      </c>
      <c r="J1805" s="6" t="s">
        <v>32</v>
      </c>
      <c r="K1805" s="11" t="s">
        <v>267</v>
      </c>
      <c r="L1805" s="40" t="s">
        <v>2257</v>
      </c>
      <c r="M1805" s="2" t="s">
        <v>35</v>
      </c>
      <c r="N1805" s="11" t="s">
        <v>2258</v>
      </c>
      <c r="O1805" s="11" t="s">
        <v>2259</v>
      </c>
      <c r="P1805" s="2">
        <v>796</v>
      </c>
      <c r="Q1805" s="42" t="s">
        <v>39</v>
      </c>
      <c r="R1805" s="53">
        <v>10</v>
      </c>
      <c r="S1805" s="43">
        <v>10052.650000000001</v>
      </c>
      <c r="T1805" s="23">
        <f t="shared" si="1074"/>
        <v>100526.50000000001</v>
      </c>
      <c r="U1805" s="23">
        <f t="shared" si="1073"/>
        <v>112589.68000000002</v>
      </c>
      <c r="V1805" s="2"/>
      <c r="W1805" s="2">
        <v>2016</v>
      </c>
      <c r="X1805" s="41"/>
    </row>
    <row r="1806" spans="1:24" ht="153" x14ac:dyDescent="0.25">
      <c r="A1806" s="6" t="s">
        <v>5897</v>
      </c>
      <c r="B1806" s="11" t="s">
        <v>25</v>
      </c>
      <c r="C1806" s="11" t="s">
        <v>3155</v>
      </c>
      <c r="D1806" s="48" t="s">
        <v>3075</v>
      </c>
      <c r="E1806" s="11" t="s">
        <v>3156</v>
      </c>
      <c r="F1806" s="35" t="s">
        <v>3158</v>
      </c>
      <c r="G1806" s="2" t="s">
        <v>30</v>
      </c>
      <c r="H1806" s="41">
        <v>0</v>
      </c>
      <c r="I1806" s="18">
        <v>470000000</v>
      </c>
      <c r="J1806" s="6" t="s">
        <v>32</v>
      </c>
      <c r="K1806" s="11" t="s">
        <v>267</v>
      </c>
      <c r="L1806" s="40" t="s">
        <v>2257</v>
      </c>
      <c r="M1806" s="2" t="s">
        <v>35</v>
      </c>
      <c r="N1806" s="11" t="s">
        <v>2258</v>
      </c>
      <c r="O1806" s="11" t="s">
        <v>2259</v>
      </c>
      <c r="P1806" s="2">
        <v>796</v>
      </c>
      <c r="Q1806" s="42" t="s">
        <v>39</v>
      </c>
      <c r="R1806" s="53">
        <v>10</v>
      </c>
      <c r="S1806" s="43">
        <v>17344.7</v>
      </c>
      <c r="T1806" s="23">
        <f t="shared" si="1074"/>
        <v>173447</v>
      </c>
      <c r="U1806" s="23">
        <f t="shared" si="1073"/>
        <v>194260.64</v>
      </c>
      <c r="V1806" s="2"/>
      <c r="W1806" s="2">
        <v>2016</v>
      </c>
      <c r="X1806" s="41"/>
    </row>
    <row r="1807" spans="1:24" ht="153" x14ac:dyDescent="0.25">
      <c r="A1807" s="6" t="s">
        <v>5898</v>
      </c>
      <c r="B1807" s="11" t="s">
        <v>25</v>
      </c>
      <c r="C1807" s="11" t="s">
        <v>3155</v>
      </c>
      <c r="D1807" s="48" t="s">
        <v>3075</v>
      </c>
      <c r="E1807" s="11" t="s">
        <v>3156</v>
      </c>
      <c r="F1807" s="35" t="s">
        <v>3159</v>
      </c>
      <c r="G1807" s="2" t="s">
        <v>30</v>
      </c>
      <c r="H1807" s="41">
        <v>0</v>
      </c>
      <c r="I1807" s="18">
        <v>470000000</v>
      </c>
      <c r="J1807" s="6" t="s">
        <v>32</v>
      </c>
      <c r="K1807" s="11" t="s">
        <v>267</v>
      </c>
      <c r="L1807" s="40" t="s">
        <v>2257</v>
      </c>
      <c r="M1807" s="2" t="s">
        <v>35</v>
      </c>
      <c r="N1807" s="11" t="s">
        <v>2258</v>
      </c>
      <c r="O1807" s="11" t="s">
        <v>2259</v>
      </c>
      <c r="P1807" s="2">
        <v>796</v>
      </c>
      <c r="Q1807" s="42" t="s">
        <v>39</v>
      </c>
      <c r="R1807" s="53">
        <v>10</v>
      </c>
      <c r="S1807" s="43">
        <v>15434.750000000002</v>
      </c>
      <c r="T1807" s="23">
        <f t="shared" si="1074"/>
        <v>154347.50000000003</v>
      </c>
      <c r="U1807" s="23">
        <f t="shared" si="1073"/>
        <v>172869.20000000004</v>
      </c>
      <c r="V1807" s="2"/>
      <c r="W1807" s="2">
        <v>2016</v>
      </c>
      <c r="X1807" s="41"/>
    </row>
    <row r="1808" spans="1:24" ht="153" x14ac:dyDescent="0.25">
      <c r="A1808" s="6" t="s">
        <v>5899</v>
      </c>
      <c r="B1808" s="11" t="s">
        <v>25</v>
      </c>
      <c r="C1808" s="11" t="s">
        <v>3155</v>
      </c>
      <c r="D1808" s="48" t="s">
        <v>3075</v>
      </c>
      <c r="E1808" s="11" t="s">
        <v>3156</v>
      </c>
      <c r="F1808" s="35" t="s">
        <v>3160</v>
      </c>
      <c r="G1808" s="2" t="s">
        <v>30</v>
      </c>
      <c r="H1808" s="41">
        <v>0</v>
      </c>
      <c r="I1808" s="18">
        <v>470000000</v>
      </c>
      <c r="J1808" s="6" t="s">
        <v>32</v>
      </c>
      <c r="K1808" s="11" t="s">
        <v>267</v>
      </c>
      <c r="L1808" s="40" t="s">
        <v>2257</v>
      </c>
      <c r="M1808" s="2" t="s">
        <v>35</v>
      </c>
      <c r="N1808" s="11" t="s">
        <v>2258</v>
      </c>
      <c r="O1808" s="11" t="s">
        <v>2259</v>
      </c>
      <c r="P1808" s="2">
        <v>796</v>
      </c>
      <c r="Q1808" s="42" t="s">
        <v>39</v>
      </c>
      <c r="R1808" s="53">
        <v>10</v>
      </c>
      <c r="S1808" s="43">
        <v>38627</v>
      </c>
      <c r="T1808" s="23">
        <f t="shared" si="1074"/>
        <v>386270</v>
      </c>
      <c r="U1808" s="23">
        <f t="shared" si="1073"/>
        <v>432622.4</v>
      </c>
      <c r="V1808" s="2"/>
      <c r="W1808" s="2">
        <v>2016</v>
      </c>
      <c r="X1808" s="41"/>
    </row>
    <row r="1809" spans="1:24" ht="153" x14ac:dyDescent="0.25">
      <c r="A1809" s="6" t="s">
        <v>5900</v>
      </c>
      <c r="B1809" s="11" t="s">
        <v>25</v>
      </c>
      <c r="C1809" s="11" t="s">
        <v>6856</v>
      </c>
      <c r="D1809" s="11" t="s">
        <v>781</v>
      </c>
      <c r="E1809" s="11" t="s">
        <v>3161</v>
      </c>
      <c r="F1809" s="35" t="s">
        <v>3162</v>
      </c>
      <c r="G1809" s="2" t="s">
        <v>30</v>
      </c>
      <c r="H1809" s="41">
        <v>0</v>
      </c>
      <c r="I1809" s="18">
        <v>470000000</v>
      </c>
      <c r="J1809" s="6" t="s">
        <v>32</v>
      </c>
      <c r="K1809" s="11" t="s">
        <v>267</v>
      </c>
      <c r="L1809" s="40" t="s">
        <v>2257</v>
      </c>
      <c r="M1809" s="2" t="s">
        <v>35</v>
      </c>
      <c r="N1809" s="11" t="s">
        <v>2258</v>
      </c>
      <c r="O1809" s="11" t="s">
        <v>2259</v>
      </c>
      <c r="P1809" s="2">
        <v>796</v>
      </c>
      <c r="Q1809" s="42" t="s">
        <v>39</v>
      </c>
      <c r="R1809" s="53">
        <v>4</v>
      </c>
      <c r="S1809" s="43">
        <v>5082.5</v>
      </c>
      <c r="T1809" s="23">
        <f t="shared" si="1074"/>
        <v>20330</v>
      </c>
      <c r="U1809" s="23">
        <f t="shared" si="1073"/>
        <v>22769.600000000002</v>
      </c>
      <c r="V1809" s="2"/>
      <c r="W1809" s="2">
        <v>2016</v>
      </c>
      <c r="X1809" s="41"/>
    </row>
    <row r="1810" spans="1:24" ht="153" x14ac:dyDescent="0.25">
      <c r="A1810" s="6" t="s">
        <v>5901</v>
      </c>
      <c r="B1810" s="11" t="s">
        <v>25</v>
      </c>
      <c r="C1810" s="11" t="s">
        <v>6856</v>
      </c>
      <c r="D1810" s="11" t="s">
        <v>781</v>
      </c>
      <c r="E1810" s="11" t="s">
        <v>3161</v>
      </c>
      <c r="F1810" s="35" t="s">
        <v>3163</v>
      </c>
      <c r="G1810" s="2" t="s">
        <v>30</v>
      </c>
      <c r="H1810" s="41">
        <v>0</v>
      </c>
      <c r="I1810" s="18">
        <v>470000000</v>
      </c>
      <c r="J1810" s="6" t="s">
        <v>32</v>
      </c>
      <c r="K1810" s="11" t="s">
        <v>267</v>
      </c>
      <c r="L1810" s="40" t="s">
        <v>2257</v>
      </c>
      <c r="M1810" s="2" t="s">
        <v>35</v>
      </c>
      <c r="N1810" s="11" t="s">
        <v>2258</v>
      </c>
      <c r="O1810" s="11" t="s">
        <v>2259</v>
      </c>
      <c r="P1810" s="2">
        <v>796</v>
      </c>
      <c r="Q1810" s="42" t="s">
        <v>39</v>
      </c>
      <c r="R1810" s="53">
        <v>4</v>
      </c>
      <c r="S1810" s="43">
        <v>12091</v>
      </c>
      <c r="T1810" s="23">
        <f t="shared" si="1074"/>
        <v>48364</v>
      </c>
      <c r="U1810" s="23">
        <f t="shared" si="1073"/>
        <v>54167.680000000008</v>
      </c>
      <c r="V1810" s="2"/>
      <c r="W1810" s="2">
        <v>2016</v>
      </c>
      <c r="X1810" s="41"/>
    </row>
    <row r="1811" spans="1:24" ht="153" x14ac:dyDescent="0.25">
      <c r="A1811" s="6" t="s">
        <v>5902</v>
      </c>
      <c r="B1811" s="11" t="s">
        <v>25</v>
      </c>
      <c r="C1811" s="11" t="s">
        <v>2404</v>
      </c>
      <c r="D1811" s="11" t="s">
        <v>2405</v>
      </c>
      <c r="E1811" s="11" t="s">
        <v>2406</v>
      </c>
      <c r="F1811" s="35" t="s">
        <v>3164</v>
      </c>
      <c r="G1811" s="2" t="s">
        <v>30</v>
      </c>
      <c r="H1811" s="41">
        <v>0</v>
      </c>
      <c r="I1811" s="18">
        <v>470000000</v>
      </c>
      <c r="J1811" s="6" t="s">
        <v>32</v>
      </c>
      <c r="K1811" s="11" t="s">
        <v>267</v>
      </c>
      <c r="L1811" s="40" t="s">
        <v>2257</v>
      </c>
      <c r="M1811" s="2" t="s">
        <v>35</v>
      </c>
      <c r="N1811" s="11" t="s">
        <v>2258</v>
      </c>
      <c r="O1811" s="11" t="s">
        <v>2259</v>
      </c>
      <c r="P1811" s="2">
        <v>796</v>
      </c>
      <c r="Q1811" s="42" t="s">
        <v>39</v>
      </c>
      <c r="R1811" s="53">
        <v>4</v>
      </c>
      <c r="S1811" s="43">
        <v>7693.2999999999993</v>
      </c>
      <c r="T1811" s="23">
        <f t="shared" si="1074"/>
        <v>30773.199999999997</v>
      </c>
      <c r="U1811" s="23">
        <f t="shared" si="1073"/>
        <v>34465.983999999997</v>
      </c>
      <c r="V1811" s="2"/>
      <c r="W1811" s="2">
        <v>2016</v>
      </c>
      <c r="X1811" s="41"/>
    </row>
    <row r="1812" spans="1:24" ht="153" x14ac:dyDescent="0.25">
      <c r="A1812" s="6" t="s">
        <v>5903</v>
      </c>
      <c r="B1812" s="11" t="s">
        <v>25</v>
      </c>
      <c r="C1812" s="11" t="s">
        <v>2444</v>
      </c>
      <c r="D1812" s="48" t="s">
        <v>2445</v>
      </c>
      <c r="E1812" s="11" t="s">
        <v>2368</v>
      </c>
      <c r="F1812" s="35" t="s">
        <v>3165</v>
      </c>
      <c r="G1812" s="2" t="s">
        <v>30</v>
      </c>
      <c r="H1812" s="41">
        <v>0</v>
      </c>
      <c r="I1812" s="18">
        <v>470000000</v>
      </c>
      <c r="J1812" s="6" t="s">
        <v>32</v>
      </c>
      <c r="K1812" s="11" t="s">
        <v>267</v>
      </c>
      <c r="L1812" s="40" t="s">
        <v>2257</v>
      </c>
      <c r="M1812" s="2" t="s">
        <v>35</v>
      </c>
      <c r="N1812" s="11" t="s">
        <v>2258</v>
      </c>
      <c r="O1812" s="11" t="s">
        <v>2259</v>
      </c>
      <c r="P1812" s="2">
        <v>796</v>
      </c>
      <c r="Q1812" s="42" t="s">
        <v>39</v>
      </c>
      <c r="R1812" s="53">
        <v>1</v>
      </c>
      <c r="S1812" s="43">
        <v>127199.99999999999</v>
      </c>
      <c r="T1812" s="23">
        <f t="shared" si="1074"/>
        <v>127199.99999999999</v>
      </c>
      <c r="U1812" s="23">
        <f t="shared" si="1073"/>
        <v>142464</v>
      </c>
      <c r="V1812" s="2"/>
      <c r="W1812" s="2">
        <v>2016</v>
      </c>
      <c r="X1812" s="41"/>
    </row>
    <row r="1813" spans="1:24" ht="153" x14ac:dyDescent="0.25">
      <c r="A1813" s="6" t="s">
        <v>5904</v>
      </c>
      <c r="B1813" s="11" t="s">
        <v>25</v>
      </c>
      <c r="C1813" s="11" t="s">
        <v>2408</v>
      </c>
      <c r="D1813" s="11" t="s">
        <v>781</v>
      </c>
      <c r="E1813" s="11" t="s">
        <v>2409</v>
      </c>
      <c r="F1813" s="48" t="s">
        <v>3166</v>
      </c>
      <c r="G1813" s="2" t="s">
        <v>30</v>
      </c>
      <c r="H1813" s="41">
        <v>0</v>
      </c>
      <c r="I1813" s="18">
        <v>470000000</v>
      </c>
      <c r="J1813" s="6" t="s">
        <v>32</v>
      </c>
      <c r="K1813" s="11" t="s">
        <v>267</v>
      </c>
      <c r="L1813" s="40" t="s">
        <v>2257</v>
      </c>
      <c r="M1813" s="2" t="s">
        <v>35</v>
      </c>
      <c r="N1813" s="11" t="s">
        <v>2258</v>
      </c>
      <c r="O1813" s="11" t="s">
        <v>2259</v>
      </c>
      <c r="P1813" s="2">
        <v>796</v>
      </c>
      <c r="Q1813" s="42" t="s">
        <v>39</v>
      </c>
      <c r="R1813" s="44">
        <v>30</v>
      </c>
      <c r="S1813" s="43">
        <v>4536.8</v>
      </c>
      <c r="T1813" s="23">
        <f t="shared" si="1074"/>
        <v>136104</v>
      </c>
      <c r="U1813" s="23">
        <f t="shared" si="1073"/>
        <v>152436.48000000001</v>
      </c>
      <c r="V1813" s="2"/>
      <c r="W1813" s="2">
        <v>2016</v>
      </c>
      <c r="X1813" s="41"/>
    </row>
    <row r="1814" spans="1:24" ht="153" x14ac:dyDescent="0.25">
      <c r="A1814" s="6" t="s">
        <v>5905</v>
      </c>
      <c r="B1814" s="11" t="s">
        <v>25</v>
      </c>
      <c r="C1814" s="11" t="s">
        <v>3149</v>
      </c>
      <c r="D1814" s="11" t="s">
        <v>781</v>
      </c>
      <c r="E1814" s="11" t="s">
        <v>3150</v>
      </c>
      <c r="F1814" s="48" t="s">
        <v>3167</v>
      </c>
      <c r="G1814" s="2" t="s">
        <v>30</v>
      </c>
      <c r="H1814" s="41">
        <v>0</v>
      </c>
      <c r="I1814" s="18">
        <v>470000000</v>
      </c>
      <c r="J1814" s="6" t="s">
        <v>32</v>
      </c>
      <c r="K1814" s="11" t="s">
        <v>267</v>
      </c>
      <c r="L1814" s="40" t="s">
        <v>2257</v>
      </c>
      <c r="M1814" s="2" t="s">
        <v>35</v>
      </c>
      <c r="N1814" s="11" t="s">
        <v>2258</v>
      </c>
      <c r="O1814" s="11" t="s">
        <v>2259</v>
      </c>
      <c r="P1814" s="2">
        <v>796</v>
      </c>
      <c r="Q1814" s="42" t="s">
        <v>39</v>
      </c>
      <c r="R1814" s="44">
        <v>30</v>
      </c>
      <c r="S1814" s="43">
        <v>3704.34</v>
      </c>
      <c r="T1814" s="23">
        <f t="shared" si="1074"/>
        <v>111130.20000000001</v>
      </c>
      <c r="U1814" s="23">
        <f t="shared" si="1073"/>
        <v>124465.82400000002</v>
      </c>
      <c r="V1814" s="2"/>
      <c r="W1814" s="2">
        <v>2016</v>
      </c>
      <c r="X1814" s="41"/>
    </row>
    <row r="1815" spans="1:24" ht="153" x14ac:dyDescent="0.25">
      <c r="A1815" s="6" t="s">
        <v>5906</v>
      </c>
      <c r="B1815" s="11" t="s">
        <v>25</v>
      </c>
      <c r="C1815" s="11" t="s">
        <v>3149</v>
      </c>
      <c r="D1815" s="11" t="s">
        <v>781</v>
      </c>
      <c r="E1815" s="11" t="s">
        <v>3150</v>
      </c>
      <c r="F1815" s="48" t="s">
        <v>3168</v>
      </c>
      <c r="G1815" s="2" t="s">
        <v>30</v>
      </c>
      <c r="H1815" s="41">
        <v>0</v>
      </c>
      <c r="I1815" s="18">
        <v>470000000</v>
      </c>
      <c r="J1815" s="6" t="s">
        <v>32</v>
      </c>
      <c r="K1815" s="11" t="s">
        <v>267</v>
      </c>
      <c r="L1815" s="40" t="s">
        <v>2257</v>
      </c>
      <c r="M1815" s="2" t="s">
        <v>35</v>
      </c>
      <c r="N1815" s="11" t="s">
        <v>2258</v>
      </c>
      <c r="O1815" s="11" t="s">
        <v>2259</v>
      </c>
      <c r="P1815" s="2">
        <v>796</v>
      </c>
      <c r="Q1815" s="42" t="s">
        <v>39</v>
      </c>
      <c r="R1815" s="44">
        <v>30</v>
      </c>
      <c r="S1815" s="43">
        <v>5617.5</v>
      </c>
      <c r="T1815" s="23">
        <f t="shared" si="1074"/>
        <v>168525</v>
      </c>
      <c r="U1815" s="23">
        <f t="shared" si="1073"/>
        <v>188748.00000000003</v>
      </c>
      <c r="V1815" s="2"/>
      <c r="W1815" s="2">
        <v>2016</v>
      </c>
      <c r="X1815" s="41"/>
    </row>
    <row r="1816" spans="1:24" ht="153" x14ac:dyDescent="0.25">
      <c r="A1816" s="6" t="s">
        <v>5907</v>
      </c>
      <c r="B1816" s="11" t="s">
        <v>25</v>
      </c>
      <c r="C1816" s="11" t="s">
        <v>3149</v>
      </c>
      <c r="D1816" s="11" t="s">
        <v>781</v>
      </c>
      <c r="E1816" s="11" t="s">
        <v>3150</v>
      </c>
      <c r="F1816" s="48" t="s">
        <v>3169</v>
      </c>
      <c r="G1816" s="2" t="s">
        <v>30</v>
      </c>
      <c r="H1816" s="41">
        <v>0</v>
      </c>
      <c r="I1816" s="18">
        <v>470000000</v>
      </c>
      <c r="J1816" s="6" t="s">
        <v>32</v>
      </c>
      <c r="K1816" s="11" t="s">
        <v>267</v>
      </c>
      <c r="L1816" s="40" t="s">
        <v>2257</v>
      </c>
      <c r="M1816" s="2" t="s">
        <v>35</v>
      </c>
      <c r="N1816" s="11" t="s">
        <v>2258</v>
      </c>
      <c r="O1816" s="11" t="s">
        <v>2259</v>
      </c>
      <c r="P1816" s="2">
        <v>796</v>
      </c>
      <c r="Q1816" s="42" t="s">
        <v>39</v>
      </c>
      <c r="R1816" s="44">
        <v>30</v>
      </c>
      <c r="S1816" s="43">
        <v>4270.37</v>
      </c>
      <c r="T1816" s="23">
        <f t="shared" si="1074"/>
        <v>128111.09999999999</v>
      </c>
      <c r="U1816" s="23">
        <f t="shared" si="1073"/>
        <v>143484.432</v>
      </c>
      <c r="V1816" s="2"/>
      <c r="W1816" s="2">
        <v>2016</v>
      </c>
      <c r="X1816" s="41"/>
    </row>
    <row r="1817" spans="1:24" ht="153" x14ac:dyDescent="0.25">
      <c r="A1817" s="6" t="s">
        <v>5908</v>
      </c>
      <c r="B1817" s="11" t="s">
        <v>25</v>
      </c>
      <c r="C1817" s="11" t="s">
        <v>3170</v>
      </c>
      <c r="D1817" s="48" t="s">
        <v>781</v>
      </c>
      <c r="E1817" s="11" t="s">
        <v>3171</v>
      </c>
      <c r="F1817" s="48" t="s">
        <v>3172</v>
      </c>
      <c r="G1817" s="2" t="s">
        <v>30</v>
      </c>
      <c r="H1817" s="41">
        <v>0</v>
      </c>
      <c r="I1817" s="18">
        <v>470000000</v>
      </c>
      <c r="J1817" s="6" t="s">
        <v>32</v>
      </c>
      <c r="K1817" s="11" t="s">
        <v>267</v>
      </c>
      <c r="L1817" s="40" t="s">
        <v>2257</v>
      </c>
      <c r="M1817" s="2" t="s">
        <v>35</v>
      </c>
      <c r="N1817" s="11" t="s">
        <v>2258</v>
      </c>
      <c r="O1817" s="11" t="s">
        <v>2259</v>
      </c>
      <c r="P1817" s="2">
        <v>796</v>
      </c>
      <c r="Q1817" s="42" t="s">
        <v>39</v>
      </c>
      <c r="R1817" s="44">
        <v>20</v>
      </c>
      <c r="S1817" s="43">
        <v>3952.5800000000004</v>
      </c>
      <c r="T1817" s="23">
        <f t="shared" si="1074"/>
        <v>79051.600000000006</v>
      </c>
      <c r="U1817" s="23">
        <f t="shared" si="1073"/>
        <v>88537.792000000016</v>
      </c>
      <c r="V1817" s="2"/>
      <c r="W1817" s="2">
        <v>2016</v>
      </c>
      <c r="X1817" s="41"/>
    </row>
    <row r="1818" spans="1:24" ht="153" x14ac:dyDescent="0.25">
      <c r="A1818" s="6" t="s">
        <v>5909</v>
      </c>
      <c r="B1818" s="11" t="s">
        <v>25</v>
      </c>
      <c r="C1818" s="11" t="s">
        <v>3170</v>
      </c>
      <c r="D1818" s="48" t="s">
        <v>781</v>
      </c>
      <c r="E1818" s="11" t="s">
        <v>3171</v>
      </c>
      <c r="F1818" s="48" t="s">
        <v>3173</v>
      </c>
      <c r="G1818" s="2" t="s">
        <v>30</v>
      </c>
      <c r="H1818" s="41">
        <v>0</v>
      </c>
      <c r="I1818" s="18">
        <v>470000000</v>
      </c>
      <c r="J1818" s="6" t="s">
        <v>32</v>
      </c>
      <c r="K1818" s="11" t="s">
        <v>267</v>
      </c>
      <c r="L1818" s="40" t="s">
        <v>2257</v>
      </c>
      <c r="M1818" s="2" t="s">
        <v>35</v>
      </c>
      <c r="N1818" s="11" t="s">
        <v>2258</v>
      </c>
      <c r="O1818" s="11" t="s">
        <v>2259</v>
      </c>
      <c r="P1818" s="2">
        <v>796</v>
      </c>
      <c r="Q1818" s="42" t="s">
        <v>39</v>
      </c>
      <c r="R1818" s="44">
        <v>20</v>
      </c>
      <c r="S1818" s="43">
        <v>5412.06</v>
      </c>
      <c r="T1818" s="23">
        <f t="shared" si="1074"/>
        <v>108241.20000000001</v>
      </c>
      <c r="U1818" s="23">
        <f t="shared" si="1073"/>
        <v>121230.14400000003</v>
      </c>
      <c r="V1818" s="2"/>
      <c r="W1818" s="2">
        <v>2016</v>
      </c>
      <c r="X1818" s="41"/>
    </row>
    <row r="1819" spans="1:24" ht="153" x14ac:dyDescent="0.25">
      <c r="A1819" s="6" t="s">
        <v>5910</v>
      </c>
      <c r="B1819" s="11" t="s">
        <v>25</v>
      </c>
      <c r="C1819" s="11" t="s">
        <v>3174</v>
      </c>
      <c r="D1819" s="11" t="s">
        <v>2346</v>
      </c>
      <c r="E1819" s="11" t="s">
        <v>3175</v>
      </c>
      <c r="F1819" s="55" t="s">
        <v>3176</v>
      </c>
      <c r="G1819" s="2" t="s">
        <v>30</v>
      </c>
      <c r="H1819" s="41">
        <v>0</v>
      </c>
      <c r="I1819" s="18">
        <v>470000000</v>
      </c>
      <c r="J1819" s="6" t="s">
        <v>32</v>
      </c>
      <c r="K1819" s="11" t="s">
        <v>267</v>
      </c>
      <c r="L1819" s="40" t="s">
        <v>2257</v>
      </c>
      <c r="M1819" s="2" t="s">
        <v>35</v>
      </c>
      <c r="N1819" s="11" t="s">
        <v>2258</v>
      </c>
      <c r="O1819" s="11" t="s">
        <v>2259</v>
      </c>
      <c r="P1819" s="2">
        <v>796</v>
      </c>
      <c r="Q1819" s="42" t="s">
        <v>39</v>
      </c>
      <c r="R1819" s="44">
        <v>1</v>
      </c>
      <c r="S1819" s="43">
        <v>5600000</v>
      </c>
      <c r="T1819" s="23">
        <v>0</v>
      </c>
      <c r="U1819" s="23">
        <f t="shared" si="1073"/>
        <v>0</v>
      </c>
      <c r="V1819" s="2"/>
      <c r="W1819" s="2">
        <v>2016</v>
      </c>
      <c r="X1819" s="41" t="s">
        <v>6905</v>
      </c>
    </row>
    <row r="1820" spans="1:24" ht="153" x14ac:dyDescent="0.25">
      <c r="A1820" s="6" t="s">
        <v>5911</v>
      </c>
      <c r="B1820" s="11" t="s">
        <v>25</v>
      </c>
      <c r="C1820" s="11" t="s">
        <v>3177</v>
      </c>
      <c r="D1820" s="11" t="s">
        <v>3178</v>
      </c>
      <c r="E1820" s="11" t="s">
        <v>3179</v>
      </c>
      <c r="F1820" s="49" t="s">
        <v>3180</v>
      </c>
      <c r="G1820" s="2" t="s">
        <v>30</v>
      </c>
      <c r="H1820" s="41">
        <v>0</v>
      </c>
      <c r="I1820" s="18">
        <v>470000000</v>
      </c>
      <c r="J1820" s="6" t="s">
        <v>32</v>
      </c>
      <c r="K1820" s="11" t="s">
        <v>267</v>
      </c>
      <c r="L1820" s="40" t="s">
        <v>2257</v>
      </c>
      <c r="M1820" s="2" t="s">
        <v>35</v>
      </c>
      <c r="N1820" s="11" t="s">
        <v>2258</v>
      </c>
      <c r="O1820" s="11" t="s">
        <v>2259</v>
      </c>
      <c r="P1820" s="2">
        <v>796</v>
      </c>
      <c r="Q1820" s="42" t="s">
        <v>39</v>
      </c>
      <c r="R1820" s="54">
        <v>5</v>
      </c>
      <c r="S1820" s="43">
        <v>4556.0600000000004</v>
      </c>
      <c r="T1820" s="23">
        <f t="shared" si="1074"/>
        <v>22780.300000000003</v>
      </c>
      <c r="U1820" s="23">
        <f t="shared" si="1073"/>
        <v>25513.936000000005</v>
      </c>
      <c r="V1820" s="2"/>
      <c r="W1820" s="2">
        <v>2016</v>
      </c>
      <c r="X1820" s="41"/>
    </row>
    <row r="1821" spans="1:24" ht="153" x14ac:dyDescent="0.25">
      <c r="A1821" s="6" t="s">
        <v>5912</v>
      </c>
      <c r="B1821" s="11" t="s">
        <v>25</v>
      </c>
      <c r="C1821" s="11" t="s">
        <v>3177</v>
      </c>
      <c r="D1821" s="11" t="s">
        <v>3178</v>
      </c>
      <c r="E1821" s="11" t="s">
        <v>3179</v>
      </c>
      <c r="F1821" s="49" t="s">
        <v>3181</v>
      </c>
      <c r="G1821" s="2" t="s">
        <v>30</v>
      </c>
      <c r="H1821" s="41">
        <v>0</v>
      </c>
      <c r="I1821" s="18">
        <v>470000000</v>
      </c>
      <c r="J1821" s="6" t="s">
        <v>32</v>
      </c>
      <c r="K1821" s="11" t="s">
        <v>267</v>
      </c>
      <c r="L1821" s="40" t="s">
        <v>2257</v>
      </c>
      <c r="M1821" s="2" t="s">
        <v>35</v>
      </c>
      <c r="N1821" s="11" t="s">
        <v>2258</v>
      </c>
      <c r="O1821" s="11" t="s">
        <v>2259</v>
      </c>
      <c r="P1821" s="2">
        <v>796</v>
      </c>
      <c r="Q1821" s="42" t="s">
        <v>39</v>
      </c>
      <c r="R1821" s="54">
        <v>5</v>
      </c>
      <c r="S1821" s="43">
        <v>1330.68</v>
      </c>
      <c r="T1821" s="23">
        <f t="shared" si="1074"/>
        <v>6653.4000000000005</v>
      </c>
      <c r="U1821" s="23">
        <f t="shared" si="1073"/>
        <v>7451.8080000000009</v>
      </c>
      <c r="V1821" s="2"/>
      <c r="W1821" s="2">
        <v>2016</v>
      </c>
      <c r="X1821" s="41"/>
    </row>
    <row r="1822" spans="1:24" ht="153" x14ac:dyDescent="0.25">
      <c r="A1822" s="6" t="s">
        <v>5913</v>
      </c>
      <c r="B1822" s="11" t="s">
        <v>25</v>
      </c>
      <c r="C1822" s="11" t="s">
        <v>3177</v>
      </c>
      <c r="D1822" s="11" t="s">
        <v>3178</v>
      </c>
      <c r="E1822" s="11" t="s">
        <v>3179</v>
      </c>
      <c r="F1822" s="49" t="s">
        <v>3182</v>
      </c>
      <c r="G1822" s="2" t="s">
        <v>30</v>
      </c>
      <c r="H1822" s="41">
        <v>0</v>
      </c>
      <c r="I1822" s="18">
        <v>470000000</v>
      </c>
      <c r="J1822" s="6" t="s">
        <v>32</v>
      </c>
      <c r="K1822" s="11" t="s">
        <v>267</v>
      </c>
      <c r="L1822" s="40" t="s">
        <v>2257</v>
      </c>
      <c r="M1822" s="2" t="s">
        <v>35</v>
      </c>
      <c r="N1822" s="11" t="s">
        <v>2258</v>
      </c>
      <c r="O1822" s="11" t="s">
        <v>2259</v>
      </c>
      <c r="P1822" s="2">
        <v>796</v>
      </c>
      <c r="Q1822" s="42" t="s">
        <v>39</v>
      </c>
      <c r="R1822" s="54">
        <v>5</v>
      </c>
      <c r="S1822" s="43">
        <v>1872</v>
      </c>
      <c r="T1822" s="23">
        <f t="shared" si="1074"/>
        <v>9360</v>
      </c>
      <c r="U1822" s="23">
        <f t="shared" si="1073"/>
        <v>10483.200000000001</v>
      </c>
      <c r="V1822" s="2"/>
      <c r="W1822" s="2">
        <v>2016</v>
      </c>
      <c r="X1822" s="41"/>
    </row>
    <row r="1823" spans="1:24" ht="153" x14ac:dyDescent="0.25">
      <c r="A1823" s="6" t="s">
        <v>5914</v>
      </c>
      <c r="B1823" s="11" t="s">
        <v>25</v>
      </c>
      <c r="C1823" s="11" t="s">
        <v>3183</v>
      </c>
      <c r="D1823" s="11" t="s">
        <v>2354</v>
      </c>
      <c r="E1823" s="11" t="s">
        <v>3184</v>
      </c>
      <c r="F1823" s="58" t="s">
        <v>3185</v>
      </c>
      <c r="G1823" s="2" t="s">
        <v>30</v>
      </c>
      <c r="H1823" s="41">
        <v>0</v>
      </c>
      <c r="I1823" s="18">
        <v>470000000</v>
      </c>
      <c r="J1823" s="6" t="s">
        <v>32</v>
      </c>
      <c r="K1823" s="11" t="s">
        <v>267</v>
      </c>
      <c r="L1823" s="40" t="s">
        <v>2257</v>
      </c>
      <c r="M1823" s="2" t="s">
        <v>35</v>
      </c>
      <c r="N1823" s="11" t="s">
        <v>2258</v>
      </c>
      <c r="O1823" s="11" t="s">
        <v>2259</v>
      </c>
      <c r="P1823" s="2">
        <v>796</v>
      </c>
      <c r="Q1823" s="42" t="s">
        <v>39</v>
      </c>
      <c r="R1823" s="56">
        <v>2</v>
      </c>
      <c r="S1823" s="43">
        <v>175355.83</v>
      </c>
      <c r="T1823" s="23">
        <f t="shared" si="1074"/>
        <v>350711.66</v>
      </c>
      <c r="U1823" s="23">
        <f t="shared" si="1073"/>
        <v>392797.05920000002</v>
      </c>
      <c r="V1823" s="2"/>
      <c r="W1823" s="2">
        <v>2016</v>
      </c>
      <c r="X1823" s="41"/>
    </row>
    <row r="1824" spans="1:24" ht="153" x14ac:dyDescent="0.25">
      <c r="A1824" s="6" t="s">
        <v>5915</v>
      </c>
      <c r="B1824" s="11" t="s">
        <v>25</v>
      </c>
      <c r="C1824" s="11" t="s">
        <v>3186</v>
      </c>
      <c r="D1824" s="11" t="s">
        <v>3187</v>
      </c>
      <c r="E1824" s="11" t="s">
        <v>3188</v>
      </c>
      <c r="F1824" s="58" t="s">
        <v>3189</v>
      </c>
      <c r="G1824" s="2" t="s">
        <v>30</v>
      </c>
      <c r="H1824" s="41">
        <v>0</v>
      </c>
      <c r="I1824" s="18">
        <v>470000000</v>
      </c>
      <c r="J1824" s="6" t="s">
        <v>32</v>
      </c>
      <c r="K1824" s="11" t="s">
        <v>267</v>
      </c>
      <c r="L1824" s="40" t="s">
        <v>2257</v>
      </c>
      <c r="M1824" s="2" t="s">
        <v>35</v>
      </c>
      <c r="N1824" s="11" t="s">
        <v>2258</v>
      </c>
      <c r="O1824" s="11" t="s">
        <v>2259</v>
      </c>
      <c r="P1824" s="2">
        <v>839</v>
      </c>
      <c r="Q1824" s="3" t="s">
        <v>2030</v>
      </c>
      <c r="R1824" s="56">
        <v>1</v>
      </c>
      <c r="S1824" s="43">
        <v>17612.2</v>
      </c>
      <c r="T1824" s="23">
        <f t="shared" si="1074"/>
        <v>17612.2</v>
      </c>
      <c r="U1824" s="23">
        <f t="shared" si="1073"/>
        <v>19725.664000000004</v>
      </c>
      <c r="V1824" s="2"/>
      <c r="W1824" s="2">
        <v>2016</v>
      </c>
      <c r="X1824" s="41"/>
    </row>
    <row r="1825" spans="1:24" ht="153" x14ac:dyDescent="0.25">
      <c r="A1825" s="6" t="s">
        <v>5916</v>
      </c>
      <c r="B1825" s="11" t="s">
        <v>25</v>
      </c>
      <c r="C1825" s="11" t="s">
        <v>3186</v>
      </c>
      <c r="D1825" s="11" t="s">
        <v>3187</v>
      </c>
      <c r="E1825" s="11" t="s">
        <v>3188</v>
      </c>
      <c r="F1825" s="58" t="s">
        <v>3190</v>
      </c>
      <c r="G1825" s="2" t="s">
        <v>30</v>
      </c>
      <c r="H1825" s="41">
        <v>0</v>
      </c>
      <c r="I1825" s="18">
        <v>470000000</v>
      </c>
      <c r="J1825" s="6" t="s">
        <v>32</v>
      </c>
      <c r="K1825" s="11" t="s">
        <v>267</v>
      </c>
      <c r="L1825" s="40" t="s">
        <v>2257</v>
      </c>
      <c r="M1825" s="2" t="s">
        <v>35</v>
      </c>
      <c r="N1825" s="11" t="s">
        <v>2258</v>
      </c>
      <c r="O1825" s="11" t="s">
        <v>2259</v>
      </c>
      <c r="P1825" s="2">
        <v>839</v>
      </c>
      <c r="Q1825" s="3" t="s">
        <v>2030</v>
      </c>
      <c r="R1825" s="56">
        <v>1</v>
      </c>
      <c r="S1825" s="43">
        <v>20942.95</v>
      </c>
      <c r="T1825" s="23">
        <f t="shared" si="1074"/>
        <v>20942.95</v>
      </c>
      <c r="U1825" s="23">
        <f t="shared" si="1073"/>
        <v>23456.104000000003</v>
      </c>
      <c r="V1825" s="2"/>
      <c r="W1825" s="2">
        <v>2016</v>
      </c>
      <c r="X1825" s="41"/>
    </row>
    <row r="1826" spans="1:24" ht="153" x14ac:dyDescent="0.25">
      <c r="A1826" s="6" t="s">
        <v>5917</v>
      </c>
      <c r="B1826" s="11" t="s">
        <v>25</v>
      </c>
      <c r="C1826" s="11" t="s">
        <v>3186</v>
      </c>
      <c r="D1826" s="11" t="s">
        <v>3187</v>
      </c>
      <c r="E1826" s="11" t="s">
        <v>3188</v>
      </c>
      <c r="F1826" s="58" t="s">
        <v>3191</v>
      </c>
      <c r="G1826" s="2" t="s">
        <v>30</v>
      </c>
      <c r="H1826" s="41">
        <v>0</v>
      </c>
      <c r="I1826" s="18">
        <v>470000000</v>
      </c>
      <c r="J1826" s="6" t="s">
        <v>32</v>
      </c>
      <c r="K1826" s="11" t="s">
        <v>267</v>
      </c>
      <c r="L1826" s="40" t="s">
        <v>2257</v>
      </c>
      <c r="M1826" s="2" t="s">
        <v>35</v>
      </c>
      <c r="N1826" s="11" t="s">
        <v>2258</v>
      </c>
      <c r="O1826" s="11" t="s">
        <v>2259</v>
      </c>
      <c r="P1826" s="2">
        <v>839</v>
      </c>
      <c r="Q1826" s="3" t="s">
        <v>2030</v>
      </c>
      <c r="R1826" s="56">
        <v>1</v>
      </c>
      <c r="S1826" s="43">
        <v>27996.78</v>
      </c>
      <c r="T1826" s="23">
        <f t="shared" si="1074"/>
        <v>27996.78</v>
      </c>
      <c r="U1826" s="23">
        <f t="shared" si="1073"/>
        <v>31356.393600000003</v>
      </c>
      <c r="V1826" s="2"/>
      <c r="W1826" s="2">
        <v>2016</v>
      </c>
      <c r="X1826" s="41"/>
    </row>
    <row r="1827" spans="1:24" ht="153" x14ac:dyDescent="0.25">
      <c r="A1827" s="6" t="s">
        <v>5918</v>
      </c>
      <c r="B1827" s="11" t="s">
        <v>25</v>
      </c>
      <c r="C1827" s="11" t="s">
        <v>3186</v>
      </c>
      <c r="D1827" s="11" t="s">
        <v>3187</v>
      </c>
      <c r="E1827" s="11" t="s">
        <v>3188</v>
      </c>
      <c r="F1827" s="58" t="s">
        <v>3192</v>
      </c>
      <c r="G1827" s="2" t="s">
        <v>30</v>
      </c>
      <c r="H1827" s="41">
        <v>0</v>
      </c>
      <c r="I1827" s="18">
        <v>470000000</v>
      </c>
      <c r="J1827" s="6" t="s">
        <v>32</v>
      </c>
      <c r="K1827" s="11" t="s">
        <v>267</v>
      </c>
      <c r="L1827" s="40" t="s">
        <v>2257</v>
      </c>
      <c r="M1827" s="2" t="s">
        <v>35</v>
      </c>
      <c r="N1827" s="11" t="s">
        <v>2258</v>
      </c>
      <c r="O1827" s="11" t="s">
        <v>2259</v>
      </c>
      <c r="P1827" s="2">
        <v>839</v>
      </c>
      <c r="Q1827" s="3" t="s">
        <v>2030</v>
      </c>
      <c r="R1827" s="56">
        <v>1</v>
      </c>
      <c r="S1827" s="43">
        <v>14151.68</v>
      </c>
      <c r="T1827" s="23">
        <f t="shared" si="1074"/>
        <v>14151.68</v>
      </c>
      <c r="U1827" s="23">
        <f t="shared" si="1073"/>
        <v>15849.881600000002</v>
      </c>
      <c r="V1827" s="2"/>
      <c r="W1827" s="2">
        <v>2016</v>
      </c>
      <c r="X1827" s="41"/>
    </row>
    <row r="1828" spans="1:24" ht="153" x14ac:dyDescent="0.25">
      <c r="A1828" s="6" t="s">
        <v>5919</v>
      </c>
      <c r="B1828" s="11" t="s">
        <v>25</v>
      </c>
      <c r="C1828" s="11" t="s">
        <v>3193</v>
      </c>
      <c r="D1828" s="11" t="s">
        <v>2569</v>
      </c>
      <c r="E1828" s="11" t="s">
        <v>3194</v>
      </c>
      <c r="F1828" s="55" t="s">
        <v>3195</v>
      </c>
      <c r="G1828" s="2" t="s">
        <v>30</v>
      </c>
      <c r="H1828" s="41">
        <v>0</v>
      </c>
      <c r="I1828" s="18">
        <v>470000000</v>
      </c>
      <c r="J1828" s="6" t="s">
        <v>32</v>
      </c>
      <c r="K1828" s="11" t="s">
        <v>267</v>
      </c>
      <c r="L1828" s="40" t="s">
        <v>2257</v>
      </c>
      <c r="M1828" s="2" t="s">
        <v>35</v>
      </c>
      <c r="N1828" s="11" t="s">
        <v>2258</v>
      </c>
      <c r="O1828" s="11" t="s">
        <v>2259</v>
      </c>
      <c r="P1828" s="2">
        <v>796</v>
      </c>
      <c r="Q1828" s="42" t="s">
        <v>39</v>
      </c>
      <c r="R1828" s="56">
        <v>2</v>
      </c>
      <c r="S1828" s="43">
        <v>200090</v>
      </c>
      <c r="T1828" s="23">
        <f t="shared" si="1074"/>
        <v>400180</v>
      </c>
      <c r="U1828" s="23">
        <f t="shared" si="1073"/>
        <v>448201.60000000003</v>
      </c>
      <c r="V1828" s="2"/>
      <c r="W1828" s="2">
        <v>2016</v>
      </c>
      <c r="X1828" s="41"/>
    </row>
    <row r="1829" spans="1:24" ht="153" x14ac:dyDescent="0.25">
      <c r="A1829" s="6" t="s">
        <v>5920</v>
      </c>
      <c r="B1829" s="11" t="s">
        <v>25</v>
      </c>
      <c r="C1829" s="11" t="s">
        <v>3196</v>
      </c>
      <c r="D1829" s="58" t="s">
        <v>912</v>
      </c>
      <c r="E1829" s="11" t="s">
        <v>3197</v>
      </c>
      <c r="F1829" s="58" t="s">
        <v>3198</v>
      </c>
      <c r="G1829" s="2" t="s">
        <v>30</v>
      </c>
      <c r="H1829" s="41">
        <v>0</v>
      </c>
      <c r="I1829" s="18">
        <v>470000000</v>
      </c>
      <c r="J1829" s="6" t="s">
        <v>32</v>
      </c>
      <c r="K1829" s="11" t="s">
        <v>267</v>
      </c>
      <c r="L1829" s="40" t="s">
        <v>2257</v>
      </c>
      <c r="M1829" s="2" t="s">
        <v>35</v>
      </c>
      <c r="N1829" s="11" t="s">
        <v>2258</v>
      </c>
      <c r="O1829" s="11" t="s">
        <v>2259</v>
      </c>
      <c r="P1829" s="2">
        <v>796</v>
      </c>
      <c r="Q1829" s="42" t="s">
        <v>39</v>
      </c>
      <c r="R1829" s="56">
        <v>6</v>
      </c>
      <c r="S1829" s="43">
        <v>15120</v>
      </c>
      <c r="T1829" s="23">
        <f t="shared" si="1074"/>
        <v>90720</v>
      </c>
      <c r="U1829" s="23">
        <f t="shared" si="1073"/>
        <v>101606.40000000001</v>
      </c>
      <c r="V1829" s="2"/>
      <c r="W1829" s="2">
        <v>2016</v>
      </c>
      <c r="X1829" s="41"/>
    </row>
    <row r="1830" spans="1:24" ht="153" x14ac:dyDescent="0.25">
      <c r="A1830" s="6" t="s">
        <v>5921</v>
      </c>
      <c r="B1830" s="11" t="s">
        <v>25</v>
      </c>
      <c r="C1830" s="11" t="s">
        <v>3199</v>
      </c>
      <c r="D1830" s="11" t="s">
        <v>3200</v>
      </c>
      <c r="E1830" s="11" t="s">
        <v>3201</v>
      </c>
      <c r="F1830" s="58" t="s">
        <v>3202</v>
      </c>
      <c r="G1830" s="2" t="s">
        <v>30</v>
      </c>
      <c r="H1830" s="41">
        <v>0</v>
      </c>
      <c r="I1830" s="18">
        <v>470000000</v>
      </c>
      <c r="J1830" s="6" t="s">
        <v>32</v>
      </c>
      <c r="K1830" s="11" t="s">
        <v>267</v>
      </c>
      <c r="L1830" s="40" t="s">
        <v>2257</v>
      </c>
      <c r="M1830" s="2" t="s">
        <v>35</v>
      </c>
      <c r="N1830" s="11" t="s">
        <v>2258</v>
      </c>
      <c r="O1830" s="11" t="s">
        <v>2259</v>
      </c>
      <c r="P1830" s="2">
        <v>796</v>
      </c>
      <c r="Q1830" s="42" t="s">
        <v>39</v>
      </c>
      <c r="R1830" s="56">
        <v>6</v>
      </c>
      <c r="S1830" s="43">
        <v>62200</v>
      </c>
      <c r="T1830" s="23">
        <v>0</v>
      </c>
      <c r="U1830" s="23">
        <f t="shared" si="1073"/>
        <v>0</v>
      </c>
      <c r="V1830" s="2"/>
      <c r="W1830" s="2">
        <v>2016</v>
      </c>
      <c r="X1830" s="41" t="s">
        <v>6907</v>
      </c>
    </row>
    <row r="1831" spans="1:24" ht="153" x14ac:dyDescent="0.25">
      <c r="A1831" s="6" t="s">
        <v>7505</v>
      </c>
      <c r="B1831" s="11" t="s">
        <v>25</v>
      </c>
      <c r="C1831" s="11" t="s">
        <v>3199</v>
      </c>
      <c r="D1831" s="11" t="s">
        <v>3200</v>
      </c>
      <c r="E1831" s="11" t="s">
        <v>3201</v>
      </c>
      <c r="F1831" s="58" t="s">
        <v>3202</v>
      </c>
      <c r="G1831" s="2" t="s">
        <v>30</v>
      </c>
      <c r="H1831" s="41">
        <v>0</v>
      </c>
      <c r="I1831" s="18">
        <v>470000000</v>
      </c>
      <c r="J1831" s="6" t="s">
        <v>32</v>
      </c>
      <c r="K1831" s="11" t="s">
        <v>267</v>
      </c>
      <c r="L1831" s="40" t="s">
        <v>2257</v>
      </c>
      <c r="M1831" s="2" t="s">
        <v>35</v>
      </c>
      <c r="N1831" s="11" t="s">
        <v>2258</v>
      </c>
      <c r="O1831" s="11" t="s">
        <v>2259</v>
      </c>
      <c r="P1831" s="2">
        <v>796</v>
      </c>
      <c r="Q1831" s="42" t="s">
        <v>39</v>
      </c>
      <c r="R1831" s="56">
        <v>12</v>
      </c>
      <c r="S1831" s="43">
        <v>62200</v>
      </c>
      <c r="T1831" s="23">
        <f t="shared" ref="T1831" si="1075">R1831*S1831</f>
        <v>746400</v>
      </c>
      <c r="U1831" s="23">
        <f t="shared" ref="U1831" si="1076">T1831*1.12</f>
        <v>835968.00000000012</v>
      </c>
      <c r="V1831" s="2"/>
      <c r="W1831" s="2">
        <v>2016</v>
      </c>
      <c r="X1831" s="41"/>
    </row>
    <row r="1832" spans="1:24" ht="153" x14ac:dyDescent="0.25">
      <c r="A1832" s="6" t="s">
        <v>5922</v>
      </c>
      <c r="B1832" s="11" t="s">
        <v>25</v>
      </c>
      <c r="C1832" s="11" t="s">
        <v>3203</v>
      </c>
      <c r="D1832" s="11" t="s">
        <v>2436</v>
      </c>
      <c r="E1832" s="11" t="s">
        <v>3204</v>
      </c>
      <c r="F1832" s="58" t="s">
        <v>3205</v>
      </c>
      <c r="G1832" s="2" t="s">
        <v>30</v>
      </c>
      <c r="H1832" s="41">
        <v>0</v>
      </c>
      <c r="I1832" s="18">
        <v>470000000</v>
      </c>
      <c r="J1832" s="6" t="s">
        <v>32</v>
      </c>
      <c r="K1832" s="11" t="s">
        <v>267</v>
      </c>
      <c r="L1832" s="40" t="s">
        <v>2257</v>
      </c>
      <c r="M1832" s="2" t="s">
        <v>35</v>
      </c>
      <c r="N1832" s="11" t="s">
        <v>2258</v>
      </c>
      <c r="O1832" s="11" t="s">
        <v>2259</v>
      </c>
      <c r="P1832" s="2">
        <v>796</v>
      </c>
      <c r="Q1832" s="42" t="s">
        <v>39</v>
      </c>
      <c r="R1832" s="56">
        <v>6</v>
      </c>
      <c r="S1832" s="43">
        <v>44266</v>
      </c>
      <c r="T1832" s="23">
        <v>0</v>
      </c>
      <c r="U1832" s="23">
        <f t="shared" si="1073"/>
        <v>0</v>
      </c>
      <c r="V1832" s="2"/>
      <c r="W1832" s="2">
        <v>2016</v>
      </c>
      <c r="X1832" s="41" t="s">
        <v>6905</v>
      </c>
    </row>
    <row r="1833" spans="1:24" ht="153" x14ac:dyDescent="0.25">
      <c r="A1833" s="6" t="s">
        <v>5923</v>
      </c>
      <c r="B1833" s="11" t="s">
        <v>25</v>
      </c>
      <c r="C1833" s="11" t="s">
        <v>3206</v>
      </c>
      <c r="D1833" s="11" t="s">
        <v>2806</v>
      </c>
      <c r="E1833" s="11" t="s">
        <v>2504</v>
      </c>
      <c r="F1833" s="58" t="s">
        <v>3207</v>
      </c>
      <c r="G1833" s="2" t="s">
        <v>30</v>
      </c>
      <c r="H1833" s="41">
        <v>0</v>
      </c>
      <c r="I1833" s="18">
        <v>470000000</v>
      </c>
      <c r="J1833" s="6" t="s">
        <v>32</v>
      </c>
      <c r="K1833" s="11" t="s">
        <v>267</v>
      </c>
      <c r="L1833" s="40" t="s">
        <v>2257</v>
      </c>
      <c r="M1833" s="2" t="s">
        <v>35</v>
      </c>
      <c r="N1833" s="11" t="s">
        <v>2258</v>
      </c>
      <c r="O1833" s="11" t="s">
        <v>2259</v>
      </c>
      <c r="P1833" s="2">
        <v>796</v>
      </c>
      <c r="Q1833" s="42" t="s">
        <v>39</v>
      </c>
      <c r="R1833" s="56">
        <v>2</v>
      </c>
      <c r="S1833" s="43">
        <v>8640</v>
      </c>
      <c r="T1833" s="23">
        <f t="shared" si="1074"/>
        <v>17280</v>
      </c>
      <c r="U1833" s="23">
        <f t="shared" si="1073"/>
        <v>19353.600000000002</v>
      </c>
      <c r="V1833" s="2"/>
      <c r="W1833" s="2">
        <v>2016</v>
      </c>
      <c r="X1833" s="41"/>
    </row>
    <row r="1834" spans="1:24" ht="153" x14ac:dyDescent="0.25">
      <c r="A1834" s="6" t="s">
        <v>5924</v>
      </c>
      <c r="B1834" s="11" t="s">
        <v>25</v>
      </c>
      <c r="C1834" s="11" t="s">
        <v>2619</v>
      </c>
      <c r="D1834" s="11" t="s">
        <v>2620</v>
      </c>
      <c r="E1834" s="11" t="s">
        <v>2621</v>
      </c>
      <c r="F1834" s="58" t="s">
        <v>3208</v>
      </c>
      <c r="G1834" s="2" t="s">
        <v>30</v>
      </c>
      <c r="H1834" s="41">
        <v>0</v>
      </c>
      <c r="I1834" s="18">
        <v>470000000</v>
      </c>
      <c r="J1834" s="6" t="s">
        <v>32</v>
      </c>
      <c r="K1834" s="11" t="s">
        <v>267</v>
      </c>
      <c r="L1834" s="40" t="s">
        <v>2257</v>
      </c>
      <c r="M1834" s="2" t="s">
        <v>35</v>
      </c>
      <c r="N1834" s="11" t="s">
        <v>2258</v>
      </c>
      <c r="O1834" s="11" t="s">
        <v>2259</v>
      </c>
      <c r="P1834" s="2">
        <v>796</v>
      </c>
      <c r="Q1834" s="42" t="s">
        <v>39</v>
      </c>
      <c r="R1834" s="56">
        <v>2</v>
      </c>
      <c r="S1834" s="43">
        <v>25920</v>
      </c>
      <c r="T1834" s="23">
        <f t="shared" si="1074"/>
        <v>51840</v>
      </c>
      <c r="U1834" s="23">
        <f t="shared" si="1073"/>
        <v>58060.800000000003</v>
      </c>
      <c r="V1834" s="2"/>
      <c r="W1834" s="2">
        <v>2016</v>
      </c>
      <c r="X1834" s="41"/>
    </row>
    <row r="1835" spans="1:24" ht="153" x14ac:dyDescent="0.25">
      <c r="A1835" s="6" t="s">
        <v>5925</v>
      </c>
      <c r="B1835" s="11" t="s">
        <v>25</v>
      </c>
      <c r="C1835" s="11" t="s">
        <v>3209</v>
      </c>
      <c r="D1835" s="11" t="s">
        <v>2445</v>
      </c>
      <c r="E1835" s="11" t="s">
        <v>3210</v>
      </c>
      <c r="F1835" s="11" t="s">
        <v>3211</v>
      </c>
      <c r="G1835" s="2" t="s">
        <v>30</v>
      </c>
      <c r="H1835" s="41">
        <v>0</v>
      </c>
      <c r="I1835" s="18">
        <v>470000000</v>
      </c>
      <c r="J1835" s="6" t="s">
        <v>32</v>
      </c>
      <c r="K1835" s="11" t="s">
        <v>267</v>
      </c>
      <c r="L1835" s="40" t="s">
        <v>2257</v>
      </c>
      <c r="M1835" s="2" t="s">
        <v>35</v>
      </c>
      <c r="N1835" s="11" t="s">
        <v>2258</v>
      </c>
      <c r="O1835" s="11" t="s">
        <v>2259</v>
      </c>
      <c r="P1835" s="2">
        <v>796</v>
      </c>
      <c r="Q1835" s="42" t="s">
        <v>39</v>
      </c>
      <c r="R1835" s="56">
        <v>2</v>
      </c>
      <c r="S1835" s="43">
        <v>14400</v>
      </c>
      <c r="T1835" s="23">
        <f t="shared" si="1074"/>
        <v>28800</v>
      </c>
      <c r="U1835" s="23">
        <f t="shared" si="1073"/>
        <v>32256.000000000004</v>
      </c>
      <c r="V1835" s="2"/>
      <c r="W1835" s="2">
        <v>2016</v>
      </c>
      <c r="X1835" s="41"/>
    </row>
    <row r="1836" spans="1:24" ht="153" x14ac:dyDescent="0.25">
      <c r="A1836" s="6" t="s">
        <v>5926</v>
      </c>
      <c r="B1836" s="11" t="s">
        <v>25</v>
      </c>
      <c r="C1836" s="11" t="s">
        <v>3212</v>
      </c>
      <c r="D1836" s="46" t="s">
        <v>3213</v>
      </c>
      <c r="E1836" s="11" t="s">
        <v>2377</v>
      </c>
      <c r="F1836" s="11" t="s">
        <v>3214</v>
      </c>
      <c r="G1836" s="2" t="s">
        <v>30</v>
      </c>
      <c r="H1836" s="41">
        <v>0</v>
      </c>
      <c r="I1836" s="18">
        <v>470000000</v>
      </c>
      <c r="J1836" s="6" t="s">
        <v>32</v>
      </c>
      <c r="K1836" s="11" t="s">
        <v>267</v>
      </c>
      <c r="L1836" s="40" t="s">
        <v>2257</v>
      </c>
      <c r="M1836" s="2" t="s">
        <v>35</v>
      </c>
      <c r="N1836" s="11" t="s">
        <v>2258</v>
      </c>
      <c r="O1836" s="11" t="s">
        <v>2259</v>
      </c>
      <c r="P1836" s="2">
        <v>796</v>
      </c>
      <c r="Q1836" s="61" t="s">
        <v>39</v>
      </c>
      <c r="R1836" s="56">
        <v>6</v>
      </c>
      <c r="S1836" s="43">
        <v>30000</v>
      </c>
      <c r="T1836" s="23">
        <v>0</v>
      </c>
      <c r="U1836" s="23">
        <f t="shared" si="1073"/>
        <v>0</v>
      </c>
      <c r="V1836" s="2"/>
      <c r="W1836" s="2">
        <v>2016</v>
      </c>
      <c r="X1836" s="41" t="s">
        <v>6907</v>
      </c>
    </row>
    <row r="1837" spans="1:24" ht="153" x14ac:dyDescent="0.25">
      <c r="A1837" s="6" t="s">
        <v>7506</v>
      </c>
      <c r="B1837" s="11" t="s">
        <v>25</v>
      </c>
      <c r="C1837" s="11" t="s">
        <v>3212</v>
      </c>
      <c r="D1837" s="46" t="s">
        <v>3213</v>
      </c>
      <c r="E1837" s="11" t="s">
        <v>2377</v>
      </c>
      <c r="F1837" s="11" t="s">
        <v>3214</v>
      </c>
      <c r="G1837" s="2" t="s">
        <v>30</v>
      </c>
      <c r="H1837" s="41">
        <v>0</v>
      </c>
      <c r="I1837" s="18">
        <v>470000000</v>
      </c>
      <c r="J1837" s="6" t="s">
        <v>32</v>
      </c>
      <c r="K1837" s="11" t="s">
        <v>267</v>
      </c>
      <c r="L1837" s="40" t="s">
        <v>2257</v>
      </c>
      <c r="M1837" s="2" t="s">
        <v>35</v>
      </c>
      <c r="N1837" s="11" t="s">
        <v>2258</v>
      </c>
      <c r="O1837" s="11" t="s">
        <v>2259</v>
      </c>
      <c r="P1837" s="2">
        <v>796</v>
      </c>
      <c r="Q1837" s="61" t="s">
        <v>39</v>
      </c>
      <c r="R1837" s="56">
        <v>12</v>
      </c>
      <c r="S1837" s="43">
        <v>30000</v>
      </c>
      <c r="T1837" s="23">
        <f t="shared" ref="T1837" si="1077">R1837*S1837</f>
        <v>360000</v>
      </c>
      <c r="U1837" s="23">
        <f t="shared" ref="U1837" si="1078">T1837*1.12</f>
        <v>403200.00000000006</v>
      </c>
      <c r="V1837" s="2"/>
      <c r="W1837" s="2">
        <v>2016</v>
      </c>
      <c r="X1837" s="41"/>
    </row>
    <row r="1838" spans="1:24" ht="153" x14ac:dyDescent="0.25">
      <c r="A1838" s="6" t="s">
        <v>5927</v>
      </c>
      <c r="B1838" s="11" t="s">
        <v>25</v>
      </c>
      <c r="C1838" s="11" t="s">
        <v>3215</v>
      </c>
      <c r="D1838" s="11" t="s">
        <v>3216</v>
      </c>
      <c r="E1838" s="11" t="s">
        <v>3217</v>
      </c>
      <c r="F1838" s="11" t="s">
        <v>3218</v>
      </c>
      <c r="G1838" s="2" t="s">
        <v>30</v>
      </c>
      <c r="H1838" s="41">
        <v>0</v>
      </c>
      <c r="I1838" s="18">
        <v>470000000</v>
      </c>
      <c r="J1838" s="6" t="s">
        <v>32</v>
      </c>
      <c r="K1838" s="11" t="s">
        <v>267</v>
      </c>
      <c r="L1838" s="40" t="s">
        <v>2257</v>
      </c>
      <c r="M1838" s="2" t="s">
        <v>35</v>
      </c>
      <c r="N1838" s="11" t="s">
        <v>2258</v>
      </c>
      <c r="O1838" s="11" t="s">
        <v>2259</v>
      </c>
      <c r="P1838" s="2">
        <v>796</v>
      </c>
      <c r="Q1838" s="42" t="s">
        <v>39</v>
      </c>
      <c r="R1838" s="56">
        <v>6</v>
      </c>
      <c r="S1838" s="43">
        <v>140835</v>
      </c>
      <c r="T1838" s="23">
        <v>0</v>
      </c>
      <c r="U1838" s="23">
        <f t="shared" si="1073"/>
        <v>0</v>
      </c>
      <c r="V1838" s="2"/>
      <c r="W1838" s="2">
        <v>2016</v>
      </c>
      <c r="X1838" s="41" t="s">
        <v>6907</v>
      </c>
    </row>
    <row r="1839" spans="1:24" ht="153" x14ac:dyDescent="0.25">
      <c r="A1839" s="6" t="s">
        <v>7507</v>
      </c>
      <c r="B1839" s="11" t="s">
        <v>25</v>
      </c>
      <c r="C1839" s="11" t="s">
        <v>3215</v>
      </c>
      <c r="D1839" s="11" t="s">
        <v>3216</v>
      </c>
      <c r="E1839" s="11" t="s">
        <v>3217</v>
      </c>
      <c r="F1839" s="11" t="s">
        <v>3218</v>
      </c>
      <c r="G1839" s="2" t="s">
        <v>30</v>
      </c>
      <c r="H1839" s="41">
        <v>0</v>
      </c>
      <c r="I1839" s="18">
        <v>470000000</v>
      </c>
      <c r="J1839" s="6" t="s">
        <v>32</v>
      </c>
      <c r="K1839" s="11" t="s">
        <v>267</v>
      </c>
      <c r="L1839" s="40" t="s">
        <v>2257</v>
      </c>
      <c r="M1839" s="2" t="s">
        <v>35</v>
      </c>
      <c r="N1839" s="11" t="s">
        <v>2258</v>
      </c>
      <c r="O1839" s="11" t="s">
        <v>2259</v>
      </c>
      <c r="P1839" s="2">
        <v>796</v>
      </c>
      <c r="Q1839" s="42" t="s">
        <v>39</v>
      </c>
      <c r="R1839" s="56">
        <v>12</v>
      </c>
      <c r="S1839" s="43">
        <v>140835</v>
      </c>
      <c r="T1839" s="23">
        <f t="shared" ref="T1839" si="1079">R1839*S1839</f>
        <v>1690020</v>
      </c>
      <c r="U1839" s="23">
        <f t="shared" ref="U1839" si="1080">T1839*1.12</f>
        <v>1892822.4000000001</v>
      </c>
      <c r="V1839" s="2"/>
      <c r="W1839" s="2">
        <v>2016</v>
      </c>
      <c r="X1839" s="41"/>
    </row>
    <row r="1840" spans="1:24" ht="153" x14ac:dyDescent="0.25">
      <c r="A1840" s="6" t="s">
        <v>5928</v>
      </c>
      <c r="B1840" s="11" t="s">
        <v>25</v>
      </c>
      <c r="C1840" s="11" t="s">
        <v>3219</v>
      </c>
      <c r="D1840" s="11" t="s">
        <v>2384</v>
      </c>
      <c r="E1840" s="11" t="s">
        <v>3220</v>
      </c>
      <c r="F1840" s="11" t="s">
        <v>3221</v>
      </c>
      <c r="G1840" s="2" t="s">
        <v>30</v>
      </c>
      <c r="H1840" s="41">
        <v>0</v>
      </c>
      <c r="I1840" s="18">
        <v>470000000</v>
      </c>
      <c r="J1840" s="6" t="s">
        <v>32</v>
      </c>
      <c r="K1840" s="11" t="s">
        <v>267</v>
      </c>
      <c r="L1840" s="40" t="s">
        <v>2257</v>
      </c>
      <c r="M1840" s="2" t="s">
        <v>35</v>
      </c>
      <c r="N1840" s="11" t="s">
        <v>2258</v>
      </c>
      <c r="O1840" s="11" t="s">
        <v>2259</v>
      </c>
      <c r="P1840" s="2">
        <v>796</v>
      </c>
      <c r="Q1840" s="61" t="s">
        <v>39</v>
      </c>
      <c r="R1840" s="56">
        <v>2</v>
      </c>
      <c r="S1840" s="43">
        <v>30250</v>
      </c>
      <c r="T1840" s="23">
        <v>0</v>
      </c>
      <c r="U1840" s="23">
        <f t="shared" si="1073"/>
        <v>0</v>
      </c>
      <c r="V1840" s="2"/>
      <c r="W1840" s="2">
        <v>2016</v>
      </c>
      <c r="X1840" s="41" t="s">
        <v>6907</v>
      </c>
    </row>
    <row r="1841" spans="1:24" ht="153" x14ac:dyDescent="0.25">
      <c r="A1841" s="6" t="s">
        <v>7508</v>
      </c>
      <c r="B1841" s="11" t="s">
        <v>25</v>
      </c>
      <c r="C1841" s="11" t="s">
        <v>3219</v>
      </c>
      <c r="D1841" s="11" t="s">
        <v>2384</v>
      </c>
      <c r="E1841" s="11" t="s">
        <v>3220</v>
      </c>
      <c r="F1841" s="11" t="s">
        <v>3221</v>
      </c>
      <c r="G1841" s="2" t="s">
        <v>30</v>
      </c>
      <c r="H1841" s="41">
        <v>0</v>
      </c>
      <c r="I1841" s="18">
        <v>470000000</v>
      </c>
      <c r="J1841" s="6" t="s">
        <v>32</v>
      </c>
      <c r="K1841" s="11" t="s">
        <v>267</v>
      </c>
      <c r="L1841" s="40" t="s">
        <v>2257</v>
      </c>
      <c r="M1841" s="2" t="s">
        <v>35</v>
      </c>
      <c r="N1841" s="11" t="s">
        <v>2258</v>
      </c>
      <c r="O1841" s="11" t="s">
        <v>2259</v>
      </c>
      <c r="P1841" s="2">
        <v>796</v>
      </c>
      <c r="Q1841" s="61" t="s">
        <v>39</v>
      </c>
      <c r="R1841" s="56">
        <v>3</v>
      </c>
      <c r="S1841" s="43">
        <v>30250</v>
      </c>
      <c r="T1841" s="23">
        <f t="shared" ref="T1841" si="1081">R1841*S1841</f>
        <v>90750</v>
      </c>
      <c r="U1841" s="23">
        <f t="shared" ref="U1841" si="1082">T1841*1.12</f>
        <v>101640.00000000001</v>
      </c>
      <c r="V1841" s="2"/>
      <c r="W1841" s="2">
        <v>2016</v>
      </c>
      <c r="X1841" s="41"/>
    </row>
    <row r="1842" spans="1:24" ht="153" x14ac:dyDescent="0.25">
      <c r="A1842" s="6" t="s">
        <v>5929</v>
      </c>
      <c r="B1842" s="11" t="s">
        <v>25</v>
      </c>
      <c r="C1842" s="11" t="s">
        <v>3219</v>
      </c>
      <c r="D1842" s="11" t="s">
        <v>2384</v>
      </c>
      <c r="E1842" s="11" t="s">
        <v>3220</v>
      </c>
      <c r="F1842" s="11" t="s">
        <v>3222</v>
      </c>
      <c r="G1842" s="2" t="s">
        <v>30</v>
      </c>
      <c r="H1842" s="41">
        <v>0</v>
      </c>
      <c r="I1842" s="18">
        <v>470000000</v>
      </c>
      <c r="J1842" s="6" t="s">
        <v>32</v>
      </c>
      <c r="K1842" s="11" t="s">
        <v>267</v>
      </c>
      <c r="L1842" s="40" t="s">
        <v>2257</v>
      </c>
      <c r="M1842" s="2" t="s">
        <v>35</v>
      </c>
      <c r="N1842" s="11" t="s">
        <v>2258</v>
      </c>
      <c r="O1842" s="11" t="s">
        <v>2259</v>
      </c>
      <c r="P1842" s="2">
        <v>796</v>
      </c>
      <c r="Q1842" s="61" t="s">
        <v>39</v>
      </c>
      <c r="R1842" s="56">
        <v>2</v>
      </c>
      <c r="S1842" s="43">
        <v>15999.999999999998</v>
      </c>
      <c r="T1842" s="23">
        <v>0</v>
      </c>
      <c r="U1842" s="23">
        <f t="shared" si="1073"/>
        <v>0</v>
      </c>
      <c r="V1842" s="2"/>
      <c r="W1842" s="2">
        <v>2016</v>
      </c>
      <c r="X1842" s="41" t="s">
        <v>6907</v>
      </c>
    </row>
    <row r="1843" spans="1:24" ht="153" x14ac:dyDescent="0.25">
      <c r="A1843" s="6" t="s">
        <v>7509</v>
      </c>
      <c r="B1843" s="11" t="s">
        <v>25</v>
      </c>
      <c r="C1843" s="11" t="s">
        <v>3219</v>
      </c>
      <c r="D1843" s="11" t="s">
        <v>2384</v>
      </c>
      <c r="E1843" s="11" t="s">
        <v>3220</v>
      </c>
      <c r="F1843" s="11" t="s">
        <v>3222</v>
      </c>
      <c r="G1843" s="2" t="s">
        <v>30</v>
      </c>
      <c r="H1843" s="41">
        <v>0</v>
      </c>
      <c r="I1843" s="18">
        <v>470000000</v>
      </c>
      <c r="J1843" s="6" t="s">
        <v>32</v>
      </c>
      <c r="K1843" s="11" t="s">
        <v>267</v>
      </c>
      <c r="L1843" s="40" t="s">
        <v>2257</v>
      </c>
      <c r="M1843" s="2" t="s">
        <v>35</v>
      </c>
      <c r="N1843" s="11" t="s">
        <v>2258</v>
      </c>
      <c r="O1843" s="11" t="s">
        <v>2259</v>
      </c>
      <c r="P1843" s="2">
        <v>796</v>
      </c>
      <c r="Q1843" s="61" t="s">
        <v>39</v>
      </c>
      <c r="R1843" s="56">
        <v>3</v>
      </c>
      <c r="S1843" s="43">
        <v>15999.999999999998</v>
      </c>
      <c r="T1843" s="23">
        <f t="shared" ref="T1843" si="1083">R1843*S1843</f>
        <v>47999.999999999993</v>
      </c>
      <c r="U1843" s="23">
        <f t="shared" ref="U1843" si="1084">T1843*1.12</f>
        <v>53760</v>
      </c>
      <c r="V1843" s="2"/>
      <c r="W1843" s="2">
        <v>2016</v>
      </c>
      <c r="X1843" s="41"/>
    </row>
    <row r="1844" spans="1:24" ht="153" x14ac:dyDescent="0.25">
      <c r="A1844" s="6" t="s">
        <v>5930</v>
      </c>
      <c r="B1844" s="11" t="s">
        <v>25</v>
      </c>
      <c r="C1844" s="11" t="s">
        <v>2694</v>
      </c>
      <c r="D1844" s="11" t="s">
        <v>2695</v>
      </c>
      <c r="E1844" s="11" t="s">
        <v>2696</v>
      </c>
      <c r="F1844" s="11" t="s">
        <v>3223</v>
      </c>
      <c r="G1844" s="2" t="s">
        <v>30</v>
      </c>
      <c r="H1844" s="41">
        <v>0</v>
      </c>
      <c r="I1844" s="18">
        <v>470000000</v>
      </c>
      <c r="J1844" s="6" t="s">
        <v>32</v>
      </c>
      <c r="K1844" s="11" t="s">
        <v>267</v>
      </c>
      <c r="L1844" s="40" t="s">
        <v>2257</v>
      </c>
      <c r="M1844" s="2" t="s">
        <v>35</v>
      </c>
      <c r="N1844" s="11" t="s">
        <v>2258</v>
      </c>
      <c r="O1844" s="11" t="s">
        <v>2259</v>
      </c>
      <c r="P1844" s="2">
        <v>796</v>
      </c>
      <c r="Q1844" s="42" t="s">
        <v>39</v>
      </c>
      <c r="R1844" s="56">
        <v>1</v>
      </c>
      <c r="S1844" s="43">
        <v>216000</v>
      </c>
      <c r="T1844" s="23">
        <f t="shared" si="1074"/>
        <v>216000</v>
      </c>
      <c r="U1844" s="23">
        <f t="shared" si="1073"/>
        <v>241920.00000000003</v>
      </c>
      <c r="V1844" s="2"/>
      <c r="W1844" s="2">
        <v>2016</v>
      </c>
      <c r="X1844" s="41"/>
    </row>
    <row r="1845" spans="1:24" ht="153" x14ac:dyDescent="0.25">
      <c r="A1845" s="6" t="s">
        <v>5931</v>
      </c>
      <c r="B1845" s="11" t="s">
        <v>25</v>
      </c>
      <c r="C1845" s="11" t="s">
        <v>3224</v>
      </c>
      <c r="D1845" s="11" t="s">
        <v>3225</v>
      </c>
      <c r="E1845" s="11" t="s">
        <v>3226</v>
      </c>
      <c r="F1845" s="11" t="s">
        <v>3227</v>
      </c>
      <c r="G1845" s="2" t="s">
        <v>30</v>
      </c>
      <c r="H1845" s="41">
        <v>0</v>
      </c>
      <c r="I1845" s="18">
        <v>470000000</v>
      </c>
      <c r="J1845" s="6" t="s">
        <v>32</v>
      </c>
      <c r="K1845" s="11" t="s">
        <v>267</v>
      </c>
      <c r="L1845" s="40" t="s">
        <v>2257</v>
      </c>
      <c r="M1845" s="2" t="s">
        <v>35</v>
      </c>
      <c r="N1845" s="11" t="s">
        <v>2258</v>
      </c>
      <c r="O1845" s="11" t="s">
        <v>2259</v>
      </c>
      <c r="P1845" s="2">
        <v>796</v>
      </c>
      <c r="Q1845" s="42" t="s">
        <v>39</v>
      </c>
      <c r="R1845" s="56">
        <v>4</v>
      </c>
      <c r="S1845" s="43">
        <v>9886.2899999999991</v>
      </c>
      <c r="T1845" s="23">
        <v>0</v>
      </c>
      <c r="U1845" s="23">
        <f t="shared" si="1073"/>
        <v>0</v>
      </c>
      <c r="V1845" s="2"/>
      <c r="W1845" s="2">
        <v>2016</v>
      </c>
      <c r="X1845" s="41" t="s">
        <v>6907</v>
      </c>
    </row>
    <row r="1846" spans="1:24" ht="153" x14ac:dyDescent="0.25">
      <c r="A1846" s="6" t="s">
        <v>7510</v>
      </c>
      <c r="B1846" s="11" t="s">
        <v>25</v>
      </c>
      <c r="C1846" s="11" t="s">
        <v>3224</v>
      </c>
      <c r="D1846" s="11" t="s">
        <v>3225</v>
      </c>
      <c r="E1846" s="11" t="s">
        <v>3226</v>
      </c>
      <c r="F1846" s="11" t="s">
        <v>3227</v>
      </c>
      <c r="G1846" s="2" t="s">
        <v>30</v>
      </c>
      <c r="H1846" s="41">
        <v>0</v>
      </c>
      <c r="I1846" s="18">
        <v>470000000</v>
      </c>
      <c r="J1846" s="6" t="s">
        <v>32</v>
      </c>
      <c r="K1846" s="11" t="s">
        <v>267</v>
      </c>
      <c r="L1846" s="40" t="s">
        <v>2257</v>
      </c>
      <c r="M1846" s="2" t="s">
        <v>35</v>
      </c>
      <c r="N1846" s="11" t="s">
        <v>2258</v>
      </c>
      <c r="O1846" s="11" t="s">
        <v>2259</v>
      </c>
      <c r="P1846" s="2">
        <v>796</v>
      </c>
      <c r="Q1846" s="42" t="s">
        <v>39</v>
      </c>
      <c r="R1846" s="56">
        <v>2</v>
      </c>
      <c r="S1846" s="43">
        <v>9886.2899999999991</v>
      </c>
      <c r="T1846" s="23">
        <f t="shared" ref="T1846" si="1085">R1846*S1846</f>
        <v>19772.579999999998</v>
      </c>
      <c r="U1846" s="23">
        <f t="shared" ref="U1846" si="1086">T1846*1.12</f>
        <v>22145.2896</v>
      </c>
      <c r="V1846" s="2"/>
      <c r="W1846" s="2">
        <v>2016</v>
      </c>
      <c r="X1846" s="41"/>
    </row>
    <row r="1847" spans="1:24" ht="153" x14ac:dyDescent="0.25">
      <c r="A1847" s="6" t="s">
        <v>5932</v>
      </c>
      <c r="B1847" s="11" t="s">
        <v>25</v>
      </c>
      <c r="C1847" s="11" t="s">
        <v>3224</v>
      </c>
      <c r="D1847" s="11" t="s">
        <v>3225</v>
      </c>
      <c r="E1847" s="11" t="s">
        <v>3226</v>
      </c>
      <c r="F1847" s="11" t="s">
        <v>3228</v>
      </c>
      <c r="G1847" s="2" t="s">
        <v>30</v>
      </c>
      <c r="H1847" s="41">
        <v>0</v>
      </c>
      <c r="I1847" s="18">
        <v>470000000</v>
      </c>
      <c r="J1847" s="6" t="s">
        <v>32</v>
      </c>
      <c r="K1847" s="11" t="s">
        <v>267</v>
      </c>
      <c r="L1847" s="40" t="s">
        <v>2257</v>
      </c>
      <c r="M1847" s="2" t="s">
        <v>35</v>
      </c>
      <c r="N1847" s="11" t="s">
        <v>2258</v>
      </c>
      <c r="O1847" s="11" t="s">
        <v>2259</v>
      </c>
      <c r="P1847" s="2">
        <v>796</v>
      </c>
      <c r="Q1847" s="42" t="s">
        <v>39</v>
      </c>
      <c r="R1847" s="56">
        <v>4</v>
      </c>
      <c r="S1847" s="43">
        <v>1874.1999999999998</v>
      </c>
      <c r="T1847" s="23">
        <v>0</v>
      </c>
      <c r="U1847" s="23">
        <f t="shared" si="1073"/>
        <v>0</v>
      </c>
      <c r="V1847" s="2"/>
      <c r="W1847" s="2">
        <v>2016</v>
      </c>
      <c r="X1847" s="41" t="s">
        <v>6907</v>
      </c>
    </row>
    <row r="1848" spans="1:24" ht="153" x14ac:dyDescent="0.25">
      <c r="A1848" s="6" t="s">
        <v>7511</v>
      </c>
      <c r="B1848" s="11" t="s">
        <v>25</v>
      </c>
      <c r="C1848" s="11" t="s">
        <v>3224</v>
      </c>
      <c r="D1848" s="11" t="s">
        <v>3225</v>
      </c>
      <c r="E1848" s="11" t="s">
        <v>3226</v>
      </c>
      <c r="F1848" s="11" t="s">
        <v>3228</v>
      </c>
      <c r="G1848" s="2" t="s">
        <v>30</v>
      </c>
      <c r="H1848" s="41">
        <v>0</v>
      </c>
      <c r="I1848" s="18">
        <v>470000000</v>
      </c>
      <c r="J1848" s="6" t="s">
        <v>32</v>
      </c>
      <c r="K1848" s="11" t="s">
        <v>267</v>
      </c>
      <c r="L1848" s="40" t="s">
        <v>2257</v>
      </c>
      <c r="M1848" s="2" t="s">
        <v>35</v>
      </c>
      <c r="N1848" s="11" t="s">
        <v>2258</v>
      </c>
      <c r="O1848" s="11" t="s">
        <v>2259</v>
      </c>
      <c r="P1848" s="2">
        <v>796</v>
      </c>
      <c r="Q1848" s="42" t="s">
        <v>39</v>
      </c>
      <c r="R1848" s="56">
        <v>2</v>
      </c>
      <c r="S1848" s="43">
        <v>1874.1999999999998</v>
      </c>
      <c r="T1848" s="23">
        <f t="shared" ref="T1848" si="1087">R1848*S1848</f>
        <v>3748.3999999999996</v>
      </c>
      <c r="U1848" s="23">
        <f t="shared" ref="U1848" si="1088">T1848*1.12</f>
        <v>4198.2079999999996</v>
      </c>
      <c r="V1848" s="2"/>
      <c r="W1848" s="2">
        <v>2016</v>
      </c>
      <c r="X1848" s="41"/>
    </row>
    <row r="1849" spans="1:24" ht="153" x14ac:dyDescent="0.25">
      <c r="A1849" s="6" t="s">
        <v>5933</v>
      </c>
      <c r="B1849" s="11" t="s">
        <v>25</v>
      </c>
      <c r="C1849" s="11" t="s">
        <v>3206</v>
      </c>
      <c r="D1849" s="11" t="s">
        <v>2806</v>
      </c>
      <c r="E1849" s="11" t="s">
        <v>2504</v>
      </c>
      <c r="F1849" s="58" t="s">
        <v>3229</v>
      </c>
      <c r="G1849" s="2" t="s">
        <v>30</v>
      </c>
      <c r="H1849" s="41">
        <v>0</v>
      </c>
      <c r="I1849" s="18">
        <v>470000000</v>
      </c>
      <c r="J1849" s="6" t="s">
        <v>32</v>
      </c>
      <c r="K1849" s="11" t="s">
        <v>267</v>
      </c>
      <c r="L1849" s="40" t="s">
        <v>2257</v>
      </c>
      <c r="M1849" s="2" t="s">
        <v>35</v>
      </c>
      <c r="N1849" s="11" t="s">
        <v>2258</v>
      </c>
      <c r="O1849" s="11" t="s">
        <v>2259</v>
      </c>
      <c r="P1849" s="2">
        <v>796</v>
      </c>
      <c r="Q1849" s="42" t="s">
        <v>39</v>
      </c>
      <c r="R1849" s="56">
        <v>4</v>
      </c>
      <c r="S1849" s="43">
        <v>11520</v>
      </c>
      <c r="T1849" s="23">
        <f t="shared" si="1074"/>
        <v>46080</v>
      </c>
      <c r="U1849" s="23">
        <f t="shared" si="1073"/>
        <v>51609.600000000006</v>
      </c>
      <c r="V1849" s="2"/>
      <c r="W1849" s="2">
        <v>2016</v>
      </c>
      <c r="X1849" s="41"/>
    </row>
    <row r="1850" spans="1:24" ht="153" x14ac:dyDescent="0.25">
      <c r="A1850" s="6" t="s">
        <v>5934</v>
      </c>
      <c r="B1850" s="11" t="s">
        <v>25</v>
      </c>
      <c r="C1850" s="11" t="s">
        <v>3206</v>
      </c>
      <c r="D1850" s="11" t="s">
        <v>2806</v>
      </c>
      <c r="E1850" s="11" t="s">
        <v>2504</v>
      </c>
      <c r="F1850" s="58" t="s">
        <v>3230</v>
      </c>
      <c r="G1850" s="2" t="s">
        <v>30</v>
      </c>
      <c r="H1850" s="41">
        <v>0</v>
      </c>
      <c r="I1850" s="18">
        <v>470000000</v>
      </c>
      <c r="J1850" s="6" t="s">
        <v>32</v>
      </c>
      <c r="K1850" s="11" t="s">
        <v>267</v>
      </c>
      <c r="L1850" s="40" t="s">
        <v>2257</v>
      </c>
      <c r="M1850" s="2" t="s">
        <v>35</v>
      </c>
      <c r="N1850" s="11" t="s">
        <v>2258</v>
      </c>
      <c r="O1850" s="11" t="s">
        <v>2259</v>
      </c>
      <c r="P1850" s="2">
        <v>796</v>
      </c>
      <c r="Q1850" s="42" t="s">
        <v>39</v>
      </c>
      <c r="R1850" s="56">
        <v>4</v>
      </c>
      <c r="S1850" s="43">
        <v>8640</v>
      </c>
      <c r="T1850" s="23">
        <f t="shared" si="1074"/>
        <v>34560</v>
      </c>
      <c r="U1850" s="23">
        <f t="shared" si="1073"/>
        <v>38707.200000000004</v>
      </c>
      <c r="V1850" s="2"/>
      <c r="W1850" s="2">
        <v>2016</v>
      </c>
      <c r="X1850" s="41"/>
    </row>
    <row r="1851" spans="1:24" ht="153" x14ac:dyDescent="0.25">
      <c r="A1851" s="6" t="s">
        <v>5935</v>
      </c>
      <c r="B1851" s="11" t="s">
        <v>25</v>
      </c>
      <c r="C1851" s="11" t="s">
        <v>3231</v>
      </c>
      <c r="D1851" s="11" t="s">
        <v>2398</v>
      </c>
      <c r="E1851" s="11" t="s">
        <v>3232</v>
      </c>
      <c r="F1851" s="62" t="s">
        <v>3233</v>
      </c>
      <c r="G1851" s="2" t="s">
        <v>30</v>
      </c>
      <c r="H1851" s="41">
        <v>0</v>
      </c>
      <c r="I1851" s="18">
        <v>470000000</v>
      </c>
      <c r="J1851" s="6" t="s">
        <v>32</v>
      </c>
      <c r="K1851" s="11" t="s">
        <v>267</v>
      </c>
      <c r="L1851" s="40" t="s">
        <v>2257</v>
      </c>
      <c r="M1851" s="2" t="s">
        <v>35</v>
      </c>
      <c r="N1851" s="11" t="s">
        <v>2258</v>
      </c>
      <c r="O1851" s="11" t="s">
        <v>2259</v>
      </c>
      <c r="P1851" s="2">
        <v>796</v>
      </c>
      <c r="Q1851" s="42" t="s">
        <v>39</v>
      </c>
      <c r="R1851" s="63">
        <v>1</v>
      </c>
      <c r="S1851" s="23">
        <v>2067899.9999999998</v>
      </c>
      <c r="T1851" s="23">
        <f t="shared" si="1074"/>
        <v>2067899.9999999998</v>
      </c>
      <c r="U1851" s="23">
        <f t="shared" si="1073"/>
        <v>2316048</v>
      </c>
      <c r="V1851" s="2"/>
      <c r="W1851" s="2">
        <v>2016</v>
      </c>
      <c r="X1851" s="41"/>
    </row>
    <row r="1852" spans="1:24" ht="153" x14ac:dyDescent="0.25">
      <c r="A1852" s="6" t="s">
        <v>5936</v>
      </c>
      <c r="B1852" s="11" t="s">
        <v>25</v>
      </c>
      <c r="C1852" s="11" t="s">
        <v>3234</v>
      </c>
      <c r="D1852" s="11" t="s">
        <v>3235</v>
      </c>
      <c r="E1852" s="11" t="s">
        <v>3236</v>
      </c>
      <c r="F1852" s="58" t="s">
        <v>3237</v>
      </c>
      <c r="G1852" s="2" t="s">
        <v>30</v>
      </c>
      <c r="H1852" s="41">
        <v>0</v>
      </c>
      <c r="I1852" s="18">
        <v>470000000</v>
      </c>
      <c r="J1852" s="6" t="s">
        <v>32</v>
      </c>
      <c r="K1852" s="11" t="s">
        <v>267</v>
      </c>
      <c r="L1852" s="40" t="s">
        <v>2257</v>
      </c>
      <c r="M1852" s="2" t="s">
        <v>35</v>
      </c>
      <c r="N1852" s="11" t="s">
        <v>2258</v>
      </c>
      <c r="O1852" s="11" t="s">
        <v>2259</v>
      </c>
      <c r="P1852" s="2">
        <v>796</v>
      </c>
      <c r="Q1852" s="42" t="s">
        <v>39</v>
      </c>
      <c r="R1852" s="63">
        <v>1</v>
      </c>
      <c r="S1852" s="43">
        <v>100414.29</v>
      </c>
      <c r="T1852" s="23">
        <f t="shared" si="1074"/>
        <v>100414.29</v>
      </c>
      <c r="U1852" s="23">
        <f t="shared" si="1073"/>
        <v>112464.00480000001</v>
      </c>
      <c r="V1852" s="2"/>
      <c r="W1852" s="2">
        <v>2016</v>
      </c>
      <c r="X1852" s="41"/>
    </row>
    <row r="1853" spans="1:24" ht="153" x14ac:dyDescent="0.25">
      <c r="A1853" s="6" t="s">
        <v>5937</v>
      </c>
      <c r="B1853" s="11" t="s">
        <v>25</v>
      </c>
      <c r="C1853" s="11" t="s">
        <v>3238</v>
      </c>
      <c r="D1853" s="11" t="s">
        <v>3100</v>
      </c>
      <c r="E1853" s="11" t="s">
        <v>3239</v>
      </c>
      <c r="F1853" s="58" t="s">
        <v>3240</v>
      </c>
      <c r="G1853" s="2" t="s">
        <v>30</v>
      </c>
      <c r="H1853" s="41">
        <v>0</v>
      </c>
      <c r="I1853" s="18">
        <v>470000000</v>
      </c>
      <c r="J1853" s="6" t="s">
        <v>32</v>
      </c>
      <c r="K1853" s="11" t="s">
        <v>267</v>
      </c>
      <c r="L1853" s="40" t="s">
        <v>2257</v>
      </c>
      <c r="M1853" s="2" t="s">
        <v>35</v>
      </c>
      <c r="N1853" s="11" t="s">
        <v>2258</v>
      </c>
      <c r="O1853" s="11" t="s">
        <v>2259</v>
      </c>
      <c r="P1853" s="2">
        <v>796</v>
      </c>
      <c r="Q1853" s="42" t="s">
        <v>39</v>
      </c>
      <c r="R1853" s="63">
        <v>1</v>
      </c>
      <c r="S1853" s="43">
        <v>48227.14</v>
      </c>
      <c r="T1853" s="23">
        <f t="shared" si="1074"/>
        <v>48227.14</v>
      </c>
      <c r="U1853" s="23">
        <f t="shared" si="1073"/>
        <v>54014.396800000002</v>
      </c>
      <c r="V1853" s="2"/>
      <c r="W1853" s="2">
        <v>2016</v>
      </c>
      <c r="X1853" s="41"/>
    </row>
    <row r="1854" spans="1:24" ht="153" x14ac:dyDescent="0.25">
      <c r="A1854" s="6" t="s">
        <v>5938</v>
      </c>
      <c r="B1854" s="11" t="s">
        <v>25</v>
      </c>
      <c r="C1854" s="11" t="s">
        <v>3149</v>
      </c>
      <c r="D1854" s="48" t="s">
        <v>781</v>
      </c>
      <c r="E1854" s="11" t="s">
        <v>3150</v>
      </c>
      <c r="F1854" s="48" t="s">
        <v>3241</v>
      </c>
      <c r="G1854" s="2" t="s">
        <v>30</v>
      </c>
      <c r="H1854" s="41">
        <v>0</v>
      </c>
      <c r="I1854" s="18">
        <v>470000000</v>
      </c>
      <c r="J1854" s="6" t="s">
        <v>32</v>
      </c>
      <c r="K1854" s="11" t="s">
        <v>267</v>
      </c>
      <c r="L1854" s="40" t="s">
        <v>2257</v>
      </c>
      <c r="M1854" s="2" t="s">
        <v>35</v>
      </c>
      <c r="N1854" s="11" t="s">
        <v>2258</v>
      </c>
      <c r="O1854" s="11" t="s">
        <v>2259</v>
      </c>
      <c r="P1854" s="2">
        <v>796</v>
      </c>
      <c r="Q1854" s="42" t="s">
        <v>39</v>
      </c>
      <c r="R1854" s="44">
        <v>5</v>
      </c>
      <c r="S1854" s="43">
        <v>1926</v>
      </c>
      <c r="T1854" s="23">
        <f t="shared" si="1074"/>
        <v>9630</v>
      </c>
      <c r="U1854" s="23">
        <f t="shared" si="1073"/>
        <v>10785.6</v>
      </c>
      <c r="V1854" s="2"/>
      <c r="W1854" s="2">
        <v>2016</v>
      </c>
      <c r="X1854" s="41"/>
    </row>
    <row r="1855" spans="1:24" ht="153" x14ac:dyDescent="0.25">
      <c r="A1855" s="6" t="s">
        <v>5939</v>
      </c>
      <c r="B1855" s="11" t="s">
        <v>25</v>
      </c>
      <c r="C1855" s="11" t="s">
        <v>3149</v>
      </c>
      <c r="D1855" s="11" t="s">
        <v>781</v>
      </c>
      <c r="E1855" s="11" t="s">
        <v>3150</v>
      </c>
      <c r="F1855" s="48" t="s">
        <v>3242</v>
      </c>
      <c r="G1855" s="2" t="s">
        <v>30</v>
      </c>
      <c r="H1855" s="41">
        <v>0</v>
      </c>
      <c r="I1855" s="18">
        <v>470000000</v>
      </c>
      <c r="J1855" s="6" t="s">
        <v>32</v>
      </c>
      <c r="K1855" s="11" t="s">
        <v>267</v>
      </c>
      <c r="L1855" s="40" t="s">
        <v>2257</v>
      </c>
      <c r="M1855" s="2" t="s">
        <v>35</v>
      </c>
      <c r="N1855" s="11" t="s">
        <v>2258</v>
      </c>
      <c r="O1855" s="11" t="s">
        <v>2259</v>
      </c>
      <c r="P1855" s="2">
        <v>796</v>
      </c>
      <c r="Q1855" s="42" t="s">
        <v>39</v>
      </c>
      <c r="R1855" s="44">
        <v>5</v>
      </c>
      <c r="S1855" s="43">
        <v>1284</v>
      </c>
      <c r="T1855" s="23">
        <f t="shared" si="1074"/>
        <v>6420</v>
      </c>
      <c r="U1855" s="23">
        <f t="shared" si="1073"/>
        <v>7190.4000000000005</v>
      </c>
      <c r="V1855" s="2"/>
      <c r="W1855" s="2">
        <v>2016</v>
      </c>
      <c r="X1855" s="41"/>
    </row>
    <row r="1856" spans="1:24" ht="267.75" x14ac:dyDescent="0.25">
      <c r="A1856" s="6" t="s">
        <v>5940</v>
      </c>
      <c r="B1856" s="11" t="s">
        <v>25</v>
      </c>
      <c r="C1856" s="11" t="s">
        <v>3107</v>
      </c>
      <c r="D1856" s="11" t="s">
        <v>3108</v>
      </c>
      <c r="E1856" s="11" t="s">
        <v>3105</v>
      </c>
      <c r="F1856" s="11" t="s">
        <v>3243</v>
      </c>
      <c r="G1856" s="2" t="s">
        <v>30</v>
      </c>
      <c r="H1856" s="41">
        <v>0</v>
      </c>
      <c r="I1856" s="18">
        <v>470000000</v>
      </c>
      <c r="J1856" s="6" t="s">
        <v>32</v>
      </c>
      <c r="K1856" s="11" t="s">
        <v>267</v>
      </c>
      <c r="L1856" s="40" t="s">
        <v>2257</v>
      </c>
      <c r="M1856" s="2" t="s">
        <v>35</v>
      </c>
      <c r="N1856" s="11" t="s">
        <v>2258</v>
      </c>
      <c r="O1856" s="11" t="s">
        <v>2259</v>
      </c>
      <c r="P1856" s="2">
        <v>796</v>
      </c>
      <c r="Q1856" s="42" t="s">
        <v>39</v>
      </c>
      <c r="R1856" s="44">
        <v>2</v>
      </c>
      <c r="S1856" s="43">
        <v>102000</v>
      </c>
      <c r="T1856" s="23">
        <f t="shared" si="1074"/>
        <v>204000</v>
      </c>
      <c r="U1856" s="23">
        <f t="shared" si="1073"/>
        <v>228480.00000000003</v>
      </c>
      <c r="V1856" s="2"/>
      <c r="W1856" s="2">
        <v>2016</v>
      </c>
      <c r="X1856" s="41"/>
    </row>
    <row r="1857" spans="1:24" ht="153" x14ac:dyDescent="0.25">
      <c r="A1857" s="6" t="s">
        <v>5941</v>
      </c>
      <c r="B1857" s="11" t="s">
        <v>25</v>
      </c>
      <c r="C1857" s="11" t="s">
        <v>3093</v>
      </c>
      <c r="D1857" s="11" t="s">
        <v>3094</v>
      </c>
      <c r="E1857" s="11" t="s">
        <v>3095</v>
      </c>
      <c r="F1857" s="11" t="s">
        <v>3244</v>
      </c>
      <c r="G1857" s="2" t="s">
        <v>30</v>
      </c>
      <c r="H1857" s="41">
        <v>0</v>
      </c>
      <c r="I1857" s="18">
        <v>470000000</v>
      </c>
      <c r="J1857" s="6" t="s">
        <v>32</v>
      </c>
      <c r="K1857" s="11" t="s">
        <v>267</v>
      </c>
      <c r="L1857" s="40" t="s">
        <v>2257</v>
      </c>
      <c r="M1857" s="2" t="s">
        <v>35</v>
      </c>
      <c r="N1857" s="11" t="s">
        <v>2258</v>
      </c>
      <c r="O1857" s="11" t="s">
        <v>2259</v>
      </c>
      <c r="P1857" s="2">
        <v>796</v>
      </c>
      <c r="Q1857" s="42" t="s">
        <v>39</v>
      </c>
      <c r="R1857" s="44">
        <v>1</v>
      </c>
      <c r="S1857" s="43">
        <v>188000</v>
      </c>
      <c r="T1857" s="23">
        <f t="shared" si="1074"/>
        <v>188000</v>
      </c>
      <c r="U1857" s="23">
        <f t="shared" si="1073"/>
        <v>210560.00000000003</v>
      </c>
      <c r="V1857" s="2"/>
      <c r="W1857" s="2">
        <v>2016</v>
      </c>
      <c r="X1857" s="41"/>
    </row>
    <row r="1858" spans="1:24" ht="153" x14ac:dyDescent="0.25">
      <c r="A1858" s="6" t="s">
        <v>5942</v>
      </c>
      <c r="B1858" s="11" t="s">
        <v>25</v>
      </c>
      <c r="C1858" s="11" t="s">
        <v>3245</v>
      </c>
      <c r="D1858" s="11" t="s">
        <v>2346</v>
      </c>
      <c r="E1858" s="11" t="s">
        <v>3246</v>
      </c>
      <c r="F1858" s="11" t="s">
        <v>3247</v>
      </c>
      <c r="G1858" s="2" t="s">
        <v>30</v>
      </c>
      <c r="H1858" s="41">
        <v>0</v>
      </c>
      <c r="I1858" s="18">
        <v>470000000</v>
      </c>
      <c r="J1858" s="6" t="s">
        <v>32</v>
      </c>
      <c r="K1858" s="11" t="s">
        <v>628</v>
      </c>
      <c r="L1858" s="40" t="s">
        <v>2257</v>
      </c>
      <c r="M1858" s="2" t="s">
        <v>35</v>
      </c>
      <c r="N1858" s="11" t="s">
        <v>2258</v>
      </c>
      <c r="O1858" s="11" t="s">
        <v>2259</v>
      </c>
      <c r="P1858" s="2">
        <v>796</v>
      </c>
      <c r="Q1858" s="42" t="s">
        <v>39</v>
      </c>
      <c r="R1858" s="44">
        <v>1</v>
      </c>
      <c r="S1858" s="43">
        <v>922875</v>
      </c>
      <c r="T1858" s="23">
        <v>0</v>
      </c>
      <c r="U1858" s="23">
        <f t="shared" si="1073"/>
        <v>0</v>
      </c>
      <c r="V1858" s="2"/>
      <c r="W1858" s="2">
        <v>2016</v>
      </c>
      <c r="X1858" s="41" t="s">
        <v>6905</v>
      </c>
    </row>
    <row r="1859" spans="1:24" ht="153" x14ac:dyDescent="0.25">
      <c r="A1859" s="6" t="s">
        <v>5943</v>
      </c>
      <c r="B1859" s="11" t="s">
        <v>25</v>
      </c>
      <c r="C1859" s="11" t="s">
        <v>2366</v>
      </c>
      <c r="D1859" s="11" t="s">
        <v>2367</v>
      </c>
      <c r="E1859" s="11" t="s">
        <v>2368</v>
      </c>
      <c r="F1859" s="49" t="s">
        <v>3248</v>
      </c>
      <c r="G1859" s="2" t="s">
        <v>30</v>
      </c>
      <c r="H1859" s="41">
        <v>0</v>
      </c>
      <c r="I1859" s="18">
        <v>470000000</v>
      </c>
      <c r="J1859" s="6" t="s">
        <v>32</v>
      </c>
      <c r="K1859" s="11" t="s">
        <v>628</v>
      </c>
      <c r="L1859" s="40" t="s">
        <v>2257</v>
      </c>
      <c r="M1859" s="2" t="s">
        <v>35</v>
      </c>
      <c r="N1859" s="11" t="s">
        <v>2258</v>
      </c>
      <c r="O1859" s="11" t="s">
        <v>2259</v>
      </c>
      <c r="P1859" s="2">
        <v>796</v>
      </c>
      <c r="Q1859" s="61" t="s">
        <v>39</v>
      </c>
      <c r="R1859" s="44">
        <v>8</v>
      </c>
      <c r="S1859" s="43">
        <v>16301.66</v>
      </c>
      <c r="T1859" s="23">
        <v>0</v>
      </c>
      <c r="U1859" s="23">
        <f t="shared" si="1073"/>
        <v>0</v>
      </c>
      <c r="V1859" s="2"/>
      <c r="W1859" s="2">
        <v>2016</v>
      </c>
      <c r="X1859" s="41" t="s">
        <v>7025</v>
      </c>
    </row>
    <row r="1860" spans="1:24" ht="153" x14ac:dyDescent="0.25">
      <c r="A1860" s="6" t="s">
        <v>7512</v>
      </c>
      <c r="B1860" s="11" t="s">
        <v>25</v>
      </c>
      <c r="C1860" s="11" t="s">
        <v>2366</v>
      </c>
      <c r="D1860" s="11" t="s">
        <v>2367</v>
      </c>
      <c r="E1860" s="11" t="s">
        <v>2368</v>
      </c>
      <c r="F1860" s="49" t="s">
        <v>3248</v>
      </c>
      <c r="G1860" s="2" t="s">
        <v>30</v>
      </c>
      <c r="H1860" s="41">
        <v>0</v>
      </c>
      <c r="I1860" s="18">
        <v>470000000</v>
      </c>
      <c r="J1860" s="6" t="s">
        <v>32</v>
      </c>
      <c r="K1860" s="11" t="s">
        <v>3496</v>
      </c>
      <c r="L1860" s="40" t="s">
        <v>2257</v>
      </c>
      <c r="M1860" s="2" t="s">
        <v>35</v>
      </c>
      <c r="N1860" s="11" t="s">
        <v>2258</v>
      </c>
      <c r="O1860" s="11" t="s">
        <v>2259</v>
      </c>
      <c r="P1860" s="2">
        <v>796</v>
      </c>
      <c r="Q1860" s="61" t="s">
        <v>39</v>
      </c>
      <c r="R1860" s="44">
        <v>8</v>
      </c>
      <c r="S1860" s="43">
        <v>16301.66</v>
      </c>
      <c r="T1860" s="23">
        <f t="shared" ref="T1860" si="1089">R1860*S1860</f>
        <v>130413.28</v>
      </c>
      <c r="U1860" s="23">
        <f t="shared" ref="U1860" si="1090">T1860*1.12</f>
        <v>146062.87360000002</v>
      </c>
      <c r="V1860" s="2"/>
      <c r="W1860" s="2">
        <v>2016</v>
      </c>
      <c r="X1860" s="41"/>
    </row>
    <row r="1861" spans="1:24" ht="153" x14ac:dyDescent="0.25">
      <c r="A1861" s="6" t="s">
        <v>5944</v>
      </c>
      <c r="B1861" s="11" t="s">
        <v>25</v>
      </c>
      <c r="C1861" s="11" t="s">
        <v>2375</v>
      </c>
      <c r="D1861" s="11" t="s">
        <v>2376</v>
      </c>
      <c r="E1861" s="11" t="s">
        <v>2377</v>
      </c>
      <c r="F1861" s="46" t="s">
        <v>3249</v>
      </c>
      <c r="G1861" s="2" t="s">
        <v>30</v>
      </c>
      <c r="H1861" s="41">
        <v>0</v>
      </c>
      <c r="I1861" s="18">
        <v>470000000</v>
      </c>
      <c r="J1861" s="6" t="s">
        <v>32</v>
      </c>
      <c r="K1861" s="11" t="s">
        <v>628</v>
      </c>
      <c r="L1861" s="40" t="s">
        <v>2257</v>
      </c>
      <c r="M1861" s="2" t="s">
        <v>35</v>
      </c>
      <c r="N1861" s="11" t="s">
        <v>2258</v>
      </c>
      <c r="O1861" s="11" t="s">
        <v>2259</v>
      </c>
      <c r="P1861" s="2">
        <v>839</v>
      </c>
      <c r="Q1861" s="3" t="s">
        <v>2030</v>
      </c>
      <c r="R1861" s="44">
        <v>2</v>
      </c>
      <c r="S1861" s="43">
        <v>6556.1</v>
      </c>
      <c r="T1861" s="23">
        <v>0</v>
      </c>
      <c r="U1861" s="23">
        <f t="shared" si="1073"/>
        <v>0</v>
      </c>
      <c r="V1861" s="2"/>
      <c r="W1861" s="2">
        <v>2016</v>
      </c>
      <c r="X1861" s="41" t="s">
        <v>7025</v>
      </c>
    </row>
    <row r="1862" spans="1:24" ht="153" x14ac:dyDescent="0.25">
      <c r="A1862" s="6" t="s">
        <v>7513</v>
      </c>
      <c r="B1862" s="11" t="s">
        <v>25</v>
      </c>
      <c r="C1862" s="11" t="s">
        <v>2375</v>
      </c>
      <c r="D1862" s="11" t="s">
        <v>2376</v>
      </c>
      <c r="E1862" s="11" t="s">
        <v>2377</v>
      </c>
      <c r="F1862" s="46" t="s">
        <v>3249</v>
      </c>
      <c r="G1862" s="2" t="s">
        <v>30</v>
      </c>
      <c r="H1862" s="41">
        <v>0</v>
      </c>
      <c r="I1862" s="18">
        <v>470000000</v>
      </c>
      <c r="J1862" s="6" t="s">
        <v>32</v>
      </c>
      <c r="K1862" s="11" t="s">
        <v>3496</v>
      </c>
      <c r="L1862" s="40" t="s">
        <v>2257</v>
      </c>
      <c r="M1862" s="2" t="s">
        <v>35</v>
      </c>
      <c r="N1862" s="11" t="s">
        <v>2258</v>
      </c>
      <c r="O1862" s="11" t="s">
        <v>2259</v>
      </c>
      <c r="P1862" s="2">
        <v>839</v>
      </c>
      <c r="Q1862" s="3" t="s">
        <v>2030</v>
      </c>
      <c r="R1862" s="44">
        <v>2</v>
      </c>
      <c r="S1862" s="43">
        <v>6556.1</v>
      </c>
      <c r="T1862" s="23">
        <f t="shared" ref="T1862" si="1091">R1862*S1862</f>
        <v>13112.2</v>
      </c>
      <c r="U1862" s="23">
        <f t="shared" ref="U1862" si="1092">T1862*1.12</f>
        <v>14685.664000000002</v>
      </c>
      <c r="V1862" s="2"/>
      <c r="W1862" s="2">
        <v>2016</v>
      </c>
      <c r="X1862" s="41"/>
    </row>
    <row r="1863" spans="1:24" ht="153" x14ac:dyDescent="0.25">
      <c r="A1863" s="6" t="s">
        <v>5945</v>
      </c>
      <c r="B1863" s="11" t="s">
        <v>25</v>
      </c>
      <c r="C1863" s="11" t="s">
        <v>3250</v>
      </c>
      <c r="D1863" s="48" t="s">
        <v>3251</v>
      </c>
      <c r="E1863" s="11" t="s">
        <v>3252</v>
      </c>
      <c r="F1863" s="48" t="s">
        <v>3253</v>
      </c>
      <c r="G1863" s="2" t="s">
        <v>30</v>
      </c>
      <c r="H1863" s="41">
        <v>0</v>
      </c>
      <c r="I1863" s="18">
        <v>470000000</v>
      </c>
      <c r="J1863" s="6" t="s">
        <v>32</v>
      </c>
      <c r="K1863" s="11" t="s">
        <v>628</v>
      </c>
      <c r="L1863" s="40" t="s">
        <v>2257</v>
      </c>
      <c r="M1863" s="2" t="s">
        <v>35</v>
      </c>
      <c r="N1863" s="11" t="s">
        <v>2258</v>
      </c>
      <c r="O1863" s="11" t="s">
        <v>2259</v>
      </c>
      <c r="P1863" s="2">
        <v>796</v>
      </c>
      <c r="Q1863" s="42" t="s">
        <v>39</v>
      </c>
      <c r="R1863" s="44">
        <v>1</v>
      </c>
      <c r="S1863" s="43">
        <v>109865.99</v>
      </c>
      <c r="T1863" s="23">
        <v>0</v>
      </c>
      <c r="U1863" s="23">
        <f t="shared" si="1073"/>
        <v>0</v>
      </c>
      <c r="V1863" s="2"/>
      <c r="W1863" s="2">
        <v>2016</v>
      </c>
      <c r="X1863" s="41" t="s">
        <v>6914</v>
      </c>
    </row>
    <row r="1864" spans="1:24" ht="153" x14ac:dyDescent="0.25">
      <c r="A1864" s="6" t="s">
        <v>7514</v>
      </c>
      <c r="B1864" s="11" t="s">
        <v>25</v>
      </c>
      <c r="C1864" s="11" t="s">
        <v>3250</v>
      </c>
      <c r="D1864" s="48" t="s">
        <v>3251</v>
      </c>
      <c r="E1864" s="11" t="s">
        <v>3252</v>
      </c>
      <c r="F1864" s="48" t="s">
        <v>3253</v>
      </c>
      <c r="G1864" s="2" t="s">
        <v>30</v>
      </c>
      <c r="H1864" s="41">
        <v>0</v>
      </c>
      <c r="I1864" s="18">
        <v>470000000</v>
      </c>
      <c r="J1864" s="6" t="s">
        <v>32</v>
      </c>
      <c r="K1864" s="11" t="s">
        <v>3496</v>
      </c>
      <c r="L1864" s="40" t="s">
        <v>2257</v>
      </c>
      <c r="M1864" s="2" t="s">
        <v>35</v>
      </c>
      <c r="N1864" s="11" t="s">
        <v>2258</v>
      </c>
      <c r="O1864" s="11" t="s">
        <v>2259</v>
      </c>
      <c r="P1864" s="2">
        <v>796</v>
      </c>
      <c r="Q1864" s="42" t="s">
        <v>39</v>
      </c>
      <c r="R1864" s="44">
        <v>2</v>
      </c>
      <c r="S1864" s="43">
        <v>109865.99</v>
      </c>
      <c r="T1864" s="23">
        <f t="shared" ref="T1864" si="1093">R1864*S1864</f>
        <v>219731.98</v>
      </c>
      <c r="U1864" s="23">
        <f t="shared" ref="U1864" si="1094">T1864*1.12</f>
        <v>246099.81760000004</v>
      </c>
      <c r="V1864" s="2"/>
      <c r="W1864" s="2">
        <v>2016</v>
      </c>
      <c r="X1864" s="41"/>
    </row>
    <row r="1865" spans="1:24" ht="153" x14ac:dyDescent="0.25">
      <c r="A1865" s="6" t="s">
        <v>5946</v>
      </c>
      <c r="B1865" s="11" t="s">
        <v>25</v>
      </c>
      <c r="C1865" s="11" t="s">
        <v>3250</v>
      </c>
      <c r="D1865" s="48" t="s">
        <v>3251</v>
      </c>
      <c r="E1865" s="11" t="s">
        <v>3252</v>
      </c>
      <c r="F1865" s="48" t="s">
        <v>3254</v>
      </c>
      <c r="G1865" s="2" t="s">
        <v>30</v>
      </c>
      <c r="H1865" s="41">
        <v>0</v>
      </c>
      <c r="I1865" s="18">
        <v>470000000</v>
      </c>
      <c r="J1865" s="6" t="s">
        <v>32</v>
      </c>
      <c r="K1865" s="11" t="s">
        <v>628</v>
      </c>
      <c r="L1865" s="40" t="s">
        <v>2257</v>
      </c>
      <c r="M1865" s="2" t="s">
        <v>35</v>
      </c>
      <c r="N1865" s="11" t="s">
        <v>2258</v>
      </c>
      <c r="O1865" s="11" t="s">
        <v>2259</v>
      </c>
      <c r="P1865" s="2">
        <v>796</v>
      </c>
      <c r="Q1865" s="42" t="s">
        <v>39</v>
      </c>
      <c r="R1865" s="44">
        <v>1</v>
      </c>
      <c r="S1865" s="43">
        <v>96000</v>
      </c>
      <c r="T1865" s="23">
        <v>0</v>
      </c>
      <c r="U1865" s="23">
        <f t="shared" si="1073"/>
        <v>0</v>
      </c>
      <c r="V1865" s="2"/>
      <c r="W1865" s="2">
        <v>2016</v>
      </c>
      <c r="X1865" s="41" t="s">
        <v>6914</v>
      </c>
    </row>
    <row r="1866" spans="1:24" ht="153" x14ac:dyDescent="0.25">
      <c r="A1866" s="6" t="s">
        <v>7515</v>
      </c>
      <c r="B1866" s="11" t="s">
        <v>25</v>
      </c>
      <c r="C1866" s="11" t="s">
        <v>3250</v>
      </c>
      <c r="D1866" s="48" t="s">
        <v>3251</v>
      </c>
      <c r="E1866" s="11" t="s">
        <v>3252</v>
      </c>
      <c r="F1866" s="48" t="s">
        <v>3254</v>
      </c>
      <c r="G1866" s="2" t="s">
        <v>30</v>
      </c>
      <c r="H1866" s="41">
        <v>0</v>
      </c>
      <c r="I1866" s="18">
        <v>470000000</v>
      </c>
      <c r="J1866" s="6" t="s">
        <v>32</v>
      </c>
      <c r="K1866" s="11" t="s">
        <v>3496</v>
      </c>
      <c r="L1866" s="40" t="s">
        <v>2257</v>
      </c>
      <c r="M1866" s="2" t="s">
        <v>35</v>
      </c>
      <c r="N1866" s="11" t="s">
        <v>2258</v>
      </c>
      <c r="O1866" s="11" t="s">
        <v>2259</v>
      </c>
      <c r="P1866" s="2">
        <v>796</v>
      </c>
      <c r="Q1866" s="42" t="s">
        <v>39</v>
      </c>
      <c r="R1866" s="44">
        <v>2</v>
      </c>
      <c r="S1866" s="43">
        <v>96000</v>
      </c>
      <c r="T1866" s="23">
        <f t="shared" ref="T1866" si="1095">R1866*S1866</f>
        <v>192000</v>
      </c>
      <c r="U1866" s="23">
        <f t="shared" ref="U1866" si="1096">T1866*1.12</f>
        <v>215040.00000000003</v>
      </c>
      <c r="V1866" s="2"/>
      <c r="W1866" s="2">
        <v>2016</v>
      </c>
      <c r="X1866" s="41"/>
    </row>
    <row r="1867" spans="1:24" ht="153" x14ac:dyDescent="0.25">
      <c r="A1867" s="6" t="s">
        <v>5947</v>
      </c>
      <c r="B1867" s="11" t="s">
        <v>25</v>
      </c>
      <c r="C1867" s="11" t="s">
        <v>3146</v>
      </c>
      <c r="D1867" s="48" t="s">
        <v>3075</v>
      </c>
      <c r="E1867" s="11" t="s">
        <v>3147</v>
      </c>
      <c r="F1867" s="35" t="s">
        <v>3255</v>
      </c>
      <c r="G1867" s="2" t="s">
        <v>30</v>
      </c>
      <c r="H1867" s="41">
        <v>0</v>
      </c>
      <c r="I1867" s="18">
        <v>470000000</v>
      </c>
      <c r="J1867" s="6" t="s">
        <v>32</v>
      </c>
      <c r="K1867" s="11" t="s">
        <v>628</v>
      </c>
      <c r="L1867" s="40" t="s">
        <v>2257</v>
      </c>
      <c r="M1867" s="2" t="s">
        <v>35</v>
      </c>
      <c r="N1867" s="11" t="s">
        <v>2258</v>
      </c>
      <c r="O1867" s="11" t="s">
        <v>2259</v>
      </c>
      <c r="P1867" s="2">
        <v>796</v>
      </c>
      <c r="Q1867" s="42" t="s">
        <v>39</v>
      </c>
      <c r="R1867" s="44">
        <v>40</v>
      </c>
      <c r="S1867" s="43">
        <v>1500</v>
      </c>
      <c r="T1867" s="23">
        <v>0</v>
      </c>
      <c r="U1867" s="23">
        <f t="shared" si="1073"/>
        <v>0</v>
      </c>
      <c r="V1867" s="2"/>
      <c r="W1867" s="2">
        <v>2016</v>
      </c>
      <c r="X1867" s="41" t="s">
        <v>7025</v>
      </c>
    </row>
    <row r="1868" spans="1:24" ht="153" x14ac:dyDescent="0.25">
      <c r="A1868" s="6" t="s">
        <v>7516</v>
      </c>
      <c r="B1868" s="11" t="s">
        <v>25</v>
      </c>
      <c r="C1868" s="11" t="s">
        <v>3146</v>
      </c>
      <c r="D1868" s="48" t="s">
        <v>3075</v>
      </c>
      <c r="E1868" s="11" t="s">
        <v>3147</v>
      </c>
      <c r="F1868" s="35" t="s">
        <v>3255</v>
      </c>
      <c r="G1868" s="2" t="s">
        <v>30</v>
      </c>
      <c r="H1868" s="41">
        <v>0</v>
      </c>
      <c r="I1868" s="18">
        <v>470000000</v>
      </c>
      <c r="J1868" s="6" t="s">
        <v>32</v>
      </c>
      <c r="K1868" s="11" t="s">
        <v>3496</v>
      </c>
      <c r="L1868" s="40" t="s">
        <v>2257</v>
      </c>
      <c r="M1868" s="2" t="s">
        <v>35</v>
      </c>
      <c r="N1868" s="11" t="s">
        <v>2258</v>
      </c>
      <c r="O1868" s="11" t="s">
        <v>2259</v>
      </c>
      <c r="P1868" s="2">
        <v>796</v>
      </c>
      <c r="Q1868" s="42" t="s">
        <v>39</v>
      </c>
      <c r="R1868" s="44">
        <v>40</v>
      </c>
      <c r="S1868" s="43">
        <v>1500</v>
      </c>
      <c r="T1868" s="23">
        <f t="shared" ref="T1868" si="1097">R1868*S1868</f>
        <v>60000</v>
      </c>
      <c r="U1868" s="23">
        <f t="shared" ref="U1868" si="1098">T1868*1.12</f>
        <v>67200</v>
      </c>
      <c r="V1868" s="2"/>
      <c r="W1868" s="2">
        <v>2016</v>
      </c>
      <c r="X1868" s="41"/>
    </row>
    <row r="1869" spans="1:24" ht="153" x14ac:dyDescent="0.25">
      <c r="A1869" s="6" t="s">
        <v>5948</v>
      </c>
      <c r="B1869" s="11" t="s">
        <v>25</v>
      </c>
      <c r="C1869" s="11" t="s">
        <v>3149</v>
      </c>
      <c r="D1869" s="11" t="s">
        <v>781</v>
      </c>
      <c r="E1869" s="11" t="s">
        <v>3150</v>
      </c>
      <c r="F1869" s="11" t="s">
        <v>3256</v>
      </c>
      <c r="G1869" s="2" t="s">
        <v>30</v>
      </c>
      <c r="H1869" s="41">
        <v>0</v>
      </c>
      <c r="I1869" s="18">
        <v>470000000</v>
      </c>
      <c r="J1869" s="6" t="s">
        <v>32</v>
      </c>
      <c r="K1869" s="11" t="s">
        <v>628</v>
      </c>
      <c r="L1869" s="40" t="s">
        <v>2257</v>
      </c>
      <c r="M1869" s="2" t="s">
        <v>35</v>
      </c>
      <c r="N1869" s="11" t="s">
        <v>2258</v>
      </c>
      <c r="O1869" s="11" t="s">
        <v>2259</v>
      </c>
      <c r="P1869" s="2">
        <v>796</v>
      </c>
      <c r="Q1869" s="42" t="s">
        <v>39</v>
      </c>
      <c r="R1869" s="44">
        <v>40</v>
      </c>
      <c r="S1869" s="43">
        <v>1500</v>
      </c>
      <c r="T1869" s="23">
        <v>0</v>
      </c>
      <c r="U1869" s="23">
        <f t="shared" si="1073"/>
        <v>0</v>
      </c>
      <c r="V1869" s="2"/>
      <c r="W1869" s="2">
        <v>2016</v>
      </c>
      <c r="X1869" s="41" t="s">
        <v>7025</v>
      </c>
    </row>
    <row r="1870" spans="1:24" ht="153" x14ac:dyDescent="0.25">
      <c r="A1870" s="6" t="s">
        <v>7517</v>
      </c>
      <c r="B1870" s="11" t="s">
        <v>25</v>
      </c>
      <c r="C1870" s="11" t="s">
        <v>3149</v>
      </c>
      <c r="D1870" s="11" t="s">
        <v>781</v>
      </c>
      <c r="E1870" s="11" t="s">
        <v>3150</v>
      </c>
      <c r="F1870" s="11" t="s">
        <v>3256</v>
      </c>
      <c r="G1870" s="2" t="s">
        <v>30</v>
      </c>
      <c r="H1870" s="41">
        <v>0</v>
      </c>
      <c r="I1870" s="18">
        <v>470000000</v>
      </c>
      <c r="J1870" s="6" t="s">
        <v>32</v>
      </c>
      <c r="K1870" s="11" t="s">
        <v>3496</v>
      </c>
      <c r="L1870" s="40" t="s">
        <v>2257</v>
      </c>
      <c r="M1870" s="2" t="s">
        <v>35</v>
      </c>
      <c r="N1870" s="11" t="s">
        <v>2258</v>
      </c>
      <c r="O1870" s="11" t="s">
        <v>2259</v>
      </c>
      <c r="P1870" s="2">
        <v>796</v>
      </c>
      <c r="Q1870" s="42" t="s">
        <v>39</v>
      </c>
      <c r="R1870" s="44">
        <v>40</v>
      </c>
      <c r="S1870" s="43">
        <v>1500</v>
      </c>
      <c r="T1870" s="23">
        <f t="shared" ref="T1870" si="1099">R1870*S1870</f>
        <v>60000</v>
      </c>
      <c r="U1870" s="23">
        <f t="shared" ref="U1870" si="1100">T1870*1.12</f>
        <v>67200</v>
      </c>
      <c r="V1870" s="2"/>
      <c r="W1870" s="2">
        <v>2016</v>
      </c>
      <c r="X1870" s="41"/>
    </row>
    <row r="1871" spans="1:24" ht="153" x14ac:dyDescent="0.25">
      <c r="A1871" s="6" t="s">
        <v>5949</v>
      </c>
      <c r="B1871" s="11" t="s">
        <v>25</v>
      </c>
      <c r="C1871" s="11" t="s">
        <v>2444</v>
      </c>
      <c r="D1871" s="48" t="s">
        <v>2445</v>
      </c>
      <c r="E1871" s="11" t="s">
        <v>2368</v>
      </c>
      <c r="F1871" s="48" t="s">
        <v>3257</v>
      </c>
      <c r="G1871" s="2" t="s">
        <v>30</v>
      </c>
      <c r="H1871" s="41">
        <v>0</v>
      </c>
      <c r="I1871" s="18">
        <v>470000000</v>
      </c>
      <c r="J1871" s="6" t="s">
        <v>32</v>
      </c>
      <c r="K1871" s="11" t="s">
        <v>628</v>
      </c>
      <c r="L1871" s="40" t="s">
        <v>2257</v>
      </c>
      <c r="M1871" s="2" t="s">
        <v>35</v>
      </c>
      <c r="N1871" s="11" t="s">
        <v>2258</v>
      </c>
      <c r="O1871" s="11" t="s">
        <v>2259</v>
      </c>
      <c r="P1871" s="2">
        <v>796</v>
      </c>
      <c r="Q1871" s="42" t="s">
        <v>39</v>
      </c>
      <c r="R1871" s="44">
        <v>2</v>
      </c>
      <c r="S1871" s="23">
        <v>7693.3</v>
      </c>
      <c r="T1871" s="23">
        <v>0</v>
      </c>
      <c r="U1871" s="23">
        <f t="shared" si="1073"/>
        <v>0</v>
      </c>
      <c r="V1871" s="2"/>
      <c r="W1871" s="2">
        <v>2016</v>
      </c>
      <c r="X1871" s="41" t="s">
        <v>7025</v>
      </c>
    </row>
    <row r="1872" spans="1:24" ht="153" x14ac:dyDescent="0.25">
      <c r="A1872" s="6" t="s">
        <v>7518</v>
      </c>
      <c r="B1872" s="11" t="s">
        <v>25</v>
      </c>
      <c r="C1872" s="11" t="s">
        <v>2444</v>
      </c>
      <c r="D1872" s="48" t="s">
        <v>2445</v>
      </c>
      <c r="E1872" s="11" t="s">
        <v>2368</v>
      </c>
      <c r="F1872" s="48" t="s">
        <v>3257</v>
      </c>
      <c r="G1872" s="2" t="s">
        <v>30</v>
      </c>
      <c r="H1872" s="41">
        <v>0</v>
      </c>
      <c r="I1872" s="18">
        <v>470000000</v>
      </c>
      <c r="J1872" s="6" t="s">
        <v>32</v>
      </c>
      <c r="K1872" s="11" t="s">
        <v>3496</v>
      </c>
      <c r="L1872" s="40" t="s">
        <v>2257</v>
      </c>
      <c r="M1872" s="2" t="s">
        <v>35</v>
      </c>
      <c r="N1872" s="11" t="s">
        <v>2258</v>
      </c>
      <c r="O1872" s="11" t="s">
        <v>2259</v>
      </c>
      <c r="P1872" s="2">
        <v>796</v>
      </c>
      <c r="Q1872" s="42" t="s">
        <v>39</v>
      </c>
      <c r="R1872" s="44">
        <v>2</v>
      </c>
      <c r="S1872" s="23">
        <v>7693.3</v>
      </c>
      <c r="T1872" s="23">
        <f t="shared" ref="T1872" si="1101">R1872*S1872</f>
        <v>15386.6</v>
      </c>
      <c r="U1872" s="23">
        <f t="shared" ref="U1872" si="1102">T1872*1.12</f>
        <v>17232.992000000002</v>
      </c>
      <c r="V1872" s="2"/>
      <c r="W1872" s="2">
        <v>2016</v>
      </c>
      <c r="X1872" s="41"/>
    </row>
    <row r="1873" spans="1:24" ht="153" x14ac:dyDescent="0.25">
      <c r="A1873" s="6" t="s">
        <v>5950</v>
      </c>
      <c r="B1873" s="11" t="s">
        <v>25</v>
      </c>
      <c r="C1873" s="11" t="s">
        <v>3258</v>
      </c>
      <c r="D1873" s="48" t="s">
        <v>2456</v>
      </c>
      <c r="E1873" s="11" t="s">
        <v>3259</v>
      </c>
      <c r="F1873" s="48" t="s">
        <v>3260</v>
      </c>
      <c r="G1873" s="2" t="s">
        <v>30</v>
      </c>
      <c r="H1873" s="41">
        <v>0</v>
      </c>
      <c r="I1873" s="18">
        <v>470000000</v>
      </c>
      <c r="J1873" s="6" t="s">
        <v>32</v>
      </c>
      <c r="K1873" s="11" t="s">
        <v>628</v>
      </c>
      <c r="L1873" s="40" t="s">
        <v>2257</v>
      </c>
      <c r="M1873" s="2" t="s">
        <v>35</v>
      </c>
      <c r="N1873" s="11" t="s">
        <v>2258</v>
      </c>
      <c r="O1873" s="11" t="s">
        <v>2259</v>
      </c>
      <c r="P1873" s="2">
        <v>796</v>
      </c>
      <c r="Q1873" s="42" t="s">
        <v>39</v>
      </c>
      <c r="R1873" s="44">
        <v>4</v>
      </c>
      <c r="S1873" s="43">
        <v>40125</v>
      </c>
      <c r="T1873" s="23">
        <v>0</v>
      </c>
      <c r="U1873" s="23">
        <f t="shared" si="1073"/>
        <v>0</v>
      </c>
      <c r="V1873" s="2"/>
      <c r="W1873" s="2">
        <v>2016</v>
      </c>
      <c r="X1873" s="41" t="s">
        <v>7025</v>
      </c>
    </row>
    <row r="1874" spans="1:24" ht="153" x14ac:dyDescent="0.25">
      <c r="A1874" s="6" t="s">
        <v>7519</v>
      </c>
      <c r="B1874" s="11" t="s">
        <v>25</v>
      </c>
      <c r="C1874" s="11" t="s">
        <v>3258</v>
      </c>
      <c r="D1874" s="48" t="s">
        <v>2456</v>
      </c>
      <c r="E1874" s="11" t="s">
        <v>3259</v>
      </c>
      <c r="F1874" s="48" t="s">
        <v>3260</v>
      </c>
      <c r="G1874" s="2" t="s">
        <v>30</v>
      </c>
      <c r="H1874" s="41">
        <v>0</v>
      </c>
      <c r="I1874" s="18">
        <v>470000000</v>
      </c>
      <c r="J1874" s="6" t="s">
        <v>32</v>
      </c>
      <c r="K1874" s="11" t="s">
        <v>3496</v>
      </c>
      <c r="L1874" s="40" t="s">
        <v>2257</v>
      </c>
      <c r="M1874" s="2" t="s">
        <v>35</v>
      </c>
      <c r="N1874" s="11" t="s">
        <v>2258</v>
      </c>
      <c r="O1874" s="11" t="s">
        <v>2259</v>
      </c>
      <c r="P1874" s="2">
        <v>796</v>
      </c>
      <c r="Q1874" s="42" t="s">
        <v>39</v>
      </c>
      <c r="R1874" s="44">
        <v>4</v>
      </c>
      <c r="S1874" s="43">
        <v>40125</v>
      </c>
      <c r="T1874" s="23">
        <f t="shared" ref="T1874" si="1103">R1874*S1874</f>
        <v>160500</v>
      </c>
      <c r="U1874" s="23">
        <f t="shared" ref="U1874" si="1104">T1874*1.12</f>
        <v>179760.00000000003</v>
      </c>
      <c r="V1874" s="2"/>
      <c r="W1874" s="2">
        <v>2016</v>
      </c>
      <c r="X1874" s="41"/>
    </row>
    <row r="1875" spans="1:24" ht="153" x14ac:dyDescent="0.25">
      <c r="A1875" s="6" t="s">
        <v>5951</v>
      </c>
      <c r="B1875" s="11" t="s">
        <v>25</v>
      </c>
      <c r="C1875" s="11" t="s">
        <v>3261</v>
      </c>
      <c r="D1875" s="48" t="s">
        <v>2584</v>
      </c>
      <c r="E1875" s="11" t="s">
        <v>3262</v>
      </c>
      <c r="F1875" s="48" t="s">
        <v>3263</v>
      </c>
      <c r="G1875" s="2" t="s">
        <v>30</v>
      </c>
      <c r="H1875" s="41">
        <v>0</v>
      </c>
      <c r="I1875" s="18">
        <v>470000000</v>
      </c>
      <c r="J1875" s="6" t="s">
        <v>32</v>
      </c>
      <c r="K1875" s="11" t="s">
        <v>628</v>
      </c>
      <c r="L1875" s="40" t="s">
        <v>2257</v>
      </c>
      <c r="M1875" s="2" t="s">
        <v>35</v>
      </c>
      <c r="N1875" s="11" t="s">
        <v>2258</v>
      </c>
      <c r="O1875" s="11" t="s">
        <v>2259</v>
      </c>
      <c r="P1875" s="2">
        <v>796</v>
      </c>
      <c r="Q1875" s="42" t="s">
        <v>39</v>
      </c>
      <c r="R1875" s="44">
        <v>2</v>
      </c>
      <c r="S1875" s="43">
        <v>10025.799999999999</v>
      </c>
      <c r="T1875" s="23">
        <v>0</v>
      </c>
      <c r="U1875" s="23">
        <f t="shared" si="1073"/>
        <v>0</v>
      </c>
      <c r="V1875" s="2"/>
      <c r="W1875" s="2">
        <v>2016</v>
      </c>
      <c r="X1875" s="41" t="s">
        <v>7025</v>
      </c>
    </row>
    <row r="1876" spans="1:24" ht="153" x14ac:dyDescent="0.25">
      <c r="A1876" s="6" t="s">
        <v>7520</v>
      </c>
      <c r="B1876" s="11" t="s">
        <v>25</v>
      </c>
      <c r="C1876" s="11" t="s">
        <v>3261</v>
      </c>
      <c r="D1876" s="48" t="s">
        <v>2584</v>
      </c>
      <c r="E1876" s="11" t="s">
        <v>3262</v>
      </c>
      <c r="F1876" s="48" t="s">
        <v>3263</v>
      </c>
      <c r="G1876" s="2" t="s">
        <v>30</v>
      </c>
      <c r="H1876" s="41">
        <v>0</v>
      </c>
      <c r="I1876" s="18">
        <v>470000000</v>
      </c>
      <c r="J1876" s="6" t="s">
        <v>32</v>
      </c>
      <c r="K1876" s="11" t="s">
        <v>3496</v>
      </c>
      <c r="L1876" s="40" t="s">
        <v>2257</v>
      </c>
      <c r="M1876" s="2" t="s">
        <v>35</v>
      </c>
      <c r="N1876" s="11" t="s">
        <v>2258</v>
      </c>
      <c r="O1876" s="11" t="s">
        <v>2259</v>
      </c>
      <c r="P1876" s="2">
        <v>796</v>
      </c>
      <c r="Q1876" s="42" t="s">
        <v>39</v>
      </c>
      <c r="R1876" s="44">
        <v>2</v>
      </c>
      <c r="S1876" s="43">
        <v>10025.799999999999</v>
      </c>
      <c r="T1876" s="23">
        <f t="shared" ref="T1876" si="1105">R1876*S1876</f>
        <v>20051.599999999999</v>
      </c>
      <c r="U1876" s="23">
        <f t="shared" ref="U1876" si="1106">T1876*1.12</f>
        <v>22457.792000000001</v>
      </c>
      <c r="V1876" s="2"/>
      <c r="W1876" s="2">
        <v>2016</v>
      </c>
      <c r="X1876" s="41"/>
    </row>
    <row r="1877" spans="1:24" ht="153" x14ac:dyDescent="0.25">
      <c r="A1877" s="6" t="s">
        <v>5952</v>
      </c>
      <c r="B1877" s="11" t="s">
        <v>25</v>
      </c>
      <c r="C1877" s="11" t="s">
        <v>2568</v>
      </c>
      <c r="D1877" s="48" t="s">
        <v>2569</v>
      </c>
      <c r="E1877" s="11" t="s">
        <v>2570</v>
      </c>
      <c r="F1877" s="48" t="s">
        <v>3264</v>
      </c>
      <c r="G1877" s="2" t="s">
        <v>30</v>
      </c>
      <c r="H1877" s="41">
        <v>0</v>
      </c>
      <c r="I1877" s="18">
        <v>470000000</v>
      </c>
      <c r="J1877" s="6" t="s">
        <v>32</v>
      </c>
      <c r="K1877" s="11" t="s">
        <v>628</v>
      </c>
      <c r="L1877" s="40" t="s">
        <v>2257</v>
      </c>
      <c r="M1877" s="2" t="s">
        <v>35</v>
      </c>
      <c r="N1877" s="11" t="s">
        <v>2258</v>
      </c>
      <c r="O1877" s="11" t="s">
        <v>2259</v>
      </c>
      <c r="P1877" s="2">
        <v>796</v>
      </c>
      <c r="Q1877" s="42" t="s">
        <v>39</v>
      </c>
      <c r="R1877" s="44">
        <v>2</v>
      </c>
      <c r="S1877" s="43">
        <v>25338.46</v>
      </c>
      <c r="T1877" s="23">
        <v>0</v>
      </c>
      <c r="U1877" s="23">
        <f t="shared" si="1073"/>
        <v>0</v>
      </c>
      <c r="V1877" s="2"/>
      <c r="W1877" s="2">
        <v>2016</v>
      </c>
      <c r="X1877" s="41" t="s">
        <v>6914</v>
      </c>
    </row>
    <row r="1878" spans="1:24" ht="153" x14ac:dyDescent="0.25">
      <c r="A1878" s="6" t="s">
        <v>7521</v>
      </c>
      <c r="B1878" s="11" t="s">
        <v>25</v>
      </c>
      <c r="C1878" s="11" t="s">
        <v>2568</v>
      </c>
      <c r="D1878" s="48" t="s">
        <v>2569</v>
      </c>
      <c r="E1878" s="11" t="s">
        <v>2570</v>
      </c>
      <c r="F1878" s="48" t="s">
        <v>3264</v>
      </c>
      <c r="G1878" s="2" t="s">
        <v>30</v>
      </c>
      <c r="H1878" s="41">
        <v>0</v>
      </c>
      <c r="I1878" s="18">
        <v>470000000</v>
      </c>
      <c r="J1878" s="6" t="s">
        <v>32</v>
      </c>
      <c r="K1878" s="11" t="s">
        <v>3496</v>
      </c>
      <c r="L1878" s="40" t="s">
        <v>2257</v>
      </c>
      <c r="M1878" s="2" t="s">
        <v>35</v>
      </c>
      <c r="N1878" s="11" t="s">
        <v>2258</v>
      </c>
      <c r="O1878" s="11" t="s">
        <v>2259</v>
      </c>
      <c r="P1878" s="2">
        <v>796</v>
      </c>
      <c r="Q1878" s="42" t="s">
        <v>39</v>
      </c>
      <c r="R1878" s="44">
        <v>4</v>
      </c>
      <c r="S1878" s="43">
        <v>25338.46</v>
      </c>
      <c r="T1878" s="23">
        <f t="shared" ref="T1878" si="1107">R1878*S1878</f>
        <v>101353.84</v>
      </c>
      <c r="U1878" s="23">
        <f t="shared" ref="U1878" si="1108">T1878*1.12</f>
        <v>113516.30080000001</v>
      </c>
      <c r="V1878" s="2"/>
      <c r="W1878" s="2">
        <v>2016</v>
      </c>
      <c r="X1878" s="41"/>
    </row>
    <row r="1879" spans="1:24" ht="153" x14ac:dyDescent="0.25">
      <c r="A1879" s="6" t="s">
        <v>5953</v>
      </c>
      <c r="B1879" s="11" t="s">
        <v>25</v>
      </c>
      <c r="C1879" s="11" t="s">
        <v>3265</v>
      </c>
      <c r="D1879" s="48" t="s">
        <v>2577</v>
      </c>
      <c r="E1879" s="11" t="s">
        <v>3266</v>
      </c>
      <c r="F1879" s="48" t="s">
        <v>3267</v>
      </c>
      <c r="G1879" s="2" t="s">
        <v>30</v>
      </c>
      <c r="H1879" s="41">
        <v>0</v>
      </c>
      <c r="I1879" s="18">
        <v>470000000</v>
      </c>
      <c r="J1879" s="6" t="s">
        <v>32</v>
      </c>
      <c r="K1879" s="11" t="s">
        <v>628</v>
      </c>
      <c r="L1879" s="40" t="s">
        <v>2257</v>
      </c>
      <c r="M1879" s="2" t="s">
        <v>35</v>
      </c>
      <c r="N1879" s="11" t="s">
        <v>2258</v>
      </c>
      <c r="O1879" s="11" t="s">
        <v>2259</v>
      </c>
      <c r="P1879" s="2">
        <v>796</v>
      </c>
      <c r="Q1879" s="42" t="s">
        <v>39</v>
      </c>
      <c r="R1879" s="44">
        <v>2</v>
      </c>
      <c r="S1879" s="43">
        <v>15000</v>
      </c>
      <c r="T1879" s="23">
        <v>0</v>
      </c>
      <c r="U1879" s="23">
        <f t="shared" ref="U1879:U1961" si="1109">T1879*1.12</f>
        <v>0</v>
      </c>
      <c r="V1879" s="2"/>
      <c r="W1879" s="2">
        <v>2016</v>
      </c>
      <c r="X1879" s="41" t="s">
        <v>6914</v>
      </c>
    </row>
    <row r="1880" spans="1:24" ht="153" x14ac:dyDescent="0.25">
      <c r="A1880" s="6" t="s">
        <v>7522</v>
      </c>
      <c r="B1880" s="11" t="s">
        <v>25</v>
      </c>
      <c r="C1880" s="11" t="s">
        <v>3265</v>
      </c>
      <c r="D1880" s="48" t="s">
        <v>2577</v>
      </c>
      <c r="E1880" s="11" t="s">
        <v>3266</v>
      </c>
      <c r="F1880" s="48" t="s">
        <v>3267</v>
      </c>
      <c r="G1880" s="2" t="s">
        <v>30</v>
      </c>
      <c r="H1880" s="41">
        <v>0</v>
      </c>
      <c r="I1880" s="18">
        <v>470000000</v>
      </c>
      <c r="J1880" s="6" t="s">
        <v>32</v>
      </c>
      <c r="K1880" s="11" t="s">
        <v>3496</v>
      </c>
      <c r="L1880" s="40" t="s">
        <v>2257</v>
      </c>
      <c r="M1880" s="2" t="s">
        <v>35</v>
      </c>
      <c r="N1880" s="11" t="s">
        <v>2258</v>
      </c>
      <c r="O1880" s="11" t="s">
        <v>2259</v>
      </c>
      <c r="P1880" s="2">
        <v>796</v>
      </c>
      <c r="Q1880" s="42" t="s">
        <v>39</v>
      </c>
      <c r="R1880" s="44">
        <v>4</v>
      </c>
      <c r="S1880" s="43">
        <v>15000</v>
      </c>
      <c r="T1880" s="23">
        <f t="shared" ref="T1880" si="1110">R1880*S1880</f>
        <v>60000</v>
      </c>
      <c r="U1880" s="23">
        <f t="shared" ref="U1880" si="1111">T1880*1.12</f>
        <v>67200</v>
      </c>
      <c r="V1880" s="2"/>
      <c r="W1880" s="2">
        <v>2016</v>
      </c>
      <c r="X1880" s="41"/>
    </row>
    <row r="1881" spans="1:24" ht="153" x14ac:dyDescent="0.25">
      <c r="A1881" s="6" t="s">
        <v>5954</v>
      </c>
      <c r="B1881" s="11" t="s">
        <v>25</v>
      </c>
      <c r="C1881" s="11" t="s">
        <v>3268</v>
      </c>
      <c r="D1881" s="48" t="s">
        <v>2572</v>
      </c>
      <c r="E1881" s="11" t="s">
        <v>3269</v>
      </c>
      <c r="F1881" s="48" t="s">
        <v>3270</v>
      </c>
      <c r="G1881" s="2" t="s">
        <v>30</v>
      </c>
      <c r="H1881" s="41">
        <v>0</v>
      </c>
      <c r="I1881" s="18">
        <v>470000000</v>
      </c>
      <c r="J1881" s="6" t="s">
        <v>32</v>
      </c>
      <c r="K1881" s="11" t="s">
        <v>628</v>
      </c>
      <c r="L1881" s="40" t="s">
        <v>2257</v>
      </c>
      <c r="M1881" s="2" t="s">
        <v>35</v>
      </c>
      <c r="N1881" s="11" t="s">
        <v>2258</v>
      </c>
      <c r="O1881" s="11" t="s">
        <v>2259</v>
      </c>
      <c r="P1881" s="2">
        <v>796</v>
      </c>
      <c r="Q1881" s="42" t="s">
        <v>39</v>
      </c>
      <c r="R1881" s="44">
        <v>2</v>
      </c>
      <c r="S1881" s="43">
        <v>451.99</v>
      </c>
      <c r="T1881" s="23">
        <v>0</v>
      </c>
      <c r="U1881" s="23">
        <f t="shared" si="1109"/>
        <v>0</v>
      </c>
      <c r="V1881" s="2"/>
      <c r="W1881" s="2">
        <v>2016</v>
      </c>
      <c r="X1881" s="41" t="s">
        <v>6914</v>
      </c>
    </row>
    <row r="1882" spans="1:24" ht="153" x14ac:dyDescent="0.25">
      <c r="A1882" s="6" t="s">
        <v>7523</v>
      </c>
      <c r="B1882" s="11" t="s">
        <v>25</v>
      </c>
      <c r="C1882" s="11" t="s">
        <v>3268</v>
      </c>
      <c r="D1882" s="48" t="s">
        <v>2572</v>
      </c>
      <c r="E1882" s="11" t="s">
        <v>3269</v>
      </c>
      <c r="F1882" s="48" t="s">
        <v>3270</v>
      </c>
      <c r="G1882" s="2" t="s">
        <v>30</v>
      </c>
      <c r="H1882" s="41">
        <v>0</v>
      </c>
      <c r="I1882" s="18">
        <v>470000000</v>
      </c>
      <c r="J1882" s="6" t="s">
        <v>32</v>
      </c>
      <c r="K1882" s="11" t="s">
        <v>3496</v>
      </c>
      <c r="L1882" s="40" t="s">
        <v>2257</v>
      </c>
      <c r="M1882" s="2" t="s">
        <v>35</v>
      </c>
      <c r="N1882" s="11" t="s">
        <v>2258</v>
      </c>
      <c r="O1882" s="11" t="s">
        <v>2259</v>
      </c>
      <c r="P1882" s="2">
        <v>796</v>
      </c>
      <c r="Q1882" s="42" t="s">
        <v>39</v>
      </c>
      <c r="R1882" s="44">
        <v>4</v>
      </c>
      <c r="S1882" s="43">
        <v>451.99</v>
      </c>
      <c r="T1882" s="23">
        <f t="shared" ref="T1882" si="1112">R1882*S1882</f>
        <v>1807.96</v>
      </c>
      <c r="U1882" s="23">
        <f t="shared" ref="U1882" si="1113">T1882*1.12</f>
        <v>2024.9152000000001</v>
      </c>
      <c r="V1882" s="2"/>
      <c r="W1882" s="2">
        <v>2016</v>
      </c>
      <c r="X1882" s="41"/>
    </row>
    <row r="1883" spans="1:24" ht="153" x14ac:dyDescent="0.25">
      <c r="A1883" s="6" t="s">
        <v>5955</v>
      </c>
      <c r="B1883" s="11" t="s">
        <v>25</v>
      </c>
      <c r="C1883" s="11" t="s">
        <v>2568</v>
      </c>
      <c r="D1883" s="62" t="s">
        <v>2569</v>
      </c>
      <c r="E1883" s="11" t="s">
        <v>2570</v>
      </c>
      <c r="F1883" s="48" t="s">
        <v>3271</v>
      </c>
      <c r="G1883" s="2" t="s">
        <v>30</v>
      </c>
      <c r="H1883" s="41">
        <v>0</v>
      </c>
      <c r="I1883" s="18">
        <v>470000000</v>
      </c>
      <c r="J1883" s="6" t="s">
        <v>32</v>
      </c>
      <c r="K1883" s="11" t="s">
        <v>628</v>
      </c>
      <c r="L1883" s="40" t="s">
        <v>2257</v>
      </c>
      <c r="M1883" s="2" t="s">
        <v>35</v>
      </c>
      <c r="N1883" s="11" t="s">
        <v>2258</v>
      </c>
      <c r="O1883" s="11" t="s">
        <v>2259</v>
      </c>
      <c r="P1883" s="2">
        <v>796</v>
      </c>
      <c r="Q1883" s="42" t="s">
        <v>39</v>
      </c>
      <c r="R1883" s="56">
        <v>3</v>
      </c>
      <c r="S1883" s="43">
        <v>26224.41</v>
      </c>
      <c r="T1883" s="23">
        <v>0</v>
      </c>
      <c r="U1883" s="23">
        <f t="shared" si="1109"/>
        <v>0</v>
      </c>
      <c r="V1883" s="2"/>
      <c r="W1883" s="2">
        <v>2016</v>
      </c>
      <c r="X1883" s="41" t="s">
        <v>6914</v>
      </c>
    </row>
    <row r="1884" spans="1:24" ht="153" x14ac:dyDescent="0.25">
      <c r="A1884" s="6" t="s">
        <v>7524</v>
      </c>
      <c r="B1884" s="11" t="s">
        <v>25</v>
      </c>
      <c r="C1884" s="11" t="s">
        <v>2568</v>
      </c>
      <c r="D1884" s="62" t="s">
        <v>2569</v>
      </c>
      <c r="E1884" s="11" t="s">
        <v>2570</v>
      </c>
      <c r="F1884" s="48" t="s">
        <v>3271</v>
      </c>
      <c r="G1884" s="2" t="s">
        <v>30</v>
      </c>
      <c r="H1884" s="41">
        <v>0</v>
      </c>
      <c r="I1884" s="18">
        <v>470000000</v>
      </c>
      <c r="J1884" s="6" t="s">
        <v>32</v>
      </c>
      <c r="K1884" s="11" t="s">
        <v>3496</v>
      </c>
      <c r="L1884" s="40" t="s">
        <v>2257</v>
      </c>
      <c r="M1884" s="2" t="s">
        <v>35</v>
      </c>
      <c r="N1884" s="11" t="s">
        <v>2258</v>
      </c>
      <c r="O1884" s="11" t="s">
        <v>2259</v>
      </c>
      <c r="P1884" s="2">
        <v>796</v>
      </c>
      <c r="Q1884" s="42" t="s">
        <v>39</v>
      </c>
      <c r="R1884" s="56">
        <v>4</v>
      </c>
      <c r="S1884" s="43">
        <v>26224.41</v>
      </c>
      <c r="T1884" s="23">
        <f t="shared" ref="T1884" si="1114">R1884*S1884</f>
        <v>104897.64</v>
      </c>
      <c r="U1884" s="23">
        <f t="shared" ref="U1884" si="1115">T1884*1.12</f>
        <v>117485.35680000001</v>
      </c>
      <c r="V1884" s="2"/>
      <c r="W1884" s="2">
        <v>2016</v>
      </c>
      <c r="X1884" s="41"/>
    </row>
    <row r="1885" spans="1:24" ht="204" x14ac:dyDescent="0.25">
      <c r="A1885" s="6" t="s">
        <v>5956</v>
      </c>
      <c r="B1885" s="11" t="s">
        <v>25</v>
      </c>
      <c r="C1885" s="11" t="s">
        <v>3272</v>
      </c>
      <c r="D1885" s="11" t="s">
        <v>2346</v>
      </c>
      <c r="E1885" s="11" t="s">
        <v>3273</v>
      </c>
      <c r="F1885" s="62" t="s">
        <v>3274</v>
      </c>
      <c r="G1885" s="2" t="s">
        <v>30</v>
      </c>
      <c r="H1885" s="41">
        <v>0</v>
      </c>
      <c r="I1885" s="18">
        <v>470000000</v>
      </c>
      <c r="J1885" s="6" t="s">
        <v>32</v>
      </c>
      <c r="K1885" s="11" t="s">
        <v>628</v>
      </c>
      <c r="L1885" s="40" t="s">
        <v>2257</v>
      </c>
      <c r="M1885" s="2" t="s">
        <v>35</v>
      </c>
      <c r="N1885" s="11" t="s">
        <v>2258</v>
      </c>
      <c r="O1885" s="11" t="s">
        <v>2259</v>
      </c>
      <c r="P1885" s="2">
        <v>796</v>
      </c>
      <c r="Q1885" s="42" t="s">
        <v>39</v>
      </c>
      <c r="R1885" s="44">
        <v>1</v>
      </c>
      <c r="S1885" s="43">
        <v>1191241.3799999999</v>
      </c>
      <c r="T1885" s="23">
        <v>0</v>
      </c>
      <c r="U1885" s="23">
        <f t="shared" si="1109"/>
        <v>0</v>
      </c>
      <c r="V1885" s="2"/>
      <c r="W1885" s="2">
        <v>2016</v>
      </c>
      <c r="X1885" s="41" t="s">
        <v>6905</v>
      </c>
    </row>
    <row r="1886" spans="1:24" ht="153" x14ac:dyDescent="0.25">
      <c r="A1886" s="6" t="s">
        <v>5957</v>
      </c>
      <c r="B1886" s="11" t="s">
        <v>25</v>
      </c>
      <c r="C1886" s="11" t="s">
        <v>2444</v>
      </c>
      <c r="D1886" s="11" t="s">
        <v>2445</v>
      </c>
      <c r="E1886" s="11" t="s">
        <v>2368</v>
      </c>
      <c r="F1886" s="11" t="s">
        <v>3275</v>
      </c>
      <c r="G1886" s="2" t="s">
        <v>30</v>
      </c>
      <c r="H1886" s="41">
        <v>0</v>
      </c>
      <c r="I1886" s="18">
        <v>470000000</v>
      </c>
      <c r="J1886" s="6" t="s">
        <v>32</v>
      </c>
      <c r="K1886" s="11" t="s">
        <v>628</v>
      </c>
      <c r="L1886" s="40" t="s">
        <v>2257</v>
      </c>
      <c r="M1886" s="2" t="s">
        <v>35</v>
      </c>
      <c r="N1886" s="11" t="s">
        <v>2258</v>
      </c>
      <c r="O1886" s="11" t="s">
        <v>2259</v>
      </c>
      <c r="P1886" s="2">
        <v>796</v>
      </c>
      <c r="Q1886" s="42" t="s">
        <v>39</v>
      </c>
      <c r="R1886" s="44">
        <v>3</v>
      </c>
      <c r="S1886" s="43">
        <v>28000</v>
      </c>
      <c r="T1886" s="23">
        <v>0</v>
      </c>
      <c r="U1886" s="23">
        <f t="shared" si="1109"/>
        <v>0</v>
      </c>
      <c r="V1886" s="2"/>
      <c r="W1886" s="2">
        <v>2016</v>
      </c>
      <c r="X1886" s="41" t="s">
        <v>7025</v>
      </c>
    </row>
    <row r="1887" spans="1:24" ht="153" x14ac:dyDescent="0.25">
      <c r="A1887" s="6" t="s">
        <v>10428</v>
      </c>
      <c r="B1887" s="11" t="s">
        <v>25</v>
      </c>
      <c r="C1887" s="11" t="s">
        <v>2444</v>
      </c>
      <c r="D1887" s="11" t="s">
        <v>2445</v>
      </c>
      <c r="E1887" s="11" t="s">
        <v>2368</v>
      </c>
      <c r="F1887" s="11" t="s">
        <v>3275</v>
      </c>
      <c r="G1887" s="2" t="s">
        <v>30</v>
      </c>
      <c r="H1887" s="41">
        <v>0</v>
      </c>
      <c r="I1887" s="18">
        <v>470000000</v>
      </c>
      <c r="J1887" s="6" t="s">
        <v>32</v>
      </c>
      <c r="K1887" s="11" t="s">
        <v>3496</v>
      </c>
      <c r="L1887" s="40" t="s">
        <v>2257</v>
      </c>
      <c r="M1887" s="2" t="s">
        <v>35</v>
      </c>
      <c r="N1887" s="11" t="s">
        <v>2258</v>
      </c>
      <c r="O1887" s="11" t="s">
        <v>2259</v>
      </c>
      <c r="P1887" s="2">
        <v>796</v>
      </c>
      <c r="Q1887" s="42" t="s">
        <v>39</v>
      </c>
      <c r="R1887" s="44">
        <v>3</v>
      </c>
      <c r="S1887" s="43">
        <v>28000</v>
      </c>
      <c r="T1887" s="23">
        <f t="shared" ref="T1887" si="1116">R1887*S1887</f>
        <v>84000</v>
      </c>
      <c r="U1887" s="23">
        <f t="shared" ref="U1887" si="1117">T1887*1.12</f>
        <v>94080.000000000015</v>
      </c>
      <c r="V1887" s="2"/>
      <c r="W1887" s="2">
        <v>2016</v>
      </c>
      <c r="X1887" s="41"/>
    </row>
    <row r="1888" spans="1:24" ht="153" x14ac:dyDescent="0.25">
      <c r="A1888" s="6" t="s">
        <v>5958</v>
      </c>
      <c r="B1888" s="11" t="s">
        <v>25</v>
      </c>
      <c r="C1888" s="11" t="s">
        <v>2366</v>
      </c>
      <c r="D1888" s="11" t="s">
        <v>2367</v>
      </c>
      <c r="E1888" s="11" t="s">
        <v>2368</v>
      </c>
      <c r="F1888" s="11" t="s">
        <v>3276</v>
      </c>
      <c r="G1888" s="2" t="s">
        <v>30</v>
      </c>
      <c r="H1888" s="41">
        <v>0</v>
      </c>
      <c r="I1888" s="18">
        <v>470000000</v>
      </c>
      <c r="J1888" s="6" t="s">
        <v>32</v>
      </c>
      <c r="K1888" s="11" t="s">
        <v>628</v>
      </c>
      <c r="L1888" s="40" t="s">
        <v>2257</v>
      </c>
      <c r="M1888" s="2" t="s">
        <v>35</v>
      </c>
      <c r="N1888" s="11" t="s">
        <v>2258</v>
      </c>
      <c r="O1888" s="11" t="s">
        <v>2259</v>
      </c>
      <c r="P1888" s="2">
        <v>796</v>
      </c>
      <c r="Q1888" s="42" t="s">
        <v>39</v>
      </c>
      <c r="R1888" s="44">
        <v>3</v>
      </c>
      <c r="S1888" s="43">
        <v>114000</v>
      </c>
      <c r="T1888" s="23">
        <v>0</v>
      </c>
      <c r="U1888" s="23">
        <f t="shared" si="1109"/>
        <v>0</v>
      </c>
      <c r="V1888" s="2"/>
      <c r="W1888" s="2">
        <v>2016</v>
      </c>
      <c r="X1888" s="41" t="s">
        <v>7025</v>
      </c>
    </row>
    <row r="1889" spans="1:24" ht="153" x14ac:dyDescent="0.25">
      <c r="A1889" s="6" t="s">
        <v>7525</v>
      </c>
      <c r="B1889" s="11" t="s">
        <v>25</v>
      </c>
      <c r="C1889" s="11" t="s">
        <v>2366</v>
      </c>
      <c r="D1889" s="11" t="s">
        <v>2367</v>
      </c>
      <c r="E1889" s="11" t="s">
        <v>2368</v>
      </c>
      <c r="F1889" s="11" t="s">
        <v>3276</v>
      </c>
      <c r="G1889" s="2" t="s">
        <v>30</v>
      </c>
      <c r="H1889" s="41">
        <v>0</v>
      </c>
      <c r="I1889" s="18">
        <v>470000000</v>
      </c>
      <c r="J1889" s="6" t="s">
        <v>32</v>
      </c>
      <c r="K1889" s="11" t="s">
        <v>3496</v>
      </c>
      <c r="L1889" s="40" t="s">
        <v>2257</v>
      </c>
      <c r="M1889" s="2" t="s">
        <v>35</v>
      </c>
      <c r="N1889" s="11" t="s">
        <v>2258</v>
      </c>
      <c r="O1889" s="11" t="s">
        <v>2259</v>
      </c>
      <c r="P1889" s="2">
        <v>796</v>
      </c>
      <c r="Q1889" s="42" t="s">
        <v>39</v>
      </c>
      <c r="R1889" s="44">
        <v>3</v>
      </c>
      <c r="S1889" s="43">
        <v>114000</v>
      </c>
      <c r="T1889" s="23">
        <f t="shared" ref="T1889" si="1118">R1889*S1889</f>
        <v>342000</v>
      </c>
      <c r="U1889" s="23">
        <f t="shared" ref="U1889" si="1119">T1889*1.12</f>
        <v>383040.00000000006</v>
      </c>
      <c r="V1889" s="2"/>
      <c r="W1889" s="2">
        <v>2016</v>
      </c>
      <c r="X1889" s="41"/>
    </row>
    <row r="1890" spans="1:24" ht="153" x14ac:dyDescent="0.25">
      <c r="A1890" s="6" t="s">
        <v>5959</v>
      </c>
      <c r="B1890" s="11" t="s">
        <v>25</v>
      </c>
      <c r="C1890" s="11" t="s">
        <v>3277</v>
      </c>
      <c r="D1890" s="48" t="s">
        <v>3278</v>
      </c>
      <c r="E1890" s="11" t="s">
        <v>2504</v>
      </c>
      <c r="F1890" s="48" t="s">
        <v>3279</v>
      </c>
      <c r="G1890" s="2" t="s">
        <v>30</v>
      </c>
      <c r="H1890" s="41">
        <v>0</v>
      </c>
      <c r="I1890" s="18">
        <v>470000000</v>
      </c>
      <c r="J1890" s="6" t="s">
        <v>32</v>
      </c>
      <c r="K1890" s="11" t="s">
        <v>628</v>
      </c>
      <c r="L1890" s="40" t="s">
        <v>2257</v>
      </c>
      <c r="M1890" s="2" t="s">
        <v>35</v>
      </c>
      <c r="N1890" s="11" t="s">
        <v>2258</v>
      </c>
      <c r="O1890" s="11" t="s">
        <v>2259</v>
      </c>
      <c r="P1890" s="2">
        <v>796</v>
      </c>
      <c r="Q1890" s="42" t="s">
        <v>39</v>
      </c>
      <c r="R1890" s="44">
        <v>2</v>
      </c>
      <c r="S1890" s="43">
        <v>15592.900000000001</v>
      </c>
      <c r="T1890" s="23">
        <v>0</v>
      </c>
      <c r="U1890" s="23">
        <f t="shared" si="1109"/>
        <v>0</v>
      </c>
      <c r="V1890" s="2"/>
      <c r="W1890" s="2">
        <v>2016</v>
      </c>
      <c r="X1890" s="41" t="s">
        <v>7025</v>
      </c>
    </row>
    <row r="1891" spans="1:24" ht="153" x14ac:dyDescent="0.25">
      <c r="A1891" s="6" t="s">
        <v>7526</v>
      </c>
      <c r="B1891" s="11" t="s">
        <v>25</v>
      </c>
      <c r="C1891" s="11" t="s">
        <v>3277</v>
      </c>
      <c r="D1891" s="48" t="s">
        <v>3278</v>
      </c>
      <c r="E1891" s="11" t="s">
        <v>2504</v>
      </c>
      <c r="F1891" s="48" t="s">
        <v>3279</v>
      </c>
      <c r="G1891" s="2" t="s">
        <v>30</v>
      </c>
      <c r="H1891" s="41">
        <v>0</v>
      </c>
      <c r="I1891" s="18">
        <v>470000000</v>
      </c>
      <c r="J1891" s="6" t="s">
        <v>32</v>
      </c>
      <c r="K1891" s="11" t="s">
        <v>3496</v>
      </c>
      <c r="L1891" s="40" t="s">
        <v>2257</v>
      </c>
      <c r="M1891" s="2" t="s">
        <v>35</v>
      </c>
      <c r="N1891" s="11" t="s">
        <v>2258</v>
      </c>
      <c r="O1891" s="11" t="s">
        <v>2259</v>
      </c>
      <c r="P1891" s="2">
        <v>796</v>
      </c>
      <c r="Q1891" s="42" t="s">
        <v>39</v>
      </c>
      <c r="R1891" s="44">
        <v>2</v>
      </c>
      <c r="S1891" s="43">
        <v>15592.900000000001</v>
      </c>
      <c r="T1891" s="23">
        <f t="shared" ref="T1891" si="1120">R1891*S1891</f>
        <v>31185.800000000003</v>
      </c>
      <c r="U1891" s="23">
        <f t="shared" ref="U1891" si="1121">T1891*1.12</f>
        <v>34928.096000000005</v>
      </c>
      <c r="V1891" s="2"/>
      <c r="W1891" s="2">
        <v>2016</v>
      </c>
      <c r="X1891" s="41"/>
    </row>
    <row r="1892" spans="1:24" ht="153" x14ac:dyDescent="0.25">
      <c r="A1892" s="6" t="s">
        <v>5960</v>
      </c>
      <c r="B1892" s="11" t="s">
        <v>25</v>
      </c>
      <c r="C1892" s="11" t="s">
        <v>3280</v>
      </c>
      <c r="D1892" s="48" t="s">
        <v>2372</v>
      </c>
      <c r="E1892" s="11" t="s">
        <v>2504</v>
      </c>
      <c r="F1892" s="48" t="s">
        <v>3281</v>
      </c>
      <c r="G1892" s="2" t="s">
        <v>30</v>
      </c>
      <c r="H1892" s="41">
        <v>0</v>
      </c>
      <c r="I1892" s="18">
        <v>470000000</v>
      </c>
      <c r="J1892" s="6" t="s">
        <v>32</v>
      </c>
      <c r="K1892" s="11" t="s">
        <v>628</v>
      </c>
      <c r="L1892" s="40" t="s">
        <v>2257</v>
      </c>
      <c r="M1892" s="2" t="s">
        <v>35</v>
      </c>
      <c r="N1892" s="11" t="s">
        <v>2258</v>
      </c>
      <c r="O1892" s="11" t="s">
        <v>2259</v>
      </c>
      <c r="P1892" s="2">
        <v>796</v>
      </c>
      <c r="Q1892" s="42" t="s">
        <v>39</v>
      </c>
      <c r="R1892" s="44">
        <v>6</v>
      </c>
      <c r="S1892" s="43">
        <v>13640.01</v>
      </c>
      <c r="T1892" s="23">
        <v>0</v>
      </c>
      <c r="U1892" s="23">
        <f t="shared" si="1109"/>
        <v>0</v>
      </c>
      <c r="V1892" s="2"/>
      <c r="W1892" s="2">
        <v>2016</v>
      </c>
      <c r="X1892" s="41" t="s">
        <v>7025</v>
      </c>
    </row>
    <row r="1893" spans="1:24" ht="153" x14ac:dyDescent="0.25">
      <c r="A1893" s="6" t="s">
        <v>7527</v>
      </c>
      <c r="B1893" s="11" t="s">
        <v>25</v>
      </c>
      <c r="C1893" s="11" t="s">
        <v>3280</v>
      </c>
      <c r="D1893" s="48" t="s">
        <v>2372</v>
      </c>
      <c r="E1893" s="11" t="s">
        <v>2504</v>
      </c>
      <c r="F1893" s="48" t="s">
        <v>3281</v>
      </c>
      <c r="G1893" s="2" t="s">
        <v>30</v>
      </c>
      <c r="H1893" s="41">
        <v>0</v>
      </c>
      <c r="I1893" s="18">
        <v>470000000</v>
      </c>
      <c r="J1893" s="6" t="s">
        <v>32</v>
      </c>
      <c r="K1893" s="11" t="s">
        <v>3496</v>
      </c>
      <c r="L1893" s="40" t="s">
        <v>2257</v>
      </c>
      <c r="M1893" s="2" t="s">
        <v>35</v>
      </c>
      <c r="N1893" s="11" t="s">
        <v>2258</v>
      </c>
      <c r="O1893" s="11" t="s">
        <v>2259</v>
      </c>
      <c r="P1893" s="2">
        <v>796</v>
      </c>
      <c r="Q1893" s="42" t="s">
        <v>39</v>
      </c>
      <c r="R1893" s="44">
        <v>6</v>
      </c>
      <c r="S1893" s="43">
        <v>13640.01</v>
      </c>
      <c r="T1893" s="23">
        <f t="shared" ref="T1893" si="1122">R1893*S1893</f>
        <v>81840.06</v>
      </c>
      <c r="U1893" s="23">
        <f t="shared" ref="U1893" si="1123">T1893*1.12</f>
        <v>91660.867200000008</v>
      </c>
      <c r="V1893" s="2"/>
      <c r="W1893" s="2">
        <v>2016</v>
      </c>
      <c r="X1893" s="41"/>
    </row>
    <row r="1894" spans="1:24" ht="153" x14ac:dyDescent="0.25">
      <c r="A1894" s="6" t="s">
        <v>5961</v>
      </c>
      <c r="B1894" s="11" t="s">
        <v>25</v>
      </c>
      <c r="C1894" s="11" t="s">
        <v>2674</v>
      </c>
      <c r="D1894" s="11" t="s">
        <v>2675</v>
      </c>
      <c r="E1894" s="11" t="s">
        <v>2676</v>
      </c>
      <c r="F1894" s="48" t="s">
        <v>3282</v>
      </c>
      <c r="G1894" s="2" t="s">
        <v>30</v>
      </c>
      <c r="H1894" s="41">
        <v>0</v>
      </c>
      <c r="I1894" s="18">
        <v>470000000</v>
      </c>
      <c r="J1894" s="6" t="s">
        <v>32</v>
      </c>
      <c r="K1894" s="11" t="s">
        <v>628</v>
      </c>
      <c r="L1894" s="40" t="s">
        <v>2257</v>
      </c>
      <c r="M1894" s="2" t="s">
        <v>35</v>
      </c>
      <c r="N1894" s="11" t="s">
        <v>2258</v>
      </c>
      <c r="O1894" s="11" t="s">
        <v>2259</v>
      </c>
      <c r="P1894" s="2">
        <v>796</v>
      </c>
      <c r="Q1894" s="42" t="s">
        <v>39</v>
      </c>
      <c r="R1894" s="44">
        <v>1</v>
      </c>
      <c r="S1894" s="43">
        <v>22928.49</v>
      </c>
      <c r="T1894" s="23">
        <v>0</v>
      </c>
      <c r="U1894" s="23">
        <f t="shared" si="1109"/>
        <v>0</v>
      </c>
      <c r="V1894" s="2"/>
      <c r="W1894" s="2">
        <v>2016</v>
      </c>
      <c r="X1894" s="41" t="s">
        <v>7025</v>
      </c>
    </row>
    <row r="1895" spans="1:24" ht="153" x14ac:dyDescent="0.25">
      <c r="A1895" s="6" t="s">
        <v>7530</v>
      </c>
      <c r="B1895" s="11" t="s">
        <v>25</v>
      </c>
      <c r="C1895" s="11" t="s">
        <v>2674</v>
      </c>
      <c r="D1895" s="11" t="s">
        <v>2675</v>
      </c>
      <c r="E1895" s="11" t="s">
        <v>2676</v>
      </c>
      <c r="F1895" s="48" t="s">
        <v>3282</v>
      </c>
      <c r="G1895" s="2" t="s">
        <v>30</v>
      </c>
      <c r="H1895" s="41">
        <v>0</v>
      </c>
      <c r="I1895" s="18">
        <v>470000000</v>
      </c>
      <c r="J1895" s="6" t="s">
        <v>32</v>
      </c>
      <c r="K1895" s="11" t="s">
        <v>3496</v>
      </c>
      <c r="L1895" s="40" t="s">
        <v>2257</v>
      </c>
      <c r="M1895" s="2" t="s">
        <v>35</v>
      </c>
      <c r="N1895" s="11" t="s">
        <v>2258</v>
      </c>
      <c r="O1895" s="11" t="s">
        <v>2259</v>
      </c>
      <c r="P1895" s="2">
        <v>796</v>
      </c>
      <c r="Q1895" s="42" t="s">
        <v>39</v>
      </c>
      <c r="R1895" s="44">
        <v>1</v>
      </c>
      <c r="S1895" s="43">
        <v>22928.49</v>
      </c>
      <c r="T1895" s="23">
        <f t="shared" ref="T1895" si="1124">R1895*S1895</f>
        <v>22928.49</v>
      </c>
      <c r="U1895" s="23">
        <f t="shared" ref="U1895" si="1125">T1895*1.12</f>
        <v>25679.908800000005</v>
      </c>
      <c r="V1895" s="2"/>
      <c r="W1895" s="2">
        <v>2016</v>
      </c>
      <c r="X1895" s="41"/>
    </row>
    <row r="1896" spans="1:24" ht="153" x14ac:dyDescent="0.25">
      <c r="A1896" s="6" t="s">
        <v>5962</v>
      </c>
      <c r="B1896" s="11" t="s">
        <v>25</v>
      </c>
      <c r="C1896" s="11" t="s">
        <v>3219</v>
      </c>
      <c r="D1896" s="11" t="s">
        <v>2384</v>
      </c>
      <c r="E1896" s="11" t="s">
        <v>3220</v>
      </c>
      <c r="F1896" s="48" t="s">
        <v>3283</v>
      </c>
      <c r="G1896" s="2" t="s">
        <v>30</v>
      </c>
      <c r="H1896" s="41">
        <v>0</v>
      </c>
      <c r="I1896" s="18">
        <v>470000000</v>
      </c>
      <c r="J1896" s="6" t="s">
        <v>32</v>
      </c>
      <c r="K1896" s="11" t="s">
        <v>628</v>
      </c>
      <c r="L1896" s="40" t="s">
        <v>2257</v>
      </c>
      <c r="M1896" s="2" t="s">
        <v>35</v>
      </c>
      <c r="N1896" s="11" t="s">
        <v>2258</v>
      </c>
      <c r="O1896" s="11" t="s">
        <v>2259</v>
      </c>
      <c r="P1896" s="2">
        <v>796</v>
      </c>
      <c r="Q1896" s="42" t="s">
        <v>39</v>
      </c>
      <c r="R1896" s="44">
        <v>4</v>
      </c>
      <c r="S1896" s="43">
        <v>1594.73</v>
      </c>
      <c r="T1896" s="23">
        <v>0</v>
      </c>
      <c r="U1896" s="23">
        <f t="shared" si="1109"/>
        <v>0</v>
      </c>
      <c r="V1896" s="2"/>
      <c r="W1896" s="2">
        <v>2016</v>
      </c>
      <c r="X1896" s="41" t="s">
        <v>7025</v>
      </c>
    </row>
    <row r="1897" spans="1:24" ht="153" x14ac:dyDescent="0.25">
      <c r="A1897" s="6" t="s">
        <v>7533</v>
      </c>
      <c r="B1897" s="11" t="s">
        <v>25</v>
      </c>
      <c r="C1897" s="11" t="s">
        <v>3219</v>
      </c>
      <c r="D1897" s="11" t="s">
        <v>2384</v>
      </c>
      <c r="E1897" s="11" t="s">
        <v>3220</v>
      </c>
      <c r="F1897" s="48" t="s">
        <v>3283</v>
      </c>
      <c r="G1897" s="2" t="s">
        <v>30</v>
      </c>
      <c r="H1897" s="41">
        <v>0</v>
      </c>
      <c r="I1897" s="18">
        <v>470000000</v>
      </c>
      <c r="J1897" s="6" t="s">
        <v>32</v>
      </c>
      <c r="K1897" s="11" t="s">
        <v>3496</v>
      </c>
      <c r="L1897" s="40" t="s">
        <v>2257</v>
      </c>
      <c r="M1897" s="2" t="s">
        <v>35</v>
      </c>
      <c r="N1897" s="11" t="s">
        <v>2258</v>
      </c>
      <c r="O1897" s="11" t="s">
        <v>2259</v>
      </c>
      <c r="P1897" s="2">
        <v>796</v>
      </c>
      <c r="Q1897" s="42" t="s">
        <v>39</v>
      </c>
      <c r="R1897" s="44">
        <v>4</v>
      </c>
      <c r="S1897" s="43">
        <v>1594.73</v>
      </c>
      <c r="T1897" s="23">
        <f t="shared" ref="T1897" si="1126">R1897*S1897</f>
        <v>6378.92</v>
      </c>
      <c r="U1897" s="23">
        <f t="shared" ref="U1897" si="1127">T1897*1.12</f>
        <v>7144.3904000000011</v>
      </c>
      <c r="V1897" s="2"/>
      <c r="W1897" s="2">
        <v>2016</v>
      </c>
      <c r="X1897" s="41"/>
    </row>
    <row r="1898" spans="1:24" ht="153" x14ac:dyDescent="0.25">
      <c r="A1898" s="6" t="s">
        <v>5963</v>
      </c>
      <c r="B1898" s="11" t="s">
        <v>25</v>
      </c>
      <c r="C1898" s="11" t="s">
        <v>2568</v>
      </c>
      <c r="D1898" s="48" t="s">
        <v>2569</v>
      </c>
      <c r="E1898" s="11" t="s">
        <v>2570</v>
      </c>
      <c r="F1898" s="48" t="s">
        <v>3284</v>
      </c>
      <c r="G1898" s="2" t="s">
        <v>30</v>
      </c>
      <c r="H1898" s="41">
        <v>0</v>
      </c>
      <c r="I1898" s="18">
        <v>470000000</v>
      </c>
      <c r="J1898" s="6" t="s">
        <v>32</v>
      </c>
      <c r="K1898" s="11" t="s">
        <v>628</v>
      </c>
      <c r="L1898" s="40" t="s">
        <v>2257</v>
      </c>
      <c r="M1898" s="2" t="s">
        <v>35</v>
      </c>
      <c r="N1898" s="11" t="s">
        <v>2258</v>
      </c>
      <c r="O1898" s="11" t="s">
        <v>2259</v>
      </c>
      <c r="P1898" s="2">
        <v>796</v>
      </c>
      <c r="Q1898" s="42" t="s">
        <v>39</v>
      </c>
      <c r="R1898" s="44">
        <v>2</v>
      </c>
      <c r="S1898" s="43">
        <v>21590.99</v>
      </c>
      <c r="T1898" s="23">
        <v>0</v>
      </c>
      <c r="U1898" s="23">
        <f t="shared" si="1109"/>
        <v>0</v>
      </c>
      <c r="V1898" s="2"/>
      <c r="W1898" s="2">
        <v>2016</v>
      </c>
      <c r="X1898" s="41" t="s">
        <v>7025</v>
      </c>
    </row>
    <row r="1899" spans="1:24" ht="153" x14ac:dyDescent="0.25">
      <c r="A1899" s="6" t="s">
        <v>7534</v>
      </c>
      <c r="B1899" s="11" t="s">
        <v>25</v>
      </c>
      <c r="C1899" s="11" t="s">
        <v>2568</v>
      </c>
      <c r="D1899" s="48" t="s">
        <v>2569</v>
      </c>
      <c r="E1899" s="11" t="s">
        <v>2570</v>
      </c>
      <c r="F1899" s="48" t="s">
        <v>3284</v>
      </c>
      <c r="G1899" s="2" t="s">
        <v>30</v>
      </c>
      <c r="H1899" s="41">
        <v>0</v>
      </c>
      <c r="I1899" s="18">
        <v>470000000</v>
      </c>
      <c r="J1899" s="6" t="s">
        <v>32</v>
      </c>
      <c r="K1899" s="11" t="s">
        <v>3496</v>
      </c>
      <c r="L1899" s="40" t="s">
        <v>2257</v>
      </c>
      <c r="M1899" s="2" t="s">
        <v>35</v>
      </c>
      <c r="N1899" s="11" t="s">
        <v>2258</v>
      </c>
      <c r="O1899" s="11" t="s">
        <v>2259</v>
      </c>
      <c r="P1899" s="2">
        <v>796</v>
      </c>
      <c r="Q1899" s="42" t="s">
        <v>39</v>
      </c>
      <c r="R1899" s="44">
        <v>2</v>
      </c>
      <c r="S1899" s="43">
        <v>21590.99</v>
      </c>
      <c r="T1899" s="23">
        <f t="shared" ref="T1899" si="1128">R1899*S1899</f>
        <v>43181.98</v>
      </c>
      <c r="U1899" s="23">
        <f t="shared" ref="U1899" si="1129">T1899*1.12</f>
        <v>48363.817600000009</v>
      </c>
      <c r="V1899" s="2"/>
      <c r="W1899" s="2">
        <v>2016</v>
      </c>
      <c r="X1899" s="41"/>
    </row>
    <row r="1900" spans="1:24" ht="153" x14ac:dyDescent="0.25">
      <c r="A1900" s="6" t="s">
        <v>5964</v>
      </c>
      <c r="B1900" s="11" t="s">
        <v>25</v>
      </c>
      <c r="C1900" s="11" t="s">
        <v>3250</v>
      </c>
      <c r="D1900" s="48" t="s">
        <v>3251</v>
      </c>
      <c r="E1900" s="11" t="s">
        <v>3252</v>
      </c>
      <c r="F1900" s="48" t="s">
        <v>3285</v>
      </c>
      <c r="G1900" s="2" t="s">
        <v>30</v>
      </c>
      <c r="H1900" s="41">
        <v>0</v>
      </c>
      <c r="I1900" s="18">
        <v>470000000</v>
      </c>
      <c r="J1900" s="6" t="s">
        <v>32</v>
      </c>
      <c r="K1900" s="11" t="s">
        <v>628</v>
      </c>
      <c r="L1900" s="40" t="s">
        <v>2257</v>
      </c>
      <c r="M1900" s="2" t="s">
        <v>35</v>
      </c>
      <c r="N1900" s="11" t="s">
        <v>2258</v>
      </c>
      <c r="O1900" s="11" t="s">
        <v>2259</v>
      </c>
      <c r="P1900" s="2">
        <v>796</v>
      </c>
      <c r="Q1900" s="42" t="s">
        <v>39</v>
      </c>
      <c r="R1900" s="44">
        <v>1</v>
      </c>
      <c r="S1900" s="43">
        <v>129114.71999999999</v>
      </c>
      <c r="T1900" s="23">
        <v>0</v>
      </c>
      <c r="U1900" s="23">
        <f>T1900*1.12</f>
        <v>0</v>
      </c>
      <c r="V1900" s="2"/>
      <c r="W1900" s="2">
        <v>2016</v>
      </c>
      <c r="X1900" s="41" t="s">
        <v>7025</v>
      </c>
    </row>
    <row r="1901" spans="1:24" ht="153" x14ac:dyDescent="0.25">
      <c r="A1901" s="6" t="s">
        <v>7535</v>
      </c>
      <c r="B1901" s="11" t="s">
        <v>25</v>
      </c>
      <c r="C1901" s="11" t="s">
        <v>3250</v>
      </c>
      <c r="D1901" s="48" t="s">
        <v>3251</v>
      </c>
      <c r="E1901" s="11" t="s">
        <v>3252</v>
      </c>
      <c r="F1901" s="48" t="s">
        <v>3285</v>
      </c>
      <c r="G1901" s="2" t="s">
        <v>30</v>
      </c>
      <c r="H1901" s="41">
        <v>0</v>
      </c>
      <c r="I1901" s="18">
        <v>470000000</v>
      </c>
      <c r="J1901" s="6" t="s">
        <v>32</v>
      </c>
      <c r="K1901" s="11" t="s">
        <v>3496</v>
      </c>
      <c r="L1901" s="40" t="s">
        <v>2257</v>
      </c>
      <c r="M1901" s="2" t="s">
        <v>35</v>
      </c>
      <c r="N1901" s="11" t="s">
        <v>2258</v>
      </c>
      <c r="O1901" s="11" t="s">
        <v>2259</v>
      </c>
      <c r="P1901" s="2">
        <v>796</v>
      </c>
      <c r="Q1901" s="42" t="s">
        <v>39</v>
      </c>
      <c r="R1901" s="44">
        <v>1</v>
      </c>
      <c r="S1901" s="43">
        <v>129114.71999999999</v>
      </c>
      <c r="T1901" s="23">
        <f>R1901*S1901</f>
        <v>129114.71999999999</v>
      </c>
      <c r="U1901" s="23">
        <f>T1901*1.12</f>
        <v>144608.48639999999</v>
      </c>
      <c r="V1901" s="2"/>
      <c r="W1901" s="2">
        <v>2016</v>
      </c>
      <c r="X1901" s="41"/>
    </row>
    <row r="1902" spans="1:24" ht="153" x14ac:dyDescent="0.25">
      <c r="A1902" s="6" t="s">
        <v>5965</v>
      </c>
      <c r="B1902" s="11" t="s">
        <v>25</v>
      </c>
      <c r="C1902" s="11" t="s">
        <v>3286</v>
      </c>
      <c r="D1902" s="11" t="s">
        <v>3287</v>
      </c>
      <c r="E1902" s="11" t="s">
        <v>3252</v>
      </c>
      <c r="F1902" s="11" t="s">
        <v>3288</v>
      </c>
      <c r="G1902" s="2" t="s">
        <v>30</v>
      </c>
      <c r="H1902" s="41">
        <v>0</v>
      </c>
      <c r="I1902" s="18">
        <v>470000000</v>
      </c>
      <c r="J1902" s="6" t="s">
        <v>32</v>
      </c>
      <c r="K1902" s="11" t="s">
        <v>628</v>
      </c>
      <c r="L1902" s="40" t="s">
        <v>2257</v>
      </c>
      <c r="M1902" s="2" t="s">
        <v>35</v>
      </c>
      <c r="N1902" s="11" t="s">
        <v>2258</v>
      </c>
      <c r="O1902" s="11" t="s">
        <v>2259</v>
      </c>
      <c r="P1902" s="2">
        <v>796</v>
      </c>
      <c r="Q1902" s="42" t="s">
        <v>39</v>
      </c>
      <c r="R1902" s="44">
        <v>3</v>
      </c>
      <c r="S1902" s="43">
        <v>12000</v>
      </c>
      <c r="T1902" s="23">
        <v>0</v>
      </c>
      <c r="U1902" s="23">
        <f t="shared" si="1109"/>
        <v>0</v>
      </c>
      <c r="V1902" s="2"/>
      <c r="W1902" s="2">
        <v>2016</v>
      </c>
      <c r="X1902" s="41" t="s">
        <v>6914</v>
      </c>
    </row>
    <row r="1903" spans="1:24" ht="153" x14ac:dyDescent="0.25">
      <c r="A1903" s="6" t="s">
        <v>7536</v>
      </c>
      <c r="B1903" s="11" t="s">
        <v>25</v>
      </c>
      <c r="C1903" s="11" t="s">
        <v>3286</v>
      </c>
      <c r="D1903" s="11" t="s">
        <v>3287</v>
      </c>
      <c r="E1903" s="11" t="s">
        <v>3252</v>
      </c>
      <c r="F1903" s="11" t="s">
        <v>3288</v>
      </c>
      <c r="G1903" s="2" t="s">
        <v>30</v>
      </c>
      <c r="H1903" s="41">
        <v>0</v>
      </c>
      <c r="I1903" s="18">
        <v>470000000</v>
      </c>
      <c r="J1903" s="6" t="s">
        <v>32</v>
      </c>
      <c r="K1903" s="11" t="s">
        <v>3496</v>
      </c>
      <c r="L1903" s="40" t="s">
        <v>2257</v>
      </c>
      <c r="M1903" s="2" t="s">
        <v>35</v>
      </c>
      <c r="N1903" s="11" t="s">
        <v>2258</v>
      </c>
      <c r="O1903" s="11" t="s">
        <v>2259</v>
      </c>
      <c r="P1903" s="2">
        <v>796</v>
      </c>
      <c r="Q1903" s="42" t="s">
        <v>39</v>
      </c>
      <c r="R1903" s="44">
        <v>5</v>
      </c>
      <c r="S1903" s="43">
        <v>12000</v>
      </c>
      <c r="T1903" s="23">
        <f t="shared" ref="T1903" si="1130">R1903*S1903</f>
        <v>60000</v>
      </c>
      <c r="U1903" s="23">
        <f t="shared" ref="U1903" si="1131">T1903*1.12</f>
        <v>67200</v>
      </c>
      <c r="V1903" s="2"/>
      <c r="W1903" s="2">
        <v>2016</v>
      </c>
      <c r="X1903" s="41"/>
    </row>
    <row r="1904" spans="1:24" ht="153" x14ac:dyDescent="0.25">
      <c r="A1904" s="6" t="s">
        <v>5966</v>
      </c>
      <c r="B1904" s="11" t="s">
        <v>25</v>
      </c>
      <c r="C1904" s="11" t="s">
        <v>2432</v>
      </c>
      <c r="D1904" s="48" t="s">
        <v>2433</v>
      </c>
      <c r="E1904" s="11" t="s">
        <v>2373</v>
      </c>
      <c r="F1904" s="11" t="s">
        <v>3289</v>
      </c>
      <c r="G1904" s="2" t="s">
        <v>30</v>
      </c>
      <c r="H1904" s="41">
        <v>0</v>
      </c>
      <c r="I1904" s="18">
        <v>470000000</v>
      </c>
      <c r="J1904" s="6" t="s">
        <v>32</v>
      </c>
      <c r="K1904" s="11" t="s">
        <v>628</v>
      </c>
      <c r="L1904" s="40" t="s">
        <v>2257</v>
      </c>
      <c r="M1904" s="2" t="s">
        <v>35</v>
      </c>
      <c r="N1904" s="11" t="s">
        <v>2258</v>
      </c>
      <c r="O1904" s="11" t="s">
        <v>2259</v>
      </c>
      <c r="P1904" s="2">
        <v>796</v>
      </c>
      <c r="Q1904" s="42" t="s">
        <v>39</v>
      </c>
      <c r="R1904" s="44">
        <v>6</v>
      </c>
      <c r="S1904" s="43">
        <v>5633.05</v>
      </c>
      <c r="T1904" s="23">
        <v>0</v>
      </c>
      <c r="U1904" s="23">
        <f t="shared" si="1109"/>
        <v>0</v>
      </c>
      <c r="V1904" s="2"/>
      <c r="W1904" s="2">
        <v>2016</v>
      </c>
      <c r="X1904" s="41" t="s">
        <v>7025</v>
      </c>
    </row>
    <row r="1905" spans="1:24" ht="153" x14ac:dyDescent="0.25">
      <c r="A1905" s="6" t="s">
        <v>7537</v>
      </c>
      <c r="B1905" s="11" t="s">
        <v>25</v>
      </c>
      <c r="C1905" s="11" t="s">
        <v>2432</v>
      </c>
      <c r="D1905" s="48" t="s">
        <v>2433</v>
      </c>
      <c r="E1905" s="11" t="s">
        <v>2373</v>
      </c>
      <c r="F1905" s="11" t="s">
        <v>3289</v>
      </c>
      <c r="G1905" s="2" t="s">
        <v>30</v>
      </c>
      <c r="H1905" s="41">
        <v>0</v>
      </c>
      <c r="I1905" s="18">
        <v>470000000</v>
      </c>
      <c r="J1905" s="6" t="s">
        <v>32</v>
      </c>
      <c r="K1905" s="11" t="s">
        <v>3496</v>
      </c>
      <c r="L1905" s="40" t="s">
        <v>2257</v>
      </c>
      <c r="M1905" s="2" t="s">
        <v>35</v>
      </c>
      <c r="N1905" s="11" t="s">
        <v>2258</v>
      </c>
      <c r="O1905" s="11" t="s">
        <v>2259</v>
      </c>
      <c r="P1905" s="2">
        <v>796</v>
      </c>
      <c r="Q1905" s="42" t="s">
        <v>39</v>
      </c>
      <c r="R1905" s="44">
        <v>6</v>
      </c>
      <c r="S1905" s="43">
        <v>5633.05</v>
      </c>
      <c r="T1905" s="23">
        <f t="shared" ref="T1905" si="1132">R1905*S1905</f>
        <v>33798.300000000003</v>
      </c>
      <c r="U1905" s="23">
        <f t="shared" ref="U1905" si="1133">T1905*1.12</f>
        <v>37854.096000000005</v>
      </c>
      <c r="V1905" s="2"/>
      <c r="W1905" s="2">
        <v>2016</v>
      </c>
      <c r="X1905" s="41"/>
    </row>
    <row r="1906" spans="1:24" ht="153" x14ac:dyDescent="0.25">
      <c r="A1906" s="6" t="s">
        <v>5967</v>
      </c>
      <c r="B1906" s="11" t="s">
        <v>25</v>
      </c>
      <c r="C1906" s="11" t="s">
        <v>3290</v>
      </c>
      <c r="D1906" s="11" t="s">
        <v>2393</v>
      </c>
      <c r="E1906" s="11" t="s">
        <v>3291</v>
      </c>
      <c r="F1906" s="48" t="s">
        <v>3292</v>
      </c>
      <c r="G1906" s="2" t="s">
        <v>30</v>
      </c>
      <c r="H1906" s="41">
        <v>0</v>
      </c>
      <c r="I1906" s="18">
        <v>470000000</v>
      </c>
      <c r="J1906" s="6" t="s">
        <v>32</v>
      </c>
      <c r="K1906" s="11" t="s">
        <v>628</v>
      </c>
      <c r="L1906" s="40" t="s">
        <v>2257</v>
      </c>
      <c r="M1906" s="2" t="s">
        <v>35</v>
      </c>
      <c r="N1906" s="11" t="s">
        <v>2258</v>
      </c>
      <c r="O1906" s="11" t="s">
        <v>2259</v>
      </c>
      <c r="P1906" s="2">
        <v>796</v>
      </c>
      <c r="Q1906" s="42" t="s">
        <v>39</v>
      </c>
      <c r="R1906" s="44">
        <v>3</v>
      </c>
      <c r="S1906" s="43">
        <v>1872</v>
      </c>
      <c r="T1906" s="23">
        <v>0</v>
      </c>
      <c r="U1906" s="23">
        <f t="shared" si="1109"/>
        <v>0</v>
      </c>
      <c r="V1906" s="2"/>
      <c r="W1906" s="2">
        <v>2016</v>
      </c>
      <c r="X1906" s="41" t="s">
        <v>7025</v>
      </c>
    </row>
    <row r="1907" spans="1:24" ht="153" x14ac:dyDescent="0.25">
      <c r="A1907" s="6" t="s">
        <v>7538</v>
      </c>
      <c r="B1907" s="11" t="s">
        <v>25</v>
      </c>
      <c r="C1907" s="11" t="s">
        <v>3290</v>
      </c>
      <c r="D1907" s="11" t="s">
        <v>2393</v>
      </c>
      <c r="E1907" s="11" t="s">
        <v>3291</v>
      </c>
      <c r="F1907" s="48" t="s">
        <v>3292</v>
      </c>
      <c r="G1907" s="2" t="s">
        <v>30</v>
      </c>
      <c r="H1907" s="41">
        <v>0</v>
      </c>
      <c r="I1907" s="18">
        <v>470000000</v>
      </c>
      <c r="J1907" s="6" t="s">
        <v>32</v>
      </c>
      <c r="K1907" s="11" t="s">
        <v>3496</v>
      </c>
      <c r="L1907" s="40" t="s">
        <v>2257</v>
      </c>
      <c r="M1907" s="2" t="s">
        <v>35</v>
      </c>
      <c r="N1907" s="11" t="s">
        <v>2258</v>
      </c>
      <c r="O1907" s="11" t="s">
        <v>2259</v>
      </c>
      <c r="P1907" s="2">
        <v>796</v>
      </c>
      <c r="Q1907" s="42" t="s">
        <v>39</v>
      </c>
      <c r="R1907" s="44">
        <v>3</v>
      </c>
      <c r="S1907" s="43">
        <v>1872</v>
      </c>
      <c r="T1907" s="23">
        <f t="shared" ref="T1907" si="1134">R1907*S1907</f>
        <v>5616</v>
      </c>
      <c r="U1907" s="23">
        <f t="shared" ref="U1907" si="1135">T1907*1.12</f>
        <v>6289.920000000001</v>
      </c>
      <c r="V1907" s="2"/>
      <c r="W1907" s="2">
        <v>2016</v>
      </c>
      <c r="X1907" s="41"/>
    </row>
    <row r="1908" spans="1:24" ht="153" x14ac:dyDescent="0.25">
      <c r="A1908" s="6" t="s">
        <v>5968</v>
      </c>
      <c r="B1908" s="11" t="s">
        <v>25</v>
      </c>
      <c r="C1908" s="11" t="s">
        <v>2982</v>
      </c>
      <c r="D1908" s="48" t="s">
        <v>2440</v>
      </c>
      <c r="E1908" s="11" t="s">
        <v>2983</v>
      </c>
      <c r="F1908" s="48" t="s">
        <v>3293</v>
      </c>
      <c r="G1908" s="2" t="s">
        <v>30</v>
      </c>
      <c r="H1908" s="41">
        <v>0</v>
      </c>
      <c r="I1908" s="18">
        <v>470000000</v>
      </c>
      <c r="J1908" s="6" t="s">
        <v>32</v>
      </c>
      <c r="K1908" s="11" t="s">
        <v>628</v>
      </c>
      <c r="L1908" s="40" t="s">
        <v>2257</v>
      </c>
      <c r="M1908" s="2" t="s">
        <v>35</v>
      </c>
      <c r="N1908" s="11" t="s">
        <v>2258</v>
      </c>
      <c r="O1908" s="11" t="s">
        <v>2259</v>
      </c>
      <c r="P1908" s="2">
        <v>796</v>
      </c>
      <c r="Q1908" s="42" t="s">
        <v>39</v>
      </c>
      <c r="R1908" s="44">
        <v>1</v>
      </c>
      <c r="S1908" s="43">
        <v>44328.569900000002</v>
      </c>
      <c r="T1908" s="23">
        <v>0</v>
      </c>
      <c r="U1908" s="23">
        <f t="shared" si="1109"/>
        <v>0</v>
      </c>
      <c r="V1908" s="2"/>
      <c r="W1908" s="2">
        <v>2016</v>
      </c>
      <c r="X1908" s="41" t="s">
        <v>6914</v>
      </c>
    </row>
    <row r="1909" spans="1:24" ht="153" x14ac:dyDescent="0.25">
      <c r="A1909" s="6" t="s">
        <v>7539</v>
      </c>
      <c r="B1909" s="11" t="s">
        <v>25</v>
      </c>
      <c r="C1909" s="11" t="s">
        <v>2982</v>
      </c>
      <c r="D1909" s="48" t="s">
        <v>2440</v>
      </c>
      <c r="E1909" s="11" t="s">
        <v>2983</v>
      </c>
      <c r="F1909" s="48" t="s">
        <v>3293</v>
      </c>
      <c r="G1909" s="2" t="s">
        <v>30</v>
      </c>
      <c r="H1909" s="41">
        <v>0</v>
      </c>
      <c r="I1909" s="18">
        <v>470000000</v>
      </c>
      <c r="J1909" s="6" t="s">
        <v>32</v>
      </c>
      <c r="K1909" s="11" t="s">
        <v>3496</v>
      </c>
      <c r="L1909" s="40" t="s">
        <v>2257</v>
      </c>
      <c r="M1909" s="2" t="s">
        <v>35</v>
      </c>
      <c r="N1909" s="11" t="s">
        <v>2258</v>
      </c>
      <c r="O1909" s="11" t="s">
        <v>2259</v>
      </c>
      <c r="P1909" s="2">
        <v>796</v>
      </c>
      <c r="Q1909" s="42" t="s">
        <v>39</v>
      </c>
      <c r="R1909" s="44">
        <v>2</v>
      </c>
      <c r="S1909" s="43">
        <v>44328.569900000002</v>
      </c>
      <c r="T1909" s="23">
        <f t="shared" ref="T1909" si="1136">R1909*S1909</f>
        <v>88657.139800000004</v>
      </c>
      <c r="U1909" s="23">
        <f t="shared" ref="U1909" si="1137">T1909*1.12</f>
        <v>99295.99657600002</v>
      </c>
      <c r="V1909" s="2"/>
      <c r="W1909" s="2">
        <v>2016</v>
      </c>
      <c r="X1909" s="41"/>
    </row>
    <row r="1910" spans="1:24" ht="153" x14ac:dyDescent="0.25">
      <c r="A1910" s="6" t="s">
        <v>5969</v>
      </c>
      <c r="B1910" s="11" t="s">
        <v>25</v>
      </c>
      <c r="C1910" s="11" t="s">
        <v>3294</v>
      </c>
      <c r="D1910" s="48" t="s">
        <v>2460</v>
      </c>
      <c r="E1910" s="11" t="s">
        <v>3295</v>
      </c>
      <c r="F1910" s="48" t="s">
        <v>3296</v>
      </c>
      <c r="G1910" s="2" t="s">
        <v>30</v>
      </c>
      <c r="H1910" s="41">
        <v>0</v>
      </c>
      <c r="I1910" s="18">
        <v>470000000</v>
      </c>
      <c r="J1910" s="6" t="s">
        <v>32</v>
      </c>
      <c r="K1910" s="11" t="s">
        <v>628</v>
      </c>
      <c r="L1910" s="40" t="s">
        <v>2257</v>
      </c>
      <c r="M1910" s="2" t="s">
        <v>35</v>
      </c>
      <c r="N1910" s="11" t="s">
        <v>2258</v>
      </c>
      <c r="O1910" s="11" t="s">
        <v>2259</v>
      </c>
      <c r="P1910" s="2">
        <v>796</v>
      </c>
      <c r="Q1910" s="42" t="s">
        <v>39</v>
      </c>
      <c r="R1910" s="44">
        <v>2</v>
      </c>
      <c r="S1910" s="43">
        <v>5091.5735999999997</v>
      </c>
      <c r="T1910" s="23">
        <v>0</v>
      </c>
      <c r="U1910" s="23">
        <f t="shared" si="1109"/>
        <v>0</v>
      </c>
      <c r="V1910" s="2"/>
      <c r="W1910" s="2">
        <v>2016</v>
      </c>
      <c r="X1910" s="41" t="s">
        <v>7025</v>
      </c>
    </row>
    <row r="1911" spans="1:24" ht="153" x14ac:dyDescent="0.25">
      <c r="A1911" s="6" t="s">
        <v>7540</v>
      </c>
      <c r="B1911" s="11" t="s">
        <v>25</v>
      </c>
      <c r="C1911" s="11" t="s">
        <v>3294</v>
      </c>
      <c r="D1911" s="48" t="s">
        <v>2460</v>
      </c>
      <c r="E1911" s="11" t="s">
        <v>3295</v>
      </c>
      <c r="F1911" s="48" t="s">
        <v>3296</v>
      </c>
      <c r="G1911" s="2" t="s">
        <v>30</v>
      </c>
      <c r="H1911" s="41">
        <v>0</v>
      </c>
      <c r="I1911" s="18">
        <v>470000000</v>
      </c>
      <c r="J1911" s="6" t="s">
        <v>32</v>
      </c>
      <c r="K1911" s="11" t="s">
        <v>3496</v>
      </c>
      <c r="L1911" s="40" t="s">
        <v>2257</v>
      </c>
      <c r="M1911" s="2" t="s">
        <v>35</v>
      </c>
      <c r="N1911" s="11" t="s">
        <v>2258</v>
      </c>
      <c r="O1911" s="11" t="s">
        <v>2259</v>
      </c>
      <c r="P1911" s="2">
        <v>796</v>
      </c>
      <c r="Q1911" s="42" t="s">
        <v>39</v>
      </c>
      <c r="R1911" s="44">
        <v>2</v>
      </c>
      <c r="S1911" s="43">
        <v>5091.5735999999997</v>
      </c>
      <c r="T1911" s="23">
        <f t="shared" ref="T1911" si="1138">R1911*S1911</f>
        <v>10183.147199999999</v>
      </c>
      <c r="U1911" s="23">
        <f t="shared" ref="U1911" si="1139">T1911*1.12</f>
        <v>11405.124864000001</v>
      </c>
      <c r="V1911" s="2"/>
      <c r="W1911" s="2">
        <v>2016</v>
      </c>
      <c r="X1911" s="41"/>
    </row>
    <row r="1912" spans="1:24" ht="153" x14ac:dyDescent="0.25">
      <c r="A1912" s="6" t="s">
        <v>5970</v>
      </c>
      <c r="B1912" s="11" t="s">
        <v>25</v>
      </c>
      <c r="C1912" s="11" t="s">
        <v>3297</v>
      </c>
      <c r="D1912" s="45" t="s">
        <v>3298</v>
      </c>
      <c r="E1912" s="11" t="s">
        <v>3201</v>
      </c>
      <c r="F1912" s="45" t="s">
        <v>3299</v>
      </c>
      <c r="G1912" s="2" t="s">
        <v>30</v>
      </c>
      <c r="H1912" s="41">
        <v>0</v>
      </c>
      <c r="I1912" s="18">
        <v>470000000</v>
      </c>
      <c r="J1912" s="6" t="s">
        <v>32</v>
      </c>
      <c r="K1912" s="11" t="s">
        <v>628</v>
      </c>
      <c r="L1912" s="40" t="s">
        <v>2257</v>
      </c>
      <c r="M1912" s="2" t="s">
        <v>35</v>
      </c>
      <c r="N1912" s="11" t="s">
        <v>2258</v>
      </c>
      <c r="O1912" s="11" t="s">
        <v>2259</v>
      </c>
      <c r="P1912" s="2">
        <v>796</v>
      </c>
      <c r="Q1912" s="42" t="s">
        <v>39</v>
      </c>
      <c r="R1912" s="50">
        <v>2</v>
      </c>
      <c r="S1912" s="43">
        <v>62400</v>
      </c>
      <c r="T1912" s="23">
        <v>0</v>
      </c>
      <c r="U1912" s="23">
        <f t="shared" si="1109"/>
        <v>0</v>
      </c>
      <c r="V1912" s="2"/>
      <c r="W1912" s="2">
        <v>2016</v>
      </c>
      <c r="X1912" s="41" t="s">
        <v>7025</v>
      </c>
    </row>
    <row r="1913" spans="1:24" ht="153" x14ac:dyDescent="0.25">
      <c r="A1913" s="6" t="s">
        <v>7541</v>
      </c>
      <c r="B1913" s="11" t="s">
        <v>25</v>
      </c>
      <c r="C1913" s="11" t="s">
        <v>3297</v>
      </c>
      <c r="D1913" s="45" t="s">
        <v>3298</v>
      </c>
      <c r="E1913" s="11" t="s">
        <v>3201</v>
      </c>
      <c r="F1913" s="45" t="s">
        <v>3299</v>
      </c>
      <c r="G1913" s="2" t="s">
        <v>30</v>
      </c>
      <c r="H1913" s="41">
        <v>0</v>
      </c>
      <c r="I1913" s="18">
        <v>470000000</v>
      </c>
      <c r="J1913" s="6" t="s">
        <v>32</v>
      </c>
      <c r="K1913" s="11" t="s">
        <v>3496</v>
      </c>
      <c r="L1913" s="40" t="s">
        <v>2257</v>
      </c>
      <c r="M1913" s="2" t="s">
        <v>35</v>
      </c>
      <c r="N1913" s="11" t="s">
        <v>2258</v>
      </c>
      <c r="O1913" s="11" t="s">
        <v>2259</v>
      </c>
      <c r="P1913" s="2">
        <v>796</v>
      </c>
      <c r="Q1913" s="42" t="s">
        <v>39</v>
      </c>
      <c r="R1913" s="50">
        <v>2</v>
      </c>
      <c r="S1913" s="43">
        <v>62400</v>
      </c>
      <c r="T1913" s="23">
        <f t="shared" ref="T1913" si="1140">R1913*S1913</f>
        <v>124800</v>
      </c>
      <c r="U1913" s="23">
        <f t="shared" ref="U1913" si="1141">T1913*1.12</f>
        <v>139776</v>
      </c>
      <c r="V1913" s="2"/>
      <c r="W1913" s="2">
        <v>2016</v>
      </c>
      <c r="X1913" s="41"/>
    </row>
    <row r="1914" spans="1:24" ht="153" x14ac:dyDescent="0.25">
      <c r="A1914" s="6" t="s">
        <v>5971</v>
      </c>
      <c r="B1914" s="11" t="s">
        <v>25</v>
      </c>
      <c r="C1914" s="11" t="s">
        <v>3300</v>
      </c>
      <c r="D1914" s="11" t="s">
        <v>2460</v>
      </c>
      <c r="E1914" s="11" t="s">
        <v>3301</v>
      </c>
      <c r="F1914" s="45" t="s">
        <v>3302</v>
      </c>
      <c r="G1914" s="2" t="s">
        <v>30</v>
      </c>
      <c r="H1914" s="41">
        <v>0</v>
      </c>
      <c r="I1914" s="18">
        <v>470000000</v>
      </c>
      <c r="J1914" s="6" t="s">
        <v>32</v>
      </c>
      <c r="K1914" s="11" t="s">
        <v>628</v>
      </c>
      <c r="L1914" s="40" t="s">
        <v>2257</v>
      </c>
      <c r="M1914" s="2" t="s">
        <v>35</v>
      </c>
      <c r="N1914" s="11" t="s">
        <v>2258</v>
      </c>
      <c r="O1914" s="11" t="s">
        <v>2259</v>
      </c>
      <c r="P1914" s="2">
        <v>796</v>
      </c>
      <c r="Q1914" s="42" t="s">
        <v>39</v>
      </c>
      <c r="R1914" s="64">
        <v>2</v>
      </c>
      <c r="S1914" s="43">
        <v>38220</v>
      </c>
      <c r="T1914" s="23">
        <v>0</v>
      </c>
      <c r="U1914" s="23">
        <f t="shared" si="1109"/>
        <v>0</v>
      </c>
      <c r="V1914" s="2"/>
      <c r="W1914" s="2">
        <v>2016</v>
      </c>
      <c r="X1914" s="41" t="s">
        <v>7025</v>
      </c>
    </row>
    <row r="1915" spans="1:24" ht="153" x14ac:dyDescent="0.25">
      <c r="A1915" s="6" t="s">
        <v>7542</v>
      </c>
      <c r="B1915" s="11" t="s">
        <v>25</v>
      </c>
      <c r="C1915" s="11" t="s">
        <v>3300</v>
      </c>
      <c r="D1915" s="11" t="s">
        <v>2460</v>
      </c>
      <c r="E1915" s="11" t="s">
        <v>3301</v>
      </c>
      <c r="F1915" s="45" t="s">
        <v>3302</v>
      </c>
      <c r="G1915" s="2" t="s">
        <v>30</v>
      </c>
      <c r="H1915" s="41">
        <v>0</v>
      </c>
      <c r="I1915" s="18">
        <v>470000000</v>
      </c>
      <c r="J1915" s="6" t="s">
        <v>32</v>
      </c>
      <c r="K1915" s="11" t="s">
        <v>3496</v>
      </c>
      <c r="L1915" s="40" t="s">
        <v>2257</v>
      </c>
      <c r="M1915" s="2" t="s">
        <v>35</v>
      </c>
      <c r="N1915" s="11" t="s">
        <v>2258</v>
      </c>
      <c r="O1915" s="11" t="s">
        <v>2259</v>
      </c>
      <c r="P1915" s="2">
        <v>796</v>
      </c>
      <c r="Q1915" s="42" t="s">
        <v>39</v>
      </c>
      <c r="R1915" s="64">
        <v>2</v>
      </c>
      <c r="S1915" s="43">
        <v>38220</v>
      </c>
      <c r="T1915" s="23">
        <f t="shared" ref="T1915" si="1142">R1915*S1915</f>
        <v>76440</v>
      </c>
      <c r="U1915" s="23">
        <f t="shared" ref="U1915" si="1143">T1915*1.12</f>
        <v>85612.800000000003</v>
      </c>
      <c r="V1915" s="2"/>
      <c r="W1915" s="2">
        <v>2016</v>
      </c>
      <c r="X1915" s="41"/>
    </row>
    <row r="1916" spans="1:24" ht="153" x14ac:dyDescent="0.25">
      <c r="A1916" s="6" t="s">
        <v>5972</v>
      </c>
      <c r="B1916" s="11" t="s">
        <v>25</v>
      </c>
      <c r="C1916" s="11" t="s">
        <v>2631</v>
      </c>
      <c r="D1916" s="11" t="s">
        <v>2632</v>
      </c>
      <c r="E1916" s="11" t="s">
        <v>2633</v>
      </c>
      <c r="F1916" s="45" t="s">
        <v>3303</v>
      </c>
      <c r="G1916" s="2" t="s">
        <v>30</v>
      </c>
      <c r="H1916" s="41">
        <v>0</v>
      </c>
      <c r="I1916" s="18">
        <v>470000000</v>
      </c>
      <c r="J1916" s="6" t="s">
        <v>32</v>
      </c>
      <c r="K1916" s="11" t="s">
        <v>152</v>
      </c>
      <c r="L1916" s="40" t="s">
        <v>2257</v>
      </c>
      <c r="M1916" s="2" t="s">
        <v>35</v>
      </c>
      <c r="N1916" s="11" t="s">
        <v>2258</v>
      </c>
      <c r="O1916" s="11" t="s">
        <v>2259</v>
      </c>
      <c r="P1916" s="2">
        <v>796</v>
      </c>
      <c r="Q1916" s="42" t="s">
        <v>39</v>
      </c>
      <c r="R1916" s="65">
        <v>2</v>
      </c>
      <c r="S1916" s="43">
        <v>2484</v>
      </c>
      <c r="T1916" s="23">
        <f t="shared" ref="T1916:T1966" si="1144">R1916*S1916</f>
        <v>4968</v>
      </c>
      <c r="U1916" s="23">
        <f t="shared" si="1109"/>
        <v>5564.1600000000008</v>
      </c>
      <c r="V1916" s="2"/>
      <c r="W1916" s="2">
        <v>2016</v>
      </c>
      <c r="X1916" s="41"/>
    </row>
    <row r="1917" spans="1:24" ht="153" x14ac:dyDescent="0.25">
      <c r="A1917" s="6" t="s">
        <v>5973</v>
      </c>
      <c r="B1917" s="11" t="s">
        <v>25</v>
      </c>
      <c r="C1917" s="11" t="s">
        <v>3143</v>
      </c>
      <c r="D1917" s="45" t="s">
        <v>2440</v>
      </c>
      <c r="E1917" s="11" t="s">
        <v>3144</v>
      </c>
      <c r="F1917" s="45" t="s">
        <v>3304</v>
      </c>
      <c r="G1917" s="2" t="s">
        <v>30</v>
      </c>
      <c r="H1917" s="41">
        <v>0</v>
      </c>
      <c r="I1917" s="18">
        <v>470000000</v>
      </c>
      <c r="J1917" s="6" t="s">
        <v>32</v>
      </c>
      <c r="K1917" s="11" t="s">
        <v>152</v>
      </c>
      <c r="L1917" s="40" t="s">
        <v>2257</v>
      </c>
      <c r="M1917" s="2" t="s">
        <v>35</v>
      </c>
      <c r="N1917" s="11" t="s">
        <v>2258</v>
      </c>
      <c r="O1917" s="11" t="s">
        <v>2259</v>
      </c>
      <c r="P1917" s="2">
        <v>796</v>
      </c>
      <c r="Q1917" s="42" t="s">
        <v>39</v>
      </c>
      <c r="R1917" s="65">
        <v>1</v>
      </c>
      <c r="S1917" s="23">
        <v>119527.56000000001</v>
      </c>
      <c r="T1917" s="23">
        <f t="shared" si="1144"/>
        <v>119527.56000000001</v>
      </c>
      <c r="U1917" s="23">
        <f t="shared" si="1109"/>
        <v>133870.86720000004</v>
      </c>
      <c r="V1917" s="2"/>
      <c r="W1917" s="2">
        <v>2016</v>
      </c>
      <c r="X1917" s="41"/>
    </row>
    <row r="1918" spans="1:24" ht="153" x14ac:dyDescent="0.25">
      <c r="A1918" s="6" t="s">
        <v>5974</v>
      </c>
      <c r="B1918" s="11" t="s">
        <v>25</v>
      </c>
      <c r="C1918" s="11" t="s">
        <v>2674</v>
      </c>
      <c r="D1918" s="48" t="s">
        <v>2675</v>
      </c>
      <c r="E1918" s="11" t="s">
        <v>2676</v>
      </c>
      <c r="F1918" s="48" t="s">
        <v>3305</v>
      </c>
      <c r="G1918" s="2" t="s">
        <v>30</v>
      </c>
      <c r="H1918" s="41">
        <v>0</v>
      </c>
      <c r="I1918" s="18">
        <v>470000000</v>
      </c>
      <c r="J1918" s="6" t="s">
        <v>32</v>
      </c>
      <c r="K1918" s="11" t="s">
        <v>152</v>
      </c>
      <c r="L1918" s="40" t="s">
        <v>2257</v>
      </c>
      <c r="M1918" s="2" t="s">
        <v>35</v>
      </c>
      <c r="N1918" s="11" t="s">
        <v>2258</v>
      </c>
      <c r="O1918" s="11" t="s">
        <v>2259</v>
      </c>
      <c r="P1918" s="2">
        <v>796</v>
      </c>
      <c r="Q1918" s="42" t="s">
        <v>39</v>
      </c>
      <c r="R1918" s="66">
        <v>1</v>
      </c>
      <c r="S1918" s="23">
        <v>18119.38</v>
      </c>
      <c r="T1918" s="23">
        <f t="shared" si="1144"/>
        <v>18119.38</v>
      </c>
      <c r="U1918" s="23">
        <f t="shared" si="1109"/>
        <v>20293.705600000005</v>
      </c>
      <c r="V1918" s="2"/>
      <c r="W1918" s="2">
        <v>2016</v>
      </c>
      <c r="X1918" s="41"/>
    </row>
    <row r="1919" spans="1:24" ht="153" x14ac:dyDescent="0.25">
      <c r="A1919" s="6" t="s">
        <v>5975</v>
      </c>
      <c r="B1919" s="11" t="s">
        <v>25</v>
      </c>
      <c r="C1919" s="11" t="s">
        <v>2554</v>
      </c>
      <c r="D1919" s="11" t="s">
        <v>2555</v>
      </c>
      <c r="E1919" s="11" t="s">
        <v>2368</v>
      </c>
      <c r="F1919" s="46" t="s">
        <v>3306</v>
      </c>
      <c r="G1919" s="2" t="s">
        <v>30</v>
      </c>
      <c r="H1919" s="41">
        <v>0</v>
      </c>
      <c r="I1919" s="18">
        <v>470000000</v>
      </c>
      <c r="J1919" s="6" t="s">
        <v>32</v>
      </c>
      <c r="K1919" s="11" t="s">
        <v>152</v>
      </c>
      <c r="L1919" s="40" t="s">
        <v>2257</v>
      </c>
      <c r="M1919" s="2" t="s">
        <v>35</v>
      </c>
      <c r="N1919" s="11" t="s">
        <v>2258</v>
      </c>
      <c r="O1919" s="11" t="s">
        <v>2259</v>
      </c>
      <c r="P1919" s="2">
        <v>796</v>
      </c>
      <c r="Q1919" s="42" t="s">
        <v>39</v>
      </c>
      <c r="R1919" s="66">
        <v>4</v>
      </c>
      <c r="S1919" s="43">
        <v>4308.62</v>
      </c>
      <c r="T1919" s="23">
        <f t="shared" si="1144"/>
        <v>17234.48</v>
      </c>
      <c r="U1919" s="23">
        <f t="shared" si="1109"/>
        <v>19302.617600000001</v>
      </c>
      <c r="V1919" s="2"/>
      <c r="W1919" s="2">
        <v>2016</v>
      </c>
      <c r="X1919" s="41"/>
    </row>
    <row r="1920" spans="1:24" ht="153" x14ac:dyDescent="0.25">
      <c r="A1920" s="6" t="s">
        <v>5976</v>
      </c>
      <c r="B1920" s="11" t="s">
        <v>25</v>
      </c>
      <c r="C1920" s="11" t="s">
        <v>2583</v>
      </c>
      <c r="D1920" s="11" t="s">
        <v>2584</v>
      </c>
      <c r="E1920" s="11" t="s">
        <v>2585</v>
      </c>
      <c r="F1920" s="48" t="s">
        <v>3307</v>
      </c>
      <c r="G1920" s="2" t="s">
        <v>30</v>
      </c>
      <c r="H1920" s="41">
        <v>0</v>
      </c>
      <c r="I1920" s="18">
        <v>470000000</v>
      </c>
      <c r="J1920" s="6" t="s">
        <v>32</v>
      </c>
      <c r="K1920" s="11" t="s">
        <v>152</v>
      </c>
      <c r="L1920" s="40" t="s">
        <v>2257</v>
      </c>
      <c r="M1920" s="2" t="s">
        <v>35</v>
      </c>
      <c r="N1920" s="11" t="s">
        <v>2258</v>
      </c>
      <c r="O1920" s="11" t="s">
        <v>2259</v>
      </c>
      <c r="P1920" s="2">
        <v>796</v>
      </c>
      <c r="Q1920" s="42" t="s">
        <v>39</v>
      </c>
      <c r="R1920" s="66">
        <v>1</v>
      </c>
      <c r="S1920" s="43">
        <v>14330.24</v>
      </c>
      <c r="T1920" s="23">
        <f t="shared" si="1144"/>
        <v>14330.24</v>
      </c>
      <c r="U1920" s="23">
        <f t="shared" si="1109"/>
        <v>16049.868800000002</v>
      </c>
      <c r="V1920" s="2"/>
      <c r="W1920" s="2">
        <v>2016</v>
      </c>
      <c r="X1920" s="41"/>
    </row>
    <row r="1921" spans="1:24" ht="153" x14ac:dyDescent="0.25">
      <c r="A1921" s="6" t="s">
        <v>5977</v>
      </c>
      <c r="B1921" s="11" t="s">
        <v>25</v>
      </c>
      <c r="C1921" s="11" t="s">
        <v>3308</v>
      </c>
      <c r="D1921" s="11" t="s">
        <v>3128</v>
      </c>
      <c r="E1921" s="11" t="s">
        <v>3309</v>
      </c>
      <c r="F1921" s="48" t="s">
        <v>3310</v>
      </c>
      <c r="G1921" s="2" t="s">
        <v>30</v>
      </c>
      <c r="H1921" s="41">
        <v>0</v>
      </c>
      <c r="I1921" s="18">
        <v>470000000</v>
      </c>
      <c r="J1921" s="6" t="s">
        <v>32</v>
      </c>
      <c r="K1921" s="11" t="s">
        <v>152</v>
      </c>
      <c r="L1921" s="40" t="s">
        <v>2257</v>
      </c>
      <c r="M1921" s="2" t="s">
        <v>35</v>
      </c>
      <c r="N1921" s="11" t="s">
        <v>2258</v>
      </c>
      <c r="O1921" s="11" t="s">
        <v>2259</v>
      </c>
      <c r="P1921" s="2">
        <v>796</v>
      </c>
      <c r="Q1921" s="42" t="s">
        <v>39</v>
      </c>
      <c r="R1921" s="67">
        <v>4</v>
      </c>
      <c r="S1921" s="23">
        <v>26216.07</v>
      </c>
      <c r="T1921" s="23">
        <f t="shared" si="1144"/>
        <v>104864.28</v>
      </c>
      <c r="U1921" s="23">
        <f t="shared" si="1109"/>
        <v>117447.99360000002</v>
      </c>
      <c r="V1921" s="2"/>
      <c r="W1921" s="2">
        <v>2016</v>
      </c>
      <c r="X1921" s="41"/>
    </row>
    <row r="1922" spans="1:24" ht="153" x14ac:dyDescent="0.25">
      <c r="A1922" s="6" t="s">
        <v>5978</v>
      </c>
      <c r="B1922" s="11" t="s">
        <v>25</v>
      </c>
      <c r="C1922" s="11" t="s">
        <v>3127</v>
      </c>
      <c r="D1922" s="11" t="s">
        <v>3128</v>
      </c>
      <c r="E1922" s="11" t="s">
        <v>3129</v>
      </c>
      <c r="F1922" s="48" t="s">
        <v>3311</v>
      </c>
      <c r="G1922" s="2" t="s">
        <v>30</v>
      </c>
      <c r="H1922" s="41">
        <v>0</v>
      </c>
      <c r="I1922" s="18">
        <v>470000000</v>
      </c>
      <c r="J1922" s="6" t="s">
        <v>32</v>
      </c>
      <c r="K1922" s="11" t="s">
        <v>152</v>
      </c>
      <c r="L1922" s="40" t="s">
        <v>2257</v>
      </c>
      <c r="M1922" s="2" t="s">
        <v>35</v>
      </c>
      <c r="N1922" s="11" t="s">
        <v>2258</v>
      </c>
      <c r="O1922" s="11" t="s">
        <v>2259</v>
      </c>
      <c r="P1922" s="2">
        <v>796</v>
      </c>
      <c r="Q1922" s="42" t="s">
        <v>39</v>
      </c>
      <c r="R1922" s="67">
        <v>3</v>
      </c>
      <c r="S1922" s="43">
        <v>13375</v>
      </c>
      <c r="T1922" s="23">
        <f t="shared" si="1144"/>
        <v>40125</v>
      </c>
      <c r="U1922" s="23">
        <f t="shared" si="1109"/>
        <v>44940.000000000007</v>
      </c>
      <c r="V1922" s="2"/>
      <c r="W1922" s="2">
        <v>2016</v>
      </c>
      <c r="X1922" s="41"/>
    </row>
    <row r="1923" spans="1:24" ht="153" x14ac:dyDescent="0.25">
      <c r="A1923" s="6" t="s">
        <v>5979</v>
      </c>
      <c r="B1923" s="11" t="s">
        <v>25</v>
      </c>
      <c r="C1923" s="11" t="s">
        <v>3258</v>
      </c>
      <c r="D1923" s="45" t="s">
        <v>2456</v>
      </c>
      <c r="E1923" s="11" t="s">
        <v>3259</v>
      </c>
      <c r="F1923" s="45" t="s">
        <v>3312</v>
      </c>
      <c r="G1923" s="2" t="s">
        <v>30</v>
      </c>
      <c r="H1923" s="41">
        <v>0</v>
      </c>
      <c r="I1923" s="18">
        <v>470000000</v>
      </c>
      <c r="J1923" s="6" t="s">
        <v>32</v>
      </c>
      <c r="K1923" s="11" t="s">
        <v>152</v>
      </c>
      <c r="L1923" s="40" t="s">
        <v>2257</v>
      </c>
      <c r="M1923" s="2" t="s">
        <v>35</v>
      </c>
      <c r="N1923" s="11" t="s">
        <v>2258</v>
      </c>
      <c r="O1923" s="11" t="s">
        <v>2259</v>
      </c>
      <c r="P1923" s="2">
        <v>796</v>
      </c>
      <c r="Q1923" s="42" t="s">
        <v>39</v>
      </c>
      <c r="R1923" s="56">
        <v>2</v>
      </c>
      <c r="S1923" s="43">
        <v>65633</v>
      </c>
      <c r="T1923" s="23">
        <f t="shared" si="1144"/>
        <v>131266</v>
      </c>
      <c r="U1923" s="23">
        <f t="shared" si="1109"/>
        <v>147017.92000000001</v>
      </c>
      <c r="V1923" s="2"/>
      <c r="W1923" s="2">
        <v>2016</v>
      </c>
      <c r="X1923" s="41"/>
    </row>
    <row r="1924" spans="1:24" ht="153" x14ac:dyDescent="0.25">
      <c r="A1924" s="6" t="s">
        <v>5980</v>
      </c>
      <c r="B1924" s="11" t="s">
        <v>25</v>
      </c>
      <c r="C1924" s="11" t="s">
        <v>3313</v>
      </c>
      <c r="D1924" s="11" t="s">
        <v>2398</v>
      </c>
      <c r="E1924" s="11" t="s">
        <v>3314</v>
      </c>
      <c r="F1924" s="68" t="s">
        <v>3315</v>
      </c>
      <c r="G1924" s="2" t="s">
        <v>30</v>
      </c>
      <c r="H1924" s="41">
        <v>0</v>
      </c>
      <c r="I1924" s="18">
        <v>470000000</v>
      </c>
      <c r="J1924" s="6" t="s">
        <v>32</v>
      </c>
      <c r="K1924" s="11" t="s">
        <v>152</v>
      </c>
      <c r="L1924" s="40" t="s">
        <v>2257</v>
      </c>
      <c r="M1924" s="2" t="s">
        <v>35</v>
      </c>
      <c r="N1924" s="11" t="s">
        <v>2258</v>
      </c>
      <c r="O1924" s="11" t="s">
        <v>2259</v>
      </c>
      <c r="P1924" s="2">
        <v>796</v>
      </c>
      <c r="Q1924" s="42" t="s">
        <v>39</v>
      </c>
      <c r="R1924" s="56">
        <v>1</v>
      </c>
      <c r="S1924" s="43">
        <v>16240.99</v>
      </c>
      <c r="T1924" s="23">
        <f t="shared" si="1144"/>
        <v>16240.99</v>
      </c>
      <c r="U1924" s="23">
        <f t="shared" si="1109"/>
        <v>18189.908800000001</v>
      </c>
      <c r="V1924" s="2"/>
      <c r="W1924" s="2">
        <v>2016</v>
      </c>
      <c r="X1924" s="41"/>
    </row>
    <row r="1925" spans="1:24" ht="153" x14ac:dyDescent="0.25">
      <c r="A1925" s="6" t="s">
        <v>5981</v>
      </c>
      <c r="B1925" s="11" t="s">
        <v>25</v>
      </c>
      <c r="C1925" s="11" t="s">
        <v>3316</v>
      </c>
      <c r="D1925" s="11" t="s">
        <v>3317</v>
      </c>
      <c r="E1925" s="11" t="s">
        <v>3318</v>
      </c>
      <c r="F1925" s="48" t="s">
        <v>3319</v>
      </c>
      <c r="G1925" s="2" t="s">
        <v>30</v>
      </c>
      <c r="H1925" s="41">
        <v>0</v>
      </c>
      <c r="I1925" s="18">
        <v>470000000</v>
      </c>
      <c r="J1925" s="6" t="s">
        <v>32</v>
      </c>
      <c r="K1925" s="11" t="s">
        <v>152</v>
      </c>
      <c r="L1925" s="40" t="s">
        <v>2257</v>
      </c>
      <c r="M1925" s="2" t="s">
        <v>35</v>
      </c>
      <c r="N1925" s="11" t="s">
        <v>2258</v>
      </c>
      <c r="O1925" s="11" t="s">
        <v>2259</v>
      </c>
      <c r="P1925" s="2">
        <v>839</v>
      </c>
      <c r="Q1925" s="3" t="s">
        <v>2030</v>
      </c>
      <c r="R1925" s="67">
        <v>4</v>
      </c>
      <c r="S1925" s="43">
        <v>4601</v>
      </c>
      <c r="T1925" s="23">
        <f t="shared" si="1144"/>
        <v>18404</v>
      </c>
      <c r="U1925" s="23">
        <f t="shared" si="1109"/>
        <v>20612.480000000003</v>
      </c>
      <c r="V1925" s="2"/>
      <c r="W1925" s="2">
        <v>2016</v>
      </c>
      <c r="X1925" s="41"/>
    </row>
    <row r="1926" spans="1:24" ht="153" x14ac:dyDescent="0.25">
      <c r="A1926" s="6" t="s">
        <v>5982</v>
      </c>
      <c r="B1926" s="11" t="s">
        <v>25</v>
      </c>
      <c r="C1926" s="11" t="s">
        <v>3320</v>
      </c>
      <c r="D1926" s="11" t="s">
        <v>2460</v>
      </c>
      <c r="E1926" s="11" t="s">
        <v>3321</v>
      </c>
      <c r="F1926" s="48" t="s">
        <v>3322</v>
      </c>
      <c r="G1926" s="2" t="s">
        <v>30</v>
      </c>
      <c r="H1926" s="41">
        <v>0</v>
      </c>
      <c r="I1926" s="18">
        <v>470000000</v>
      </c>
      <c r="J1926" s="6" t="s">
        <v>32</v>
      </c>
      <c r="K1926" s="11" t="s">
        <v>152</v>
      </c>
      <c r="L1926" s="40" t="s">
        <v>2257</v>
      </c>
      <c r="M1926" s="2" t="s">
        <v>35</v>
      </c>
      <c r="N1926" s="11" t="s">
        <v>2258</v>
      </c>
      <c r="O1926" s="11" t="s">
        <v>2259</v>
      </c>
      <c r="P1926" s="2">
        <v>796</v>
      </c>
      <c r="Q1926" s="42" t="s">
        <v>39</v>
      </c>
      <c r="R1926" s="67">
        <v>10</v>
      </c>
      <c r="S1926" s="43">
        <v>65270.000000000007</v>
      </c>
      <c r="T1926" s="23">
        <f t="shared" si="1144"/>
        <v>652700.00000000012</v>
      </c>
      <c r="U1926" s="23">
        <f t="shared" si="1109"/>
        <v>731024.00000000023</v>
      </c>
      <c r="V1926" s="2"/>
      <c r="W1926" s="2">
        <v>2016</v>
      </c>
      <c r="X1926" s="41"/>
    </row>
    <row r="1927" spans="1:24" ht="153" x14ac:dyDescent="0.25">
      <c r="A1927" s="6" t="s">
        <v>5983</v>
      </c>
      <c r="B1927" s="11" t="s">
        <v>25</v>
      </c>
      <c r="C1927" s="11" t="s">
        <v>3143</v>
      </c>
      <c r="D1927" s="48" t="s">
        <v>2440</v>
      </c>
      <c r="E1927" s="11" t="s">
        <v>3144</v>
      </c>
      <c r="F1927" s="48" t="s">
        <v>3323</v>
      </c>
      <c r="G1927" s="2" t="s">
        <v>30</v>
      </c>
      <c r="H1927" s="41">
        <v>0</v>
      </c>
      <c r="I1927" s="18">
        <v>470000000</v>
      </c>
      <c r="J1927" s="6" t="s">
        <v>32</v>
      </c>
      <c r="K1927" s="11" t="s">
        <v>152</v>
      </c>
      <c r="L1927" s="40" t="s">
        <v>2257</v>
      </c>
      <c r="M1927" s="2" t="s">
        <v>35</v>
      </c>
      <c r="N1927" s="11" t="s">
        <v>2258</v>
      </c>
      <c r="O1927" s="11" t="s">
        <v>2259</v>
      </c>
      <c r="P1927" s="2">
        <v>796</v>
      </c>
      <c r="Q1927" s="42" t="s">
        <v>39</v>
      </c>
      <c r="R1927" s="67">
        <v>2</v>
      </c>
      <c r="S1927" s="43">
        <v>133750</v>
      </c>
      <c r="T1927" s="23">
        <f t="shared" si="1144"/>
        <v>267500</v>
      </c>
      <c r="U1927" s="23">
        <f t="shared" si="1109"/>
        <v>299600</v>
      </c>
      <c r="V1927" s="2"/>
      <c r="W1927" s="2">
        <v>2016</v>
      </c>
      <c r="X1927" s="41"/>
    </row>
    <row r="1928" spans="1:24" ht="153" x14ac:dyDescent="0.25">
      <c r="A1928" s="6" t="s">
        <v>5984</v>
      </c>
      <c r="B1928" s="11" t="s">
        <v>25</v>
      </c>
      <c r="C1928" s="11" t="s">
        <v>3324</v>
      </c>
      <c r="D1928" s="11" t="s">
        <v>2440</v>
      </c>
      <c r="E1928" s="11" t="s">
        <v>3201</v>
      </c>
      <c r="F1928" s="11" t="s">
        <v>3325</v>
      </c>
      <c r="G1928" s="2" t="s">
        <v>30</v>
      </c>
      <c r="H1928" s="41">
        <v>0</v>
      </c>
      <c r="I1928" s="18">
        <v>470000000</v>
      </c>
      <c r="J1928" s="6" t="s">
        <v>32</v>
      </c>
      <c r="K1928" s="11" t="s">
        <v>152</v>
      </c>
      <c r="L1928" s="40" t="s">
        <v>2257</v>
      </c>
      <c r="M1928" s="2" t="s">
        <v>35</v>
      </c>
      <c r="N1928" s="11" t="s">
        <v>2258</v>
      </c>
      <c r="O1928" s="11" t="s">
        <v>2259</v>
      </c>
      <c r="P1928" s="2">
        <v>796</v>
      </c>
      <c r="Q1928" s="42" t="s">
        <v>39</v>
      </c>
      <c r="R1928" s="67">
        <v>1</v>
      </c>
      <c r="S1928" s="43">
        <v>216000</v>
      </c>
      <c r="T1928" s="23">
        <f t="shared" si="1144"/>
        <v>216000</v>
      </c>
      <c r="U1928" s="23">
        <f t="shared" si="1109"/>
        <v>241920.00000000003</v>
      </c>
      <c r="V1928" s="2"/>
      <c r="W1928" s="2">
        <v>2016</v>
      </c>
      <c r="X1928" s="41"/>
    </row>
    <row r="1929" spans="1:24" ht="153" x14ac:dyDescent="0.25">
      <c r="A1929" s="6" t="s">
        <v>5985</v>
      </c>
      <c r="B1929" s="11" t="s">
        <v>25</v>
      </c>
      <c r="C1929" s="11" t="s">
        <v>3326</v>
      </c>
      <c r="D1929" s="11" t="s">
        <v>2440</v>
      </c>
      <c r="E1929" s="11" t="s">
        <v>3327</v>
      </c>
      <c r="F1929" s="11" t="s">
        <v>3328</v>
      </c>
      <c r="G1929" s="2" t="s">
        <v>30</v>
      </c>
      <c r="H1929" s="41">
        <v>0</v>
      </c>
      <c r="I1929" s="18">
        <v>470000000</v>
      </c>
      <c r="J1929" s="6" t="s">
        <v>32</v>
      </c>
      <c r="K1929" s="11" t="s">
        <v>152</v>
      </c>
      <c r="L1929" s="40" t="s">
        <v>2257</v>
      </c>
      <c r="M1929" s="2" t="s">
        <v>35</v>
      </c>
      <c r="N1929" s="11" t="s">
        <v>2258</v>
      </c>
      <c r="O1929" s="11" t="s">
        <v>2259</v>
      </c>
      <c r="P1929" s="2">
        <v>796</v>
      </c>
      <c r="Q1929" s="42" t="s">
        <v>39</v>
      </c>
      <c r="R1929" s="67">
        <v>1</v>
      </c>
      <c r="S1929" s="43">
        <v>125599.99999999999</v>
      </c>
      <c r="T1929" s="23">
        <f t="shared" si="1144"/>
        <v>125599.99999999999</v>
      </c>
      <c r="U1929" s="23">
        <f t="shared" si="1109"/>
        <v>140672</v>
      </c>
      <c r="V1929" s="2"/>
      <c r="W1929" s="2">
        <v>2016</v>
      </c>
      <c r="X1929" s="41"/>
    </row>
    <row r="1930" spans="1:24" ht="153" x14ac:dyDescent="0.25">
      <c r="A1930" s="6" t="s">
        <v>5986</v>
      </c>
      <c r="B1930" s="11" t="s">
        <v>25</v>
      </c>
      <c r="C1930" s="11" t="s">
        <v>2408</v>
      </c>
      <c r="D1930" s="11" t="s">
        <v>781</v>
      </c>
      <c r="E1930" s="11" t="s">
        <v>2409</v>
      </c>
      <c r="F1930" s="35" t="s">
        <v>3329</v>
      </c>
      <c r="G1930" s="2" t="s">
        <v>30</v>
      </c>
      <c r="H1930" s="41">
        <v>0</v>
      </c>
      <c r="I1930" s="18">
        <v>470000000</v>
      </c>
      <c r="J1930" s="6" t="s">
        <v>32</v>
      </c>
      <c r="K1930" s="11" t="s">
        <v>267</v>
      </c>
      <c r="L1930" s="40" t="s">
        <v>2257</v>
      </c>
      <c r="M1930" s="2" t="s">
        <v>35</v>
      </c>
      <c r="N1930" s="11" t="s">
        <v>2258</v>
      </c>
      <c r="O1930" s="11" t="s">
        <v>2259</v>
      </c>
      <c r="P1930" s="2">
        <v>796</v>
      </c>
      <c r="Q1930" s="42" t="s">
        <v>39</v>
      </c>
      <c r="R1930" s="53">
        <v>16</v>
      </c>
      <c r="S1930" s="43">
        <v>1712</v>
      </c>
      <c r="T1930" s="23">
        <f t="shared" si="1144"/>
        <v>27392</v>
      </c>
      <c r="U1930" s="23">
        <f t="shared" si="1109"/>
        <v>30679.040000000005</v>
      </c>
      <c r="V1930" s="2"/>
      <c r="W1930" s="2">
        <v>2016</v>
      </c>
      <c r="X1930" s="41"/>
    </row>
    <row r="1931" spans="1:24" ht="153" x14ac:dyDescent="0.25">
      <c r="A1931" s="6" t="s">
        <v>5987</v>
      </c>
      <c r="B1931" s="11" t="s">
        <v>25</v>
      </c>
      <c r="C1931" s="11" t="s">
        <v>3330</v>
      </c>
      <c r="D1931" s="11" t="s">
        <v>781</v>
      </c>
      <c r="E1931" s="11" t="s">
        <v>3331</v>
      </c>
      <c r="F1931" s="48" t="s">
        <v>3332</v>
      </c>
      <c r="G1931" s="2" t="s">
        <v>30</v>
      </c>
      <c r="H1931" s="41">
        <v>0</v>
      </c>
      <c r="I1931" s="18">
        <v>470000000</v>
      </c>
      <c r="J1931" s="6" t="s">
        <v>32</v>
      </c>
      <c r="K1931" s="11" t="s">
        <v>267</v>
      </c>
      <c r="L1931" s="40" t="s">
        <v>2257</v>
      </c>
      <c r="M1931" s="2" t="s">
        <v>35</v>
      </c>
      <c r="N1931" s="11" t="s">
        <v>2258</v>
      </c>
      <c r="O1931" s="11" t="s">
        <v>2259</v>
      </c>
      <c r="P1931" s="2">
        <v>796</v>
      </c>
      <c r="Q1931" s="42" t="s">
        <v>39</v>
      </c>
      <c r="R1931" s="53">
        <v>16</v>
      </c>
      <c r="S1931" s="43">
        <v>3000</v>
      </c>
      <c r="T1931" s="23">
        <f t="shared" si="1144"/>
        <v>48000</v>
      </c>
      <c r="U1931" s="23">
        <f t="shared" si="1109"/>
        <v>53760.000000000007</v>
      </c>
      <c r="V1931" s="2"/>
      <c r="W1931" s="2">
        <v>2016</v>
      </c>
      <c r="X1931" s="41"/>
    </row>
    <row r="1932" spans="1:24" ht="153" x14ac:dyDescent="0.25">
      <c r="A1932" s="6" t="s">
        <v>5988</v>
      </c>
      <c r="B1932" s="11" t="s">
        <v>25</v>
      </c>
      <c r="C1932" s="11" t="s">
        <v>3330</v>
      </c>
      <c r="D1932" s="11" t="s">
        <v>781</v>
      </c>
      <c r="E1932" s="11" t="s">
        <v>3331</v>
      </c>
      <c r="F1932" s="48" t="s">
        <v>3333</v>
      </c>
      <c r="G1932" s="2" t="s">
        <v>30</v>
      </c>
      <c r="H1932" s="41">
        <v>0</v>
      </c>
      <c r="I1932" s="18">
        <v>470000000</v>
      </c>
      <c r="J1932" s="6" t="s">
        <v>32</v>
      </c>
      <c r="K1932" s="11" t="s">
        <v>267</v>
      </c>
      <c r="L1932" s="40" t="s">
        <v>2257</v>
      </c>
      <c r="M1932" s="2" t="s">
        <v>35</v>
      </c>
      <c r="N1932" s="11" t="s">
        <v>2258</v>
      </c>
      <c r="O1932" s="11" t="s">
        <v>2259</v>
      </c>
      <c r="P1932" s="2">
        <v>796</v>
      </c>
      <c r="Q1932" s="42" t="s">
        <v>39</v>
      </c>
      <c r="R1932" s="53">
        <v>16</v>
      </c>
      <c r="S1932" s="43">
        <v>3000</v>
      </c>
      <c r="T1932" s="23">
        <f t="shared" si="1144"/>
        <v>48000</v>
      </c>
      <c r="U1932" s="23">
        <f t="shared" si="1109"/>
        <v>53760.000000000007</v>
      </c>
      <c r="V1932" s="2"/>
      <c r="W1932" s="2">
        <v>2016</v>
      </c>
      <c r="X1932" s="41"/>
    </row>
    <row r="1933" spans="1:24" ht="153" x14ac:dyDescent="0.25">
      <c r="A1933" s="6" t="s">
        <v>5989</v>
      </c>
      <c r="B1933" s="11" t="s">
        <v>25</v>
      </c>
      <c r="C1933" s="11" t="s">
        <v>3155</v>
      </c>
      <c r="D1933" s="11" t="s">
        <v>3075</v>
      </c>
      <c r="E1933" s="11" t="s">
        <v>3156</v>
      </c>
      <c r="F1933" s="35" t="s">
        <v>3334</v>
      </c>
      <c r="G1933" s="2" t="s">
        <v>30</v>
      </c>
      <c r="H1933" s="41">
        <v>0</v>
      </c>
      <c r="I1933" s="18">
        <v>470000000</v>
      </c>
      <c r="J1933" s="6" t="s">
        <v>32</v>
      </c>
      <c r="K1933" s="11" t="s">
        <v>267</v>
      </c>
      <c r="L1933" s="40" t="s">
        <v>2257</v>
      </c>
      <c r="M1933" s="2" t="s">
        <v>35</v>
      </c>
      <c r="N1933" s="11" t="s">
        <v>2258</v>
      </c>
      <c r="O1933" s="11" t="s">
        <v>2259</v>
      </c>
      <c r="P1933" s="2">
        <v>796</v>
      </c>
      <c r="Q1933" s="42" t="s">
        <v>39</v>
      </c>
      <c r="R1933" s="53">
        <v>12</v>
      </c>
      <c r="S1933" s="43">
        <v>6776.31</v>
      </c>
      <c r="T1933" s="23">
        <f t="shared" si="1144"/>
        <v>81315.72</v>
      </c>
      <c r="U1933" s="23">
        <f t="shared" si="1109"/>
        <v>91073.606400000004</v>
      </c>
      <c r="V1933" s="2"/>
      <c r="W1933" s="2">
        <v>2016</v>
      </c>
      <c r="X1933" s="41"/>
    </row>
    <row r="1934" spans="1:24" ht="153" x14ac:dyDescent="0.25">
      <c r="A1934" s="6" t="s">
        <v>5990</v>
      </c>
      <c r="B1934" s="11" t="s">
        <v>25</v>
      </c>
      <c r="C1934" s="11" t="s">
        <v>3335</v>
      </c>
      <c r="D1934" s="11" t="s">
        <v>781</v>
      </c>
      <c r="E1934" s="11" t="s">
        <v>3336</v>
      </c>
      <c r="F1934" s="35" t="s">
        <v>3337</v>
      </c>
      <c r="G1934" s="2" t="s">
        <v>30</v>
      </c>
      <c r="H1934" s="41">
        <v>0</v>
      </c>
      <c r="I1934" s="18">
        <v>470000000</v>
      </c>
      <c r="J1934" s="6" t="s">
        <v>32</v>
      </c>
      <c r="K1934" s="11" t="s">
        <v>267</v>
      </c>
      <c r="L1934" s="40" t="s">
        <v>2257</v>
      </c>
      <c r="M1934" s="2" t="s">
        <v>35</v>
      </c>
      <c r="N1934" s="11" t="s">
        <v>2258</v>
      </c>
      <c r="O1934" s="11" t="s">
        <v>2259</v>
      </c>
      <c r="P1934" s="2">
        <v>796</v>
      </c>
      <c r="Q1934" s="42" t="s">
        <v>39</v>
      </c>
      <c r="R1934" s="53">
        <v>4</v>
      </c>
      <c r="S1934" s="43">
        <v>12807.900000000001</v>
      </c>
      <c r="T1934" s="23">
        <f t="shared" si="1144"/>
        <v>51231.600000000006</v>
      </c>
      <c r="U1934" s="23">
        <f t="shared" si="1109"/>
        <v>57379.392000000014</v>
      </c>
      <c r="V1934" s="2"/>
      <c r="W1934" s="2">
        <v>2016</v>
      </c>
      <c r="X1934" s="41"/>
    </row>
    <row r="1935" spans="1:24" ht="153" x14ac:dyDescent="0.25">
      <c r="A1935" s="6" t="s">
        <v>5991</v>
      </c>
      <c r="B1935" s="11" t="s">
        <v>25</v>
      </c>
      <c r="C1935" s="11" t="s">
        <v>3335</v>
      </c>
      <c r="D1935" s="11" t="s">
        <v>781</v>
      </c>
      <c r="E1935" s="11" t="s">
        <v>3336</v>
      </c>
      <c r="F1935" s="35" t="s">
        <v>3338</v>
      </c>
      <c r="G1935" s="2" t="s">
        <v>30</v>
      </c>
      <c r="H1935" s="41">
        <v>0</v>
      </c>
      <c r="I1935" s="18">
        <v>470000000</v>
      </c>
      <c r="J1935" s="6" t="s">
        <v>32</v>
      </c>
      <c r="K1935" s="11" t="s">
        <v>267</v>
      </c>
      <c r="L1935" s="40" t="s">
        <v>2257</v>
      </c>
      <c r="M1935" s="2" t="s">
        <v>35</v>
      </c>
      <c r="N1935" s="11" t="s">
        <v>2258</v>
      </c>
      <c r="O1935" s="11" t="s">
        <v>2259</v>
      </c>
      <c r="P1935" s="2">
        <v>796</v>
      </c>
      <c r="Q1935" s="42" t="s">
        <v>39</v>
      </c>
      <c r="R1935" s="53">
        <v>4</v>
      </c>
      <c r="S1935" s="43">
        <v>11684.400000000001</v>
      </c>
      <c r="T1935" s="23">
        <f t="shared" si="1144"/>
        <v>46737.600000000006</v>
      </c>
      <c r="U1935" s="23">
        <f t="shared" si="1109"/>
        <v>52346.112000000008</v>
      </c>
      <c r="V1935" s="2"/>
      <c r="W1935" s="2">
        <v>2016</v>
      </c>
      <c r="X1935" s="41"/>
    </row>
    <row r="1936" spans="1:24" ht="153" x14ac:dyDescent="0.25">
      <c r="A1936" s="6" t="s">
        <v>5992</v>
      </c>
      <c r="B1936" s="11" t="s">
        <v>25</v>
      </c>
      <c r="C1936" s="11" t="s">
        <v>3335</v>
      </c>
      <c r="D1936" s="11" t="s">
        <v>781</v>
      </c>
      <c r="E1936" s="11" t="s">
        <v>3336</v>
      </c>
      <c r="F1936" s="35" t="s">
        <v>3339</v>
      </c>
      <c r="G1936" s="2" t="s">
        <v>30</v>
      </c>
      <c r="H1936" s="41">
        <v>0</v>
      </c>
      <c r="I1936" s="18">
        <v>470000000</v>
      </c>
      <c r="J1936" s="6" t="s">
        <v>32</v>
      </c>
      <c r="K1936" s="11" t="s">
        <v>267</v>
      </c>
      <c r="L1936" s="40" t="s">
        <v>2257</v>
      </c>
      <c r="M1936" s="2" t="s">
        <v>35</v>
      </c>
      <c r="N1936" s="11" t="s">
        <v>2258</v>
      </c>
      <c r="O1936" s="11" t="s">
        <v>2259</v>
      </c>
      <c r="P1936" s="2">
        <v>796</v>
      </c>
      <c r="Q1936" s="42" t="s">
        <v>39</v>
      </c>
      <c r="R1936" s="53">
        <v>4</v>
      </c>
      <c r="S1936" s="43">
        <v>6955</v>
      </c>
      <c r="T1936" s="23">
        <f t="shared" si="1144"/>
        <v>27820</v>
      </c>
      <c r="U1936" s="23">
        <f t="shared" si="1109"/>
        <v>31158.400000000001</v>
      </c>
      <c r="V1936" s="2"/>
      <c r="W1936" s="2">
        <v>2016</v>
      </c>
      <c r="X1936" s="41"/>
    </row>
    <row r="1937" spans="1:24" ht="153" x14ac:dyDescent="0.25">
      <c r="A1937" s="6" t="s">
        <v>5993</v>
      </c>
      <c r="B1937" s="11" t="s">
        <v>25</v>
      </c>
      <c r="C1937" s="11" t="s">
        <v>3193</v>
      </c>
      <c r="D1937" s="11" t="s">
        <v>2569</v>
      </c>
      <c r="E1937" s="11" t="s">
        <v>3194</v>
      </c>
      <c r="F1937" s="35" t="s">
        <v>3340</v>
      </c>
      <c r="G1937" s="2" t="s">
        <v>30</v>
      </c>
      <c r="H1937" s="41">
        <v>0</v>
      </c>
      <c r="I1937" s="18">
        <v>470000000</v>
      </c>
      <c r="J1937" s="6" t="s">
        <v>32</v>
      </c>
      <c r="K1937" s="11" t="s">
        <v>267</v>
      </c>
      <c r="L1937" s="40" t="s">
        <v>2257</v>
      </c>
      <c r="M1937" s="2" t="s">
        <v>35</v>
      </c>
      <c r="N1937" s="11" t="s">
        <v>2258</v>
      </c>
      <c r="O1937" s="11" t="s">
        <v>2259</v>
      </c>
      <c r="P1937" s="2">
        <v>796</v>
      </c>
      <c r="Q1937" s="42" t="s">
        <v>39</v>
      </c>
      <c r="R1937" s="53">
        <v>1</v>
      </c>
      <c r="S1937" s="43">
        <v>93381.724800000011</v>
      </c>
      <c r="T1937" s="23">
        <f t="shared" si="1144"/>
        <v>93381.724800000011</v>
      </c>
      <c r="U1937" s="23">
        <f t="shared" si="1109"/>
        <v>104587.53177600002</v>
      </c>
      <c r="V1937" s="2"/>
      <c r="W1937" s="2">
        <v>2016</v>
      </c>
      <c r="X1937" s="41"/>
    </row>
    <row r="1938" spans="1:24" ht="153" x14ac:dyDescent="0.25">
      <c r="A1938" s="6" t="s">
        <v>5994</v>
      </c>
      <c r="B1938" s="11" t="s">
        <v>25</v>
      </c>
      <c r="C1938" s="11" t="s">
        <v>2583</v>
      </c>
      <c r="D1938" s="11" t="s">
        <v>2584</v>
      </c>
      <c r="E1938" s="11" t="s">
        <v>2585</v>
      </c>
      <c r="F1938" s="35" t="s">
        <v>3341</v>
      </c>
      <c r="G1938" s="2" t="s">
        <v>30</v>
      </c>
      <c r="H1938" s="41">
        <v>0</v>
      </c>
      <c r="I1938" s="18">
        <v>470000000</v>
      </c>
      <c r="J1938" s="6" t="s">
        <v>32</v>
      </c>
      <c r="K1938" s="11" t="s">
        <v>267</v>
      </c>
      <c r="L1938" s="40" t="s">
        <v>2257</v>
      </c>
      <c r="M1938" s="2" t="s">
        <v>35</v>
      </c>
      <c r="N1938" s="11" t="s">
        <v>2258</v>
      </c>
      <c r="O1938" s="11" t="s">
        <v>2259</v>
      </c>
      <c r="P1938" s="2">
        <v>796</v>
      </c>
      <c r="Q1938" s="42" t="s">
        <v>39</v>
      </c>
      <c r="R1938" s="53">
        <v>1</v>
      </c>
      <c r="S1938" s="43">
        <v>34205.760000000002</v>
      </c>
      <c r="T1938" s="23">
        <f t="shared" si="1144"/>
        <v>34205.760000000002</v>
      </c>
      <c r="U1938" s="23">
        <f t="shared" si="1109"/>
        <v>38310.451200000003</v>
      </c>
      <c r="V1938" s="2"/>
      <c r="W1938" s="2">
        <v>2016</v>
      </c>
      <c r="X1938" s="41"/>
    </row>
    <row r="1939" spans="1:24" ht="153" x14ac:dyDescent="0.25">
      <c r="A1939" s="6" t="s">
        <v>5995</v>
      </c>
      <c r="B1939" s="11" t="s">
        <v>25</v>
      </c>
      <c r="C1939" s="11" t="s">
        <v>3209</v>
      </c>
      <c r="D1939" s="11" t="s">
        <v>2445</v>
      </c>
      <c r="E1939" s="11" t="s">
        <v>3210</v>
      </c>
      <c r="F1939" s="35" t="s">
        <v>3342</v>
      </c>
      <c r="G1939" s="2" t="s">
        <v>30</v>
      </c>
      <c r="H1939" s="41">
        <v>0</v>
      </c>
      <c r="I1939" s="18">
        <v>470000000</v>
      </c>
      <c r="J1939" s="6" t="s">
        <v>32</v>
      </c>
      <c r="K1939" s="11" t="s">
        <v>267</v>
      </c>
      <c r="L1939" s="40" t="s">
        <v>2257</v>
      </c>
      <c r="M1939" s="2" t="s">
        <v>35</v>
      </c>
      <c r="N1939" s="11" t="s">
        <v>2258</v>
      </c>
      <c r="O1939" s="11" t="s">
        <v>2259</v>
      </c>
      <c r="P1939" s="2">
        <v>796</v>
      </c>
      <c r="Q1939" s="42" t="s">
        <v>39</v>
      </c>
      <c r="R1939" s="53">
        <v>1</v>
      </c>
      <c r="S1939" s="43">
        <v>83376.540000000008</v>
      </c>
      <c r="T1939" s="23">
        <f t="shared" si="1144"/>
        <v>83376.540000000008</v>
      </c>
      <c r="U1939" s="23">
        <f t="shared" si="1109"/>
        <v>93381.724800000011</v>
      </c>
      <c r="V1939" s="2"/>
      <c r="W1939" s="2">
        <v>2016</v>
      </c>
      <c r="X1939" s="41"/>
    </row>
    <row r="1940" spans="1:24" ht="153" x14ac:dyDescent="0.25">
      <c r="A1940" s="6" t="s">
        <v>5996</v>
      </c>
      <c r="B1940" s="11" t="s">
        <v>25</v>
      </c>
      <c r="C1940" s="11" t="s">
        <v>3146</v>
      </c>
      <c r="D1940" s="11" t="s">
        <v>3075</v>
      </c>
      <c r="E1940" s="11" t="s">
        <v>3147</v>
      </c>
      <c r="F1940" s="35" t="s">
        <v>3343</v>
      </c>
      <c r="G1940" s="2" t="s">
        <v>30</v>
      </c>
      <c r="H1940" s="41">
        <v>0</v>
      </c>
      <c r="I1940" s="18">
        <v>470000000</v>
      </c>
      <c r="J1940" s="6" t="s">
        <v>32</v>
      </c>
      <c r="K1940" s="11" t="s">
        <v>267</v>
      </c>
      <c r="L1940" s="40" t="s">
        <v>2257</v>
      </c>
      <c r="M1940" s="2" t="s">
        <v>35</v>
      </c>
      <c r="N1940" s="11" t="s">
        <v>2258</v>
      </c>
      <c r="O1940" s="11" t="s">
        <v>2259</v>
      </c>
      <c r="P1940" s="2">
        <v>796</v>
      </c>
      <c r="Q1940" s="42" t="s">
        <v>39</v>
      </c>
      <c r="R1940" s="53">
        <v>8</v>
      </c>
      <c r="S1940" s="43">
        <v>2886.11</v>
      </c>
      <c r="T1940" s="23">
        <f t="shared" si="1144"/>
        <v>23088.880000000001</v>
      </c>
      <c r="U1940" s="23">
        <f t="shared" si="1109"/>
        <v>25859.545600000005</v>
      </c>
      <c r="V1940" s="2"/>
      <c r="W1940" s="2">
        <v>2016</v>
      </c>
      <c r="X1940" s="41"/>
    </row>
    <row r="1941" spans="1:24" ht="153" x14ac:dyDescent="0.25">
      <c r="A1941" s="6" t="s">
        <v>5997</v>
      </c>
      <c r="B1941" s="11" t="s">
        <v>25</v>
      </c>
      <c r="C1941" s="11" t="s">
        <v>3330</v>
      </c>
      <c r="D1941" s="11" t="s">
        <v>781</v>
      </c>
      <c r="E1941" s="11" t="s">
        <v>3331</v>
      </c>
      <c r="F1941" s="48" t="s">
        <v>3344</v>
      </c>
      <c r="G1941" s="2" t="s">
        <v>30</v>
      </c>
      <c r="H1941" s="41">
        <v>0</v>
      </c>
      <c r="I1941" s="18">
        <v>470000000</v>
      </c>
      <c r="J1941" s="6" t="s">
        <v>32</v>
      </c>
      <c r="K1941" s="11" t="s">
        <v>267</v>
      </c>
      <c r="L1941" s="40" t="s">
        <v>2257</v>
      </c>
      <c r="M1941" s="2" t="s">
        <v>35</v>
      </c>
      <c r="N1941" s="11" t="s">
        <v>2258</v>
      </c>
      <c r="O1941" s="11" t="s">
        <v>2259</v>
      </c>
      <c r="P1941" s="2">
        <v>796</v>
      </c>
      <c r="Q1941" s="42" t="s">
        <v>39</v>
      </c>
      <c r="R1941" s="53">
        <v>8</v>
      </c>
      <c r="S1941" s="43">
        <v>1819</v>
      </c>
      <c r="T1941" s="23">
        <f t="shared" si="1144"/>
        <v>14552</v>
      </c>
      <c r="U1941" s="23">
        <f t="shared" si="1109"/>
        <v>16298.240000000002</v>
      </c>
      <c r="V1941" s="2"/>
      <c r="W1941" s="2">
        <v>2016</v>
      </c>
      <c r="X1941" s="41"/>
    </row>
    <row r="1942" spans="1:24" ht="153" x14ac:dyDescent="0.25">
      <c r="A1942" s="6" t="s">
        <v>5998</v>
      </c>
      <c r="B1942" s="11" t="s">
        <v>25</v>
      </c>
      <c r="C1942" s="11" t="s">
        <v>3330</v>
      </c>
      <c r="D1942" s="11" t="s">
        <v>781</v>
      </c>
      <c r="E1942" s="11" t="s">
        <v>3331</v>
      </c>
      <c r="F1942" s="48" t="s">
        <v>3345</v>
      </c>
      <c r="G1942" s="2" t="s">
        <v>30</v>
      </c>
      <c r="H1942" s="41">
        <v>0</v>
      </c>
      <c r="I1942" s="18">
        <v>470000000</v>
      </c>
      <c r="J1942" s="6" t="s">
        <v>32</v>
      </c>
      <c r="K1942" s="11" t="s">
        <v>267</v>
      </c>
      <c r="L1942" s="40" t="s">
        <v>2257</v>
      </c>
      <c r="M1942" s="2" t="s">
        <v>35</v>
      </c>
      <c r="N1942" s="11" t="s">
        <v>2258</v>
      </c>
      <c r="O1942" s="11" t="s">
        <v>2259</v>
      </c>
      <c r="P1942" s="2">
        <v>796</v>
      </c>
      <c r="Q1942" s="42" t="s">
        <v>39</v>
      </c>
      <c r="R1942" s="53">
        <v>8</v>
      </c>
      <c r="S1942" s="43">
        <v>1819</v>
      </c>
      <c r="T1942" s="23">
        <f t="shared" si="1144"/>
        <v>14552</v>
      </c>
      <c r="U1942" s="23">
        <f t="shared" si="1109"/>
        <v>16298.240000000002</v>
      </c>
      <c r="V1942" s="2"/>
      <c r="W1942" s="2">
        <v>2016</v>
      </c>
      <c r="X1942" s="41"/>
    </row>
    <row r="1943" spans="1:24" ht="153" x14ac:dyDescent="0.25">
      <c r="A1943" s="6" t="s">
        <v>5999</v>
      </c>
      <c r="B1943" s="11" t="s">
        <v>25</v>
      </c>
      <c r="C1943" s="11" t="s">
        <v>3330</v>
      </c>
      <c r="D1943" s="11" t="s">
        <v>781</v>
      </c>
      <c r="E1943" s="11" t="s">
        <v>3331</v>
      </c>
      <c r="F1943" s="48" t="s">
        <v>3346</v>
      </c>
      <c r="G1943" s="2" t="s">
        <v>30</v>
      </c>
      <c r="H1943" s="41">
        <v>0</v>
      </c>
      <c r="I1943" s="18">
        <v>470000000</v>
      </c>
      <c r="J1943" s="6" t="s">
        <v>32</v>
      </c>
      <c r="K1943" s="11" t="s">
        <v>267</v>
      </c>
      <c r="L1943" s="40" t="s">
        <v>2257</v>
      </c>
      <c r="M1943" s="2" t="s">
        <v>35</v>
      </c>
      <c r="N1943" s="11" t="s">
        <v>2258</v>
      </c>
      <c r="O1943" s="11" t="s">
        <v>2259</v>
      </c>
      <c r="P1943" s="2">
        <v>796</v>
      </c>
      <c r="Q1943" s="42" t="s">
        <v>39</v>
      </c>
      <c r="R1943" s="53">
        <v>8</v>
      </c>
      <c r="S1943" s="43">
        <v>3046.45</v>
      </c>
      <c r="T1943" s="23">
        <f t="shared" si="1144"/>
        <v>24371.599999999999</v>
      </c>
      <c r="U1943" s="23">
        <f t="shared" si="1109"/>
        <v>27296.192000000003</v>
      </c>
      <c r="V1943" s="2"/>
      <c r="W1943" s="2">
        <v>2016</v>
      </c>
      <c r="X1943" s="41"/>
    </row>
    <row r="1944" spans="1:24" ht="153" x14ac:dyDescent="0.25">
      <c r="A1944" s="6" t="s">
        <v>6000</v>
      </c>
      <c r="B1944" s="11" t="s">
        <v>25</v>
      </c>
      <c r="C1944" s="11" t="s">
        <v>3155</v>
      </c>
      <c r="D1944" s="11" t="s">
        <v>3075</v>
      </c>
      <c r="E1944" s="11" t="s">
        <v>3156</v>
      </c>
      <c r="F1944" s="48" t="s">
        <v>3347</v>
      </c>
      <c r="G1944" s="2" t="s">
        <v>30</v>
      </c>
      <c r="H1944" s="41">
        <v>0</v>
      </c>
      <c r="I1944" s="18">
        <v>470000000</v>
      </c>
      <c r="J1944" s="6" t="s">
        <v>32</v>
      </c>
      <c r="K1944" s="11" t="s">
        <v>267</v>
      </c>
      <c r="L1944" s="40" t="s">
        <v>2257</v>
      </c>
      <c r="M1944" s="2" t="s">
        <v>35</v>
      </c>
      <c r="N1944" s="11" t="s">
        <v>2258</v>
      </c>
      <c r="O1944" s="11" t="s">
        <v>2259</v>
      </c>
      <c r="P1944" s="2">
        <v>796</v>
      </c>
      <c r="Q1944" s="42" t="s">
        <v>39</v>
      </c>
      <c r="R1944" s="53">
        <v>6</v>
      </c>
      <c r="S1944" s="43">
        <v>6516.3</v>
      </c>
      <c r="T1944" s="23">
        <f t="shared" si="1144"/>
        <v>39097.800000000003</v>
      </c>
      <c r="U1944" s="23">
        <f t="shared" si="1109"/>
        <v>43789.536000000007</v>
      </c>
      <c r="V1944" s="2"/>
      <c r="W1944" s="2">
        <v>2016</v>
      </c>
      <c r="X1944" s="41"/>
    </row>
    <row r="1945" spans="1:24" ht="153" x14ac:dyDescent="0.25">
      <c r="A1945" s="6" t="s">
        <v>6001</v>
      </c>
      <c r="B1945" s="11" t="s">
        <v>25</v>
      </c>
      <c r="C1945" s="11" t="s">
        <v>3348</v>
      </c>
      <c r="D1945" s="11" t="s">
        <v>3349</v>
      </c>
      <c r="E1945" s="11" t="s">
        <v>3201</v>
      </c>
      <c r="F1945" s="58" t="s">
        <v>3350</v>
      </c>
      <c r="G1945" s="2" t="s">
        <v>30</v>
      </c>
      <c r="H1945" s="41">
        <v>0</v>
      </c>
      <c r="I1945" s="18">
        <v>470000000</v>
      </c>
      <c r="J1945" s="6" t="s">
        <v>32</v>
      </c>
      <c r="K1945" s="11" t="s">
        <v>152</v>
      </c>
      <c r="L1945" s="40" t="s">
        <v>2257</v>
      </c>
      <c r="M1945" s="2" t="s">
        <v>35</v>
      </c>
      <c r="N1945" s="11" t="s">
        <v>2258</v>
      </c>
      <c r="O1945" s="11" t="s">
        <v>2259</v>
      </c>
      <c r="P1945" s="2">
        <v>796</v>
      </c>
      <c r="Q1945" s="42" t="s">
        <v>39</v>
      </c>
      <c r="R1945" s="56">
        <v>1</v>
      </c>
      <c r="S1945" s="43">
        <v>125706.16800000001</v>
      </c>
      <c r="T1945" s="23">
        <f t="shared" si="1144"/>
        <v>125706.16800000001</v>
      </c>
      <c r="U1945" s="23">
        <f t="shared" si="1109"/>
        <v>140790.90816000002</v>
      </c>
      <c r="V1945" s="2"/>
      <c r="W1945" s="2">
        <v>2016</v>
      </c>
      <c r="X1945" s="41"/>
    </row>
    <row r="1946" spans="1:24" ht="229.5" x14ac:dyDescent="0.25">
      <c r="A1946" s="6" t="s">
        <v>6002</v>
      </c>
      <c r="B1946" s="11" t="s">
        <v>25</v>
      </c>
      <c r="C1946" s="11" t="s">
        <v>3135</v>
      </c>
      <c r="D1946" s="11" t="s">
        <v>3136</v>
      </c>
      <c r="E1946" s="11" t="s">
        <v>3137</v>
      </c>
      <c r="F1946" s="58" t="s">
        <v>3351</v>
      </c>
      <c r="G1946" s="2" t="s">
        <v>30</v>
      </c>
      <c r="H1946" s="41">
        <v>0</v>
      </c>
      <c r="I1946" s="18">
        <v>470000000</v>
      </c>
      <c r="J1946" s="6" t="s">
        <v>32</v>
      </c>
      <c r="K1946" s="11" t="s">
        <v>152</v>
      </c>
      <c r="L1946" s="40" t="s">
        <v>2257</v>
      </c>
      <c r="M1946" s="2" t="s">
        <v>35</v>
      </c>
      <c r="N1946" s="11" t="s">
        <v>2258</v>
      </c>
      <c r="O1946" s="11" t="s">
        <v>2259</v>
      </c>
      <c r="P1946" s="2">
        <v>796</v>
      </c>
      <c r="Q1946" s="42" t="s">
        <v>39</v>
      </c>
      <c r="R1946" s="56">
        <v>2</v>
      </c>
      <c r="S1946" s="23">
        <v>102000</v>
      </c>
      <c r="T1946" s="23">
        <f t="shared" si="1144"/>
        <v>204000</v>
      </c>
      <c r="U1946" s="23">
        <f t="shared" si="1109"/>
        <v>228480.00000000003</v>
      </c>
      <c r="V1946" s="2"/>
      <c r="W1946" s="2">
        <v>2016</v>
      </c>
      <c r="X1946" s="41"/>
    </row>
    <row r="1947" spans="1:24" ht="153" x14ac:dyDescent="0.25">
      <c r="A1947" s="6" t="s">
        <v>6003</v>
      </c>
      <c r="B1947" s="11" t="s">
        <v>25</v>
      </c>
      <c r="C1947" s="11" t="s">
        <v>3352</v>
      </c>
      <c r="D1947" s="11" t="s">
        <v>3353</v>
      </c>
      <c r="E1947" s="11" t="s">
        <v>3354</v>
      </c>
      <c r="F1947" s="48" t="s">
        <v>3355</v>
      </c>
      <c r="G1947" s="2" t="s">
        <v>30</v>
      </c>
      <c r="H1947" s="41">
        <v>0</v>
      </c>
      <c r="I1947" s="18">
        <v>470000000</v>
      </c>
      <c r="J1947" s="6" t="s">
        <v>32</v>
      </c>
      <c r="K1947" s="11" t="s">
        <v>152</v>
      </c>
      <c r="L1947" s="40" t="s">
        <v>2257</v>
      </c>
      <c r="M1947" s="2" t="s">
        <v>35</v>
      </c>
      <c r="N1947" s="11" t="s">
        <v>2258</v>
      </c>
      <c r="O1947" s="11" t="s">
        <v>2259</v>
      </c>
      <c r="P1947" s="2">
        <v>796</v>
      </c>
      <c r="Q1947" s="42" t="s">
        <v>39</v>
      </c>
      <c r="R1947" s="56">
        <v>1</v>
      </c>
      <c r="S1947" s="43">
        <v>1039999.9999999999</v>
      </c>
      <c r="T1947" s="23">
        <f t="shared" si="1144"/>
        <v>1039999.9999999999</v>
      </c>
      <c r="U1947" s="23">
        <f t="shared" si="1109"/>
        <v>1164800</v>
      </c>
      <c r="V1947" s="2"/>
      <c r="W1947" s="2">
        <v>2016</v>
      </c>
      <c r="X1947" s="41"/>
    </row>
    <row r="1948" spans="1:24" ht="153" x14ac:dyDescent="0.25">
      <c r="A1948" s="6" t="s">
        <v>6004</v>
      </c>
      <c r="B1948" s="11" t="s">
        <v>25</v>
      </c>
      <c r="C1948" s="11" t="s">
        <v>3356</v>
      </c>
      <c r="D1948" s="11" t="s">
        <v>3353</v>
      </c>
      <c r="E1948" s="11" t="s">
        <v>3357</v>
      </c>
      <c r="F1948" s="48" t="s">
        <v>3358</v>
      </c>
      <c r="G1948" s="2" t="s">
        <v>30</v>
      </c>
      <c r="H1948" s="41">
        <v>0</v>
      </c>
      <c r="I1948" s="18">
        <v>470000000</v>
      </c>
      <c r="J1948" s="6" t="s">
        <v>32</v>
      </c>
      <c r="K1948" s="11" t="s">
        <v>152</v>
      </c>
      <c r="L1948" s="40" t="s">
        <v>2257</v>
      </c>
      <c r="M1948" s="2" t="s">
        <v>35</v>
      </c>
      <c r="N1948" s="11" t="s">
        <v>2258</v>
      </c>
      <c r="O1948" s="11" t="s">
        <v>2259</v>
      </c>
      <c r="P1948" s="2">
        <v>796</v>
      </c>
      <c r="Q1948" s="42" t="s">
        <v>39</v>
      </c>
      <c r="R1948" s="56">
        <v>1</v>
      </c>
      <c r="S1948" s="43">
        <v>1200000</v>
      </c>
      <c r="T1948" s="23">
        <f t="shared" si="1144"/>
        <v>1200000</v>
      </c>
      <c r="U1948" s="23">
        <f t="shared" si="1109"/>
        <v>1344000.0000000002</v>
      </c>
      <c r="V1948" s="2"/>
      <c r="W1948" s="2">
        <v>2016</v>
      </c>
      <c r="X1948" s="41"/>
    </row>
    <row r="1949" spans="1:24" ht="153" x14ac:dyDescent="0.25">
      <c r="A1949" s="6" t="s">
        <v>6005</v>
      </c>
      <c r="B1949" s="11" t="s">
        <v>25</v>
      </c>
      <c r="C1949" s="11" t="s">
        <v>3348</v>
      </c>
      <c r="D1949" s="11" t="s">
        <v>3349</v>
      </c>
      <c r="E1949" s="11" t="s">
        <v>3201</v>
      </c>
      <c r="F1949" s="11" t="s">
        <v>3359</v>
      </c>
      <c r="G1949" s="2" t="s">
        <v>30</v>
      </c>
      <c r="H1949" s="41">
        <v>0</v>
      </c>
      <c r="I1949" s="18">
        <v>470000000</v>
      </c>
      <c r="J1949" s="6" t="s">
        <v>32</v>
      </c>
      <c r="K1949" s="11" t="s">
        <v>152</v>
      </c>
      <c r="L1949" s="40" t="s">
        <v>2257</v>
      </c>
      <c r="M1949" s="2" t="s">
        <v>35</v>
      </c>
      <c r="N1949" s="11" t="s">
        <v>2258</v>
      </c>
      <c r="O1949" s="11" t="s">
        <v>2259</v>
      </c>
      <c r="P1949" s="2">
        <v>796</v>
      </c>
      <c r="Q1949" s="42" t="s">
        <v>39</v>
      </c>
      <c r="R1949" s="56">
        <v>1</v>
      </c>
      <c r="S1949" s="43">
        <v>60000</v>
      </c>
      <c r="T1949" s="23">
        <f t="shared" si="1144"/>
        <v>60000</v>
      </c>
      <c r="U1949" s="23">
        <f t="shared" si="1109"/>
        <v>67200</v>
      </c>
      <c r="V1949" s="2"/>
      <c r="W1949" s="2">
        <v>2016</v>
      </c>
      <c r="X1949" s="41"/>
    </row>
    <row r="1950" spans="1:24" ht="153" x14ac:dyDescent="0.25">
      <c r="A1950" s="6" t="s">
        <v>6006</v>
      </c>
      <c r="B1950" s="11" t="s">
        <v>25</v>
      </c>
      <c r="C1950" s="11" t="s">
        <v>3324</v>
      </c>
      <c r="D1950" s="11" t="s">
        <v>2440</v>
      </c>
      <c r="E1950" s="11" t="s">
        <v>3201</v>
      </c>
      <c r="F1950" s="11" t="s">
        <v>3360</v>
      </c>
      <c r="G1950" s="2" t="s">
        <v>30</v>
      </c>
      <c r="H1950" s="41">
        <v>0</v>
      </c>
      <c r="I1950" s="18">
        <v>470000000</v>
      </c>
      <c r="J1950" s="6" t="s">
        <v>32</v>
      </c>
      <c r="K1950" s="11" t="s">
        <v>152</v>
      </c>
      <c r="L1950" s="40" t="s">
        <v>2257</v>
      </c>
      <c r="M1950" s="2" t="s">
        <v>35</v>
      </c>
      <c r="N1950" s="11" t="s">
        <v>2258</v>
      </c>
      <c r="O1950" s="11" t="s">
        <v>2259</v>
      </c>
      <c r="P1950" s="2">
        <v>796</v>
      </c>
      <c r="Q1950" s="42" t="s">
        <v>39</v>
      </c>
      <c r="R1950" s="23">
        <v>1</v>
      </c>
      <c r="S1950" s="9">
        <v>185200</v>
      </c>
      <c r="T1950" s="23">
        <f t="shared" si="1144"/>
        <v>185200</v>
      </c>
      <c r="U1950" s="23">
        <f t="shared" si="1109"/>
        <v>207424.00000000003</v>
      </c>
      <c r="V1950" s="2"/>
      <c r="W1950" s="2">
        <v>2016</v>
      </c>
      <c r="X1950" s="41"/>
    </row>
    <row r="1951" spans="1:24" ht="153" x14ac:dyDescent="0.25">
      <c r="A1951" s="6" t="s">
        <v>6007</v>
      </c>
      <c r="B1951" s="11" t="s">
        <v>25</v>
      </c>
      <c r="C1951" s="11" t="s">
        <v>3361</v>
      </c>
      <c r="D1951" s="11" t="s">
        <v>2476</v>
      </c>
      <c r="E1951" s="11" t="s">
        <v>3362</v>
      </c>
      <c r="F1951" s="48" t="s">
        <v>3363</v>
      </c>
      <c r="G1951" s="2" t="s">
        <v>30</v>
      </c>
      <c r="H1951" s="41">
        <v>0</v>
      </c>
      <c r="I1951" s="18">
        <v>470000000</v>
      </c>
      <c r="J1951" s="6" t="s">
        <v>32</v>
      </c>
      <c r="K1951" s="11" t="s">
        <v>152</v>
      </c>
      <c r="L1951" s="40" t="s">
        <v>2257</v>
      </c>
      <c r="M1951" s="2" t="s">
        <v>35</v>
      </c>
      <c r="N1951" s="11" t="s">
        <v>2258</v>
      </c>
      <c r="O1951" s="11" t="s">
        <v>2259</v>
      </c>
      <c r="P1951" s="2">
        <v>796</v>
      </c>
      <c r="Q1951" s="42" t="s">
        <v>39</v>
      </c>
      <c r="R1951" s="56">
        <v>1</v>
      </c>
      <c r="S1951" s="43">
        <v>58534.992000000006</v>
      </c>
      <c r="T1951" s="23">
        <f t="shared" si="1144"/>
        <v>58534.992000000006</v>
      </c>
      <c r="U1951" s="23">
        <f t="shared" si="1109"/>
        <v>65559.19104000002</v>
      </c>
      <c r="V1951" s="2"/>
      <c r="W1951" s="2">
        <v>2016</v>
      </c>
      <c r="X1951" s="41"/>
    </row>
    <row r="1952" spans="1:24" ht="153" x14ac:dyDescent="0.25">
      <c r="A1952" s="6" t="s">
        <v>6008</v>
      </c>
      <c r="B1952" s="11" t="s">
        <v>25</v>
      </c>
      <c r="C1952" s="11" t="s">
        <v>3364</v>
      </c>
      <c r="D1952" s="11" t="s">
        <v>3365</v>
      </c>
      <c r="E1952" s="11" t="s">
        <v>3095</v>
      </c>
      <c r="F1952" s="48" t="s">
        <v>3366</v>
      </c>
      <c r="G1952" s="2" t="s">
        <v>30</v>
      </c>
      <c r="H1952" s="41">
        <v>0</v>
      </c>
      <c r="I1952" s="18">
        <v>470000000</v>
      </c>
      <c r="J1952" s="6" t="s">
        <v>32</v>
      </c>
      <c r="K1952" s="11" t="s">
        <v>152</v>
      </c>
      <c r="L1952" s="40" t="s">
        <v>2257</v>
      </c>
      <c r="M1952" s="2" t="s">
        <v>35</v>
      </c>
      <c r="N1952" s="11" t="s">
        <v>2258</v>
      </c>
      <c r="O1952" s="11" t="s">
        <v>2259</v>
      </c>
      <c r="P1952" s="2">
        <v>796</v>
      </c>
      <c r="Q1952" s="42" t="s">
        <v>39</v>
      </c>
      <c r="R1952" s="56">
        <v>1</v>
      </c>
      <c r="S1952" s="43">
        <v>21773.0592</v>
      </c>
      <c r="T1952" s="23">
        <f t="shared" si="1144"/>
        <v>21773.0592</v>
      </c>
      <c r="U1952" s="23">
        <f t="shared" si="1109"/>
        <v>24385.826304000002</v>
      </c>
      <c r="V1952" s="2"/>
      <c r="W1952" s="2">
        <v>2016</v>
      </c>
      <c r="X1952" s="41"/>
    </row>
    <row r="1953" spans="1:24" ht="153" x14ac:dyDescent="0.25">
      <c r="A1953" s="6" t="s">
        <v>6009</v>
      </c>
      <c r="B1953" s="11" t="s">
        <v>25</v>
      </c>
      <c r="C1953" s="11" t="s">
        <v>3364</v>
      </c>
      <c r="D1953" s="11" t="s">
        <v>3365</v>
      </c>
      <c r="E1953" s="11" t="s">
        <v>3095</v>
      </c>
      <c r="F1953" s="48" t="s">
        <v>3367</v>
      </c>
      <c r="G1953" s="2" t="s">
        <v>30</v>
      </c>
      <c r="H1953" s="41">
        <v>0</v>
      </c>
      <c r="I1953" s="18">
        <v>470000000</v>
      </c>
      <c r="J1953" s="6" t="s">
        <v>32</v>
      </c>
      <c r="K1953" s="11" t="s">
        <v>152</v>
      </c>
      <c r="L1953" s="40" t="s">
        <v>2257</v>
      </c>
      <c r="M1953" s="2" t="s">
        <v>35</v>
      </c>
      <c r="N1953" s="11" t="s">
        <v>2258</v>
      </c>
      <c r="O1953" s="11" t="s">
        <v>2259</v>
      </c>
      <c r="P1953" s="2">
        <v>796</v>
      </c>
      <c r="Q1953" s="42" t="s">
        <v>39</v>
      </c>
      <c r="R1953" s="56">
        <v>1</v>
      </c>
      <c r="S1953" s="43">
        <v>21773.0592</v>
      </c>
      <c r="T1953" s="23">
        <f t="shared" si="1144"/>
        <v>21773.0592</v>
      </c>
      <c r="U1953" s="23">
        <f t="shared" si="1109"/>
        <v>24385.826304000002</v>
      </c>
      <c r="V1953" s="2"/>
      <c r="W1953" s="2">
        <v>2016</v>
      </c>
      <c r="X1953" s="41"/>
    </row>
    <row r="1954" spans="1:24" ht="153" x14ac:dyDescent="0.25">
      <c r="A1954" s="6" t="s">
        <v>6010</v>
      </c>
      <c r="B1954" s="11" t="s">
        <v>25</v>
      </c>
      <c r="C1954" s="11" t="s">
        <v>3364</v>
      </c>
      <c r="D1954" s="11" t="s">
        <v>3365</v>
      </c>
      <c r="E1954" s="11" t="s">
        <v>3095</v>
      </c>
      <c r="F1954" s="48" t="s">
        <v>3368</v>
      </c>
      <c r="G1954" s="2" t="s">
        <v>30</v>
      </c>
      <c r="H1954" s="41">
        <v>0</v>
      </c>
      <c r="I1954" s="18">
        <v>470000000</v>
      </c>
      <c r="J1954" s="6" t="s">
        <v>32</v>
      </c>
      <c r="K1954" s="11" t="s">
        <v>152</v>
      </c>
      <c r="L1954" s="40" t="s">
        <v>2257</v>
      </c>
      <c r="M1954" s="2" t="s">
        <v>35</v>
      </c>
      <c r="N1954" s="11" t="s">
        <v>2258</v>
      </c>
      <c r="O1954" s="11" t="s">
        <v>2259</v>
      </c>
      <c r="P1954" s="2">
        <v>796</v>
      </c>
      <c r="Q1954" s="42" t="s">
        <v>39</v>
      </c>
      <c r="R1954" s="56">
        <v>2</v>
      </c>
      <c r="S1954" s="43">
        <v>13560</v>
      </c>
      <c r="T1954" s="23">
        <f t="shared" si="1144"/>
        <v>27120</v>
      </c>
      <c r="U1954" s="23">
        <f t="shared" si="1109"/>
        <v>30374.400000000001</v>
      </c>
      <c r="V1954" s="2"/>
      <c r="W1954" s="2">
        <v>2016</v>
      </c>
      <c r="X1954" s="41"/>
    </row>
    <row r="1955" spans="1:24" ht="153" x14ac:dyDescent="0.25">
      <c r="A1955" s="6" t="s">
        <v>6011</v>
      </c>
      <c r="B1955" s="11" t="s">
        <v>25</v>
      </c>
      <c r="C1955" s="11" t="s">
        <v>3348</v>
      </c>
      <c r="D1955" s="11" t="s">
        <v>3349</v>
      </c>
      <c r="E1955" s="11" t="s">
        <v>3201</v>
      </c>
      <c r="F1955" s="11" t="s">
        <v>3369</v>
      </c>
      <c r="G1955" s="2" t="s">
        <v>30</v>
      </c>
      <c r="H1955" s="41">
        <v>0</v>
      </c>
      <c r="I1955" s="18">
        <v>470000000</v>
      </c>
      <c r="J1955" s="6" t="s">
        <v>32</v>
      </c>
      <c r="K1955" s="11" t="s">
        <v>152</v>
      </c>
      <c r="L1955" s="40" t="s">
        <v>2257</v>
      </c>
      <c r="M1955" s="2" t="s">
        <v>35</v>
      </c>
      <c r="N1955" s="11" t="s">
        <v>2258</v>
      </c>
      <c r="O1955" s="11" t="s">
        <v>2259</v>
      </c>
      <c r="P1955" s="2">
        <v>796</v>
      </c>
      <c r="Q1955" s="42" t="s">
        <v>39</v>
      </c>
      <c r="R1955" s="56">
        <v>2</v>
      </c>
      <c r="S1955" s="43">
        <v>57500</v>
      </c>
      <c r="T1955" s="23">
        <f t="shared" si="1144"/>
        <v>115000</v>
      </c>
      <c r="U1955" s="23">
        <f t="shared" si="1109"/>
        <v>128800.00000000001</v>
      </c>
      <c r="V1955" s="2"/>
      <c r="W1955" s="2">
        <v>2016</v>
      </c>
      <c r="X1955" s="41"/>
    </row>
    <row r="1956" spans="1:24" ht="153" x14ac:dyDescent="0.25">
      <c r="A1956" s="6" t="s">
        <v>6012</v>
      </c>
      <c r="B1956" s="11" t="s">
        <v>25</v>
      </c>
      <c r="C1956" s="11" t="s">
        <v>3324</v>
      </c>
      <c r="D1956" s="11" t="s">
        <v>2440</v>
      </c>
      <c r="E1956" s="11" t="s">
        <v>3201</v>
      </c>
      <c r="F1956" s="11" t="s">
        <v>3370</v>
      </c>
      <c r="G1956" s="2" t="s">
        <v>30</v>
      </c>
      <c r="H1956" s="41">
        <v>0</v>
      </c>
      <c r="I1956" s="18">
        <v>470000000</v>
      </c>
      <c r="J1956" s="6" t="s">
        <v>32</v>
      </c>
      <c r="K1956" s="11" t="s">
        <v>152</v>
      </c>
      <c r="L1956" s="40" t="s">
        <v>2257</v>
      </c>
      <c r="M1956" s="2" t="s">
        <v>35</v>
      </c>
      <c r="N1956" s="11" t="s">
        <v>2258</v>
      </c>
      <c r="O1956" s="11" t="s">
        <v>2259</v>
      </c>
      <c r="P1956" s="2">
        <v>796</v>
      </c>
      <c r="Q1956" s="42" t="s">
        <v>39</v>
      </c>
      <c r="R1956" s="23">
        <v>1</v>
      </c>
      <c r="S1956" s="9">
        <v>154121</v>
      </c>
      <c r="T1956" s="23">
        <v>0</v>
      </c>
      <c r="U1956" s="23">
        <f t="shared" si="1109"/>
        <v>0</v>
      </c>
      <c r="V1956" s="2"/>
      <c r="W1956" s="2">
        <v>2016</v>
      </c>
      <c r="X1956" s="41" t="s">
        <v>6907</v>
      </c>
    </row>
    <row r="1957" spans="1:24" ht="153" x14ac:dyDescent="0.25">
      <c r="A1957" s="6" t="s">
        <v>7543</v>
      </c>
      <c r="B1957" s="11" t="s">
        <v>25</v>
      </c>
      <c r="C1957" s="11" t="s">
        <v>3324</v>
      </c>
      <c r="D1957" s="11" t="s">
        <v>2440</v>
      </c>
      <c r="E1957" s="11" t="s">
        <v>3201</v>
      </c>
      <c r="F1957" s="11" t="s">
        <v>3370</v>
      </c>
      <c r="G1957" s="2" t="s">
        <v>30</v>
      </c>
      <c r="H1957" s="41">
        <v>0</v>
      </c>
      <c r="I1957" s="18">
        <v>470000000</v>
      </c>
      <c r="J1957" s="6" t="s">
        <v>32</v>
      </c>
      <c r="K1957" s="11" t="s">
        <v>152</v>
      </c>
      <c r="L1957" s="40" t="s">
        <v>2257</v>
      </c>
      <c r="M1957" s="2" t="s">
        <v>35</v>
      </c>
      <c r="N1957" s="11" t="s">
        <v>2258</v>
      </c>
      <c r="O1957" s="11" t="s">
        <v>2259</v>
      </c>
      <c r="P1957" s="2">
        <v>796</v>
      </c>
      <c r="Q1957" s="42" t="s">
        <v>39</v>
      </c>
      <c r="R1957" s="23">
        <v>2</v>
      </c>
      <c r="S1957" s="9">
        <v>154121</v>
      </c>
      <c r="T1957" s="23">
        <f t="shared" ref="T1957" si="1145">R1957*S1957</f>
        <v>308242</v>
      </c>
      <c r="U1957" s="23">
        <f t="shared" ref="U1957" si="1146">T1957*1.12</f>
        <v>345231.04000000004</v>
      </c>
      <c r="V1957" s="2"/>
      <c r="W1957" s="2">
        <v>2016</v>
      </c>
      <c r="X1957" s="41"/>
    </row>
    <row r="1958" spans="1:24" ht="153" x14ac:dyDescent="0.25">
      <c r="A1958" s="6" t="s">
        <v>6013</v>
      </c>
      <c r="B1958" s="11" t="s">
        <v>25</v>
      </c>
      <c r="C1958" s="11" t="s">
        <v>2404</v>
      </c>
      <c r="D1958" s="11" t="s">
        <v>2405</v>
      </c>
      <c r="E1958" s="11" t="s">
        <v>2406</v>
      </c>
      <c r="F1958" s="48" t="s">
        <v>3371</v>
      </c>
      <c r="G1958" s="2" t="s">
        <v>30</v>
      </c>
      <c r="H1958" s="41">
        <v>0</v>
      </c>
      <c r="I1958" s="18">
        <v>470000000</v>
      </c>
      <c r="J1958" s="6" t="s">
        <v>32</v>
      </c>
      <c r="K1958" s="11" t="s">
        <v>267</v>
      </c>
      <c r="L1958" s="40" t="s">
        <v>2257</v>
      </c>
      <c r="M1958" s="2" t="s">
        <v>35</v>
      </c>
      <c r="N1958" s="11" t="s">
        <v>2258</v>
      </c>
      <c r="O1958" s="11" t="s">
        <v>2259</v>
      </c>
      <c r="P1958" s="2">
        <v>796</v>
      </c>
      <c r="Q1958" s="42" t="s">
        <v>39</v>
      </c>
      <c r="R1958" s="53">
        <v>6</v>
      </c>
      <c r="S1958" s="43">
        <v>3000</v>
      </c>
      <c r="T1958" s="23">
        <f t="shared" si="1144"/>
        <v>18000</v>
      </c>
      <c r="U1958" s="23">
        <f t="shared" si="1109"/>
        <v>20160.000000000004</v>
      </c>
      <c r="V1958" s="2"/>
      <c r="W1958" s="2">
        <v>2016</v>
      </c>
      <c r="X1958" s="41"/>
    </row>
    <row r="1959" spans="1:24" ht="153" x14ac:dyDescent="0.25">
      <c r="A1959" s="6" t="s">
        <v>6014</v>
      </c>
      <c r="B1959" s="11" t="s">
        <v>25</v>
      </c>
      <c r="C1959" s="11" t="s">
        <v>3149</v>
      </c>
      <c r="D1959" s="11" t="s">
        <v>781</v>
      </c>
      <c r="E1959" s="11" t="s">
        <v>3150</v>
      </c>
      <c r="F1959" s="48" t="s">
        <v>3372</v>
      </c>
      <c r="G1959" s="2" t="s">
        <v>30</v>
      </c>
      <c r="H1959" s="41">
        <v>0</v>
      </c>
      <c r="I1959" s="18">
        <v>470000000</v>
      </c>
      <c r="J1959" s="6" t="s">
        <v>32</v>
      </c>
      <c r="K1959" s="11" t="s">
        <v>267</v>
      </c>
      <c r="L1959" s="40" t="s">
        <v>2257</v>
      </c>
      <c r="M1959" s="2" t="s">
        <v>35</v>
      </c>
      <c r="N1959" s="11" t="s">
        <v>2258</v>
      </c>
      <c r="O1959" s="11" t="s">
        <v>2259</v>
      </c>
      <c r="P1959" s="2">
        <v>796</v>
      </c>
      <c r="Q1959" s="42" t="s">
        <v>39</v>
      </c>
      <c r="R1959" s="53">
        <v>6</v>
      </c>
      <c r="S1959" s="43">
        <v>3240</v>
      </c>
      <c r="T1959" s="23">
        <f t="shared" si="1144"/>
        <v>19440</v>
      </c>
      <c r="U1959" s="23">
        <f t="shared" si="1109"/>
        <v>21772.800000000003</v>
      </c>
      <c r="V1959" s="2"/>
      <c r="W1959" s="2">
        <v>2016</v>
      </c>
      <c r="X1959" s="41"/>
    </row>
    <row r="1960" spans="1:24" ht="153" x14ac:dyDescent="0.25">
      <c r="A1960" s="6" t="s">
        <v>6015</v>
      </c>
      <c r="B1960" s="11" t="s">
        <v>25</v>
      </c>
      <c r="C1960" s="11" t="s">
        <v>3149</v>
      </c>
      <c r="D1960" s="11" t="s">
        <v>781</v>
      </c>
      <c r="E1960" s="11" t="s">
        <v>3150</v>
      </c>
      <c r="F1960" s="48" t="s">
        <v>3373</v>
      </c>
      <c r="G1960" s="2" t="s">
        <v>30</v>
      </c>
      <c r="H1960" s="41">
        <v>0</v>
      </c>
      <c r="I1960" s="18">
        <v>470000000</v>
      </c>
      <c r="J1960" s="6" t="s">
        <v>32</v>
      </c>
      <c r="K1960" s="11" t="s">
        <v>267</v>
      </c>
      <c r="L1960" s="40" t="s">
        <v>2257</v>
      </c>
      <c r="M1960" s="2" t="s">
        <v>35</v>
      </c>
      <c r="N1960" s="11" t="s">
        <v>2258</v>
      </c>
      <c r="O1960" s="11" t="s">
        <v>2259</v>
      </c>
      <c r="P1960" s="2">
        <v>796</v>
      </c>
      <c r="Q1960" s="42" t="s">
        <v>39</v>
      </c>
      <c r="R1960" s="53">
        <v>6</v>
      </c>
      <c r="S1960" s="43">
        <v>1500</v>
      </c>
      <c r="T1960" s="23">
        <f t="shared" si="1144"/>
        <v>9000</v>
      </c>
      <c r="U1960" s="23">
        <f t="shared" si="1109"/>
        <v>10080.000000000002</v>
      </c>
      <c r="V1960" s="2"/>
      <c r="W1960" s="2">
        <v>2016</v>
      </c>
      <c r="X1960" s="41"/>
    </row>
    <row r="1961" spans="1:24" ht="153" x14ac:dyDescent="0.25">
      <c r="A1961" s="6" t="s">
        <v>6016</v>
      </c>
      <c r="B1961" s="11" t="s">
        <v>25</v>
      </c>
      <c r="C1961" s="11" t="s">
        <v>3155</v>
      </c>
      <c r="D1961" s="11" t="s">
        <v>3075</v>
      </c>
      <c r="E1961" s="11" t="s">
        <v>3156</v>
      </c>
      <c r="F1961" s="48" t="s">
        <v>3374</v>
      </c>
      <c r="G1961" s="2" t="s">
        <v>30</v>
      </c>
      <c r="H1961" s="41">
        <v>0</v>
      </c>
      <c r="I1961" s="18">
        <v>470000000</v>
      </c>
      <c r="J1961" s="6" t="s">
        <v>32</v>
      </c>
      <c r="K1961" s="11" t="s">
        <v>267</v>
      </c>
      <c r="L1961" s="40" t="s">
        <v>2257</v>
      </c>
      <c r="M1961" s="2" t="s">
        <v>35</v>
      </c>
      <c r="N1961" s="11" t="s">
        <v>2258</v>
      </c>
      <c r="O1961" s="11" t="s">
        <v>2259</v>
      </c>
      <c r="P1961" s="2">
        <v>796</v>
      </c>
      <c r="Q1961" s="42" t="s">
        <v>39</v>
      </c>
      <c r="R1961" s="53">
        <v>3</v>
      </c>
      <c r="S1961" s="43">
        <v>6720</v>
      </c>
      <c r="T1961" s="23">
        <f t="shared" si="1144"/>
        <v>20160</v>
      </c>
      <c r="U1961" s="23">
        <f t="shared" si="1109"/>
        <v>22579.200000000001</v>
      </c>
      <c r="V1961" s="2"/>
      <c r="W1961" s="2">
        <v>2016</v>
      </c>
      <c r="X1961" s="41"/>
    </row>
    <row r="1962" spans="1:24" ht="153" x14ac:dyDescent="0.25">
      <c r="A1962" s="6" t="s">
        <v>6017</v>
      </c>
      <c r="B1962" s="11" t="s">
        <v>25</v>
      </c>
      <c r="C1962" s="11" t="s">
        <v>3375</v>
      </c>
      <c r="D1962" s="11" t="s">
        <v>3178</v>
      </c>
      <c r="E1962" s="11" t="s">
        <v>3376</v>
      </c>
      <c r="F1962" s="35" t="s">
        <v>3377</v>
      </c>
      <c r="G1962" s="2" t="s">
        <v>30</v>
      </c>
      <c r="H1962" s="41">
        <v>0</v>
      </c>
      <c r="I1962" s="18">
        <v>470000000</v>
      </c>
      <c r="J1962" s="6" t="s">
        <v>32</v>
      </c>
      <c r="K1962" s="11" t="s">
        <v>267</v>
      </c>
      <c r="L1962" s="40" t="s">
        <v>2257</v>
      </c>
      <c r="M1962" s="2" t="s">
        <v>35</v>
      </c>
      <c r="N1962" s="11" t="s">
        <v>2258</v>
      </c>
      <c r="O1962" s="11" t="s">
        <v>2259</v>
      </c>
      <c r="P1962" s="2">
        <v>796</v>
      </c>
      <c r="Q1962" s="42" t="s">
        <v>39</v>
      </c>
      <c r="R1962" s="53">
        <v>2</v>
      </c>
      <c r="S1962" s="43">
        <v>10800</v>
      </c>
      <c r="T1962" s="23">
        <f t="shared" si="1144"/>
        <v>21600</v>
      </c>
      <c r="U1962" s="23">
        <f t="shared" ref="U1962:U2064" si="1147">T1962*1.12</f>
        <v>24192.000000000004</v>
      </c>
      <c r="V1962" s="2"/>
      <c r="W1962" s="2">
        <v>2016</v>
      </c>
      <c r="X1962" s="41"/>
    </row>
    <row r="1963" spans="1:24" ht="153" x14ac:dyDescent="0.25">
      <c r="A1963" s="6" t="s">
        <v>6018</v>
      </c>
      <c r="B1963" s="11" t="s">
        <v>25</v>
      </c>
      <c r="C1963" s="11" t="s">
        <v>3193</v>
      </c>
      <c r="D1963" s="11" t="s">
        <v>2569</v>
      </c>
      <c r="E1963" s="11" t="s">
        <v>3194</v>
      </c>
      <c r="F1963" s="35" t="s">
        <v>3378</v>
      </c>
      <c r="G1963" s="2" t="s">
        <v>30</v>
      </c>
      <c r="H1963" s="41">
        <v>0</v>
      </c>
      <c r="I1963" s="18">
        <v>470000000</v>
      </c>
      <c r="J1963" s="6" t="s">
        <v>32</v>
      </c>
      <c r="K1963" s="11" t="s">
        <v>267</v>
      </c>
      <c r="L1963" s="40" t="s">
        <v>2257</v>
      </c>
      <c r="M1963" s="2" t="s">
        <v>35</v>
      </c>
      <c r="N1963" s="11" t="s">
        <v>2258</v>
      </c>
      <c r="O1963" s="11" t="s">
        <v>2259</v>
      </c>
      <c r="P1963" s="2">
        <v>796</v>
      </c>
      <c r="Q1963" s="42" t="s">
        <v>39</v>
      </c>
      <c r="R1963" s="53">
        <v>1</v>
      </c>
      <c r="S1963" s="43">
        <v>86400</v>
      </c>
      <c r="T1963" s="23">
        <f t="shared" si="1144"/>
        <v>86400</v>
      </c>
      <c r="U1963" s="23">
        <f t="shared" si="1147"/>
        <v>96768.000000000015</v>
      </c>
      <c r="V1963" s="2"/>
      <c r="W1963" s="2">
        <v>2016</v>
      </c>
      <c r="X1963" s="41"/>
    </row>
    <row r="1964" spans="1:24" ht="153" x14ac:dyDescent="0.25">
      <c r="A1964" s="6" t="s">
        <v>6019</v>
      </c>
      <c r="B1964" s="11" t="s">
        <v>25</v>
      </c>
      <c r="C1964" s="11" t="s">
        <v>3348</v>
      </c>
      <c r="D1964" s="11" t="s">
        <v>3349</v>
      </c>
      <c r="E1964" s="11" t="s">
        <v>3201</v>
      </c>
      <c r="F1964" s="11" t="s">
        <v>3379</v>
      </c>
      <c r="G1964" s="2" t="s">
        <v>30</v>
      </c>
      <c r="H1964" s="41">
        <v>0</v>
      </c>
      <c r="I1964" s="18">
        <v>470000000</v>
      </c>
      <c r="J1964" s="6" t="s">
        <v>32</v>
      </c>
      <c r="K1964" s="11" t="s">
        <v>628</v>
      </c>
      <c r="L1964" s="40" t="s">
        <v>2257</v>
      </c>
      <c r="M1964" s="2" t="s">
        <v>35</v>
      </c>
      <c r="N1964" s="11" t="s">
        <v>2258</v>
      </c>
      <c r="O1964" s="11" t="s">
        <v>2259</v>
      </c>
      <c r="P1964" s="2">
        <v>796</v>
      </c>
      <c r="Q1964" s="42" t="s">
        <v>39</v>
      </c>
      <c r="R1964" s="56">
        <v>1</v>
      </c>
      <c r="S1964" s="43">
        <v>56000</v>
      </c>
      <c r="T1964" s="23">
        <v>0</v>
      </c>
      <c r="U1964" s="23">
        <f t="shared" si="1147"/>
        <v>0</v>
      </c>
      <c r="V1964" s="2"/>
      <c r="W1964" s="2">
        <v>2016</v>
      </c>
      <c r="X1964" s="41" t="s">
        <v>6907</v>
      </c>
    </row>
    <row r="1965" spans="1:24" ht="153" x14ac:dyDescent="0.25">
      <c r="A1965" s="6" t="s">
        <v>7544</v>
      </c>
      <c r="B1965" s="11" t="s">
        <v>25</v>
      </c>
      <c r="C1965" s="11" t="s">
        <v>3348</v>
      </c>
      <c r="D1965" s="11" t="s">
        <v>3349</v>
      </c>
      <c r="E1965" s="11" t="s">
        <v>3201</v>
      </c>
      <c r="F1965" s="11" t="s">
        <v>3379</v>
      </c>
      <c r="G1965" s="2" t="s">
        <v>30</v>
      </c>
      <c r="H1965" s="41">
        <v>0</v>
      </c>
      <c r="I1965" s="18">
        <v>470000000</v>
      </c>
      <c r="J1965" s="6" t="s">
        <v>32</v>
      </c>
      <c r="K1965" s="11" t="s">
        <v>628</v>
      </c>
      <c r="L1965" s="40" t="s">
        <v>2257</v>
      </c>
      <c r="M1965" s="2" t="s">
        <v>35</v>
      </c>
      <c r="N1965" s="11" t="s">
        <v>2258</v>
      </c>
      <c r="O1965" s="11" t="s">
        <v>2259</v>
      </c>
      <c r="P1965" s="2">
        <v>796</v>
      </c>
      <c r="Q1965" s="42" t="s">
        <v>39</v>
      </c>
      <c r="R1965" s="56">
        <v>2</v>
      </c>
      <c r="S1965" s="43">
        <v>56000</v>
      </c>
      <c r="T1965" s="23">
        <f t="shared" ref="T1965" si="1148">R1965*S1965</f>
        <v>112000</v>
      </c>
      <c r="U1965" s="23">
        <f t="shared" ref="U1965" si="1149">T1965*1.12</f>
        <v>125440.00000000001</v>
      </c>
      <c r="V1965" s="2"/>
      <c r="W1965" s="2">
        <v>2016</v>
      </c>
      <c r="X1965" s="41"/>
    </row>
    <row r="1966" spans="1:24" ht="153" x14ac:dyDescent="0.25">
      <c r="A1966" s="6" t="s">
        <v>6020</v>
      </c>
      <c r="B1966" s="11" t="s">
        <v>25</v>
      </c>
      <c r="C1966" s="11" t="s">
        <v>3107</v>
      </c>
      <c r="D1966" s="11" t="s">
        <v>3108</v>
      </c>
      <c r="E1966" s="11" t="s">
        <v>3105</v>
      </c>
      <c r="F1966" s="58" t="s">
        <v>3380</v>
      </c>
      <c r="G1966" s="2" t="s">
        <v>30</v>
      </c>
      <c r="H1966" s="41">
        <v>0</v>
      </c>
      <c r="I1966" s="18">
        <v>470000000</v>
      </c>
      <c r="J1966" s="6" t="s">
        <v>32</v>
      </c>
      <c r="K1966" s="11" t="s">
        <v>628</v>
      </c>
      <c r="L1966" s="40" t="s">
        <v>2257</v>
      </c>
      <c r="M1966" s="2" t="s">
        <v>35</v>
      </c>
      <c r="N1966" s="11" t="s">
        <v>2258</v>
      </c>
      <c r="O1966" s="11" t="s">
        <v>2259</v>
      </c>
      <c r="P1966" s="2">
        <v>796</v>
      </c>
      <c r="Q1966" s="42" t="s">
        <v>39</v>
      </c>
      <c r="R1966" s="56">
        <v>1</v>
      </c>
      <c r="S1966" s="43">
        <v>374741.04960000003</v>
      </c>
      <c r="T1966" s="23">
        <f t="shared" si="1144"/>
        <v>374741.04960000003</v>
      </c>
      <c r="U1966" s="23">
        <f t="shared" si="1147"/>
        <v>419709.97555200005</v>
      </c>
      <c r="V1966" s="2"/>
      <c r="W1966" s="2">
        <v>2016</v>
      </c>
      <c r="X1966" s="41"/>
    </row>
    <row r="1967" spans="1:24" ht="153" x14ac:dyDescent="0.25">
      <c r="A1967" s="6" t="s">
        <v>6021</v>
      </c>
      <c r="B1967" s="11" t="s">
        <v>25</v>
      </c>
      <c r="C1967" s="11" t="s">
        <v>3381</v>
      </c>
      <c r="D1967" s="11" t="s">
        <v>2906</v>
      </c>
      <c r="E1967" s="11" t="s">
        <v>3382</v>
      </c>
      <c r="F1967" s="11" t="s">
        <v>3383</v>
      </c>
      <c r="G1967" s="2" t="s">
        <v>30</v>
      </c>
      <c r="H1967" s="41">
        <v>0</v>
      </c>
      <c r="I1967" s="18">
        <v>470000000</v>
      </c>
      <c r="J1967" s="6" t="s">
        <v>32</v>
      </c>
      <c r="K1967" s="11" t="s">
        <v>628</v>
      </c>
      <c r="L1967" s="40" t="s">
        <v>2257</v>
      </c>
      <c r="M1967" s="2" t="s">
        <v>35</v>
      </c>
      <c r="N1967" s="11" t="s">
        <v>2258</v>
      </c>
      <c r="O1967" s="11" t="s">
        <v>2259</v>
      </c>
      <c r="P1967" s="2">
        <v>796</v>
      </c>
      <c r="Q1967" s="42" t="s">
        <v>39</v>
      </c>
      <c r="R1967" s="56">
        <v>1</v>
      </c>
      <c r="S1967" s="43">
        <v>220000</v>
      </c>
      <c r="T1967" s="23">
        <f t="shared" ref="T1967:T2012" si="1150">R1967*S1967</f>
        <v>220000</v>
      </c>
      <c r="U1967" s="23">
        <f t="shared" si="1147"/>
        <v>246400.00000000003</v>
      </c>
      <c r="V1967" s="2"/>
      <c r="W1967" s="2">
        <v>2016</v>
      </c>
      <c r="X1967" s="41"/>
    </row>
    <row r="1968" spans="1:24" ht="153" x14ac:dyDescent="0.25">
      <c r="A1968" s="6" t="s">
        <v>6022</v>
      </c>
      <c r="B1968" s="11" t="s">
        <v>25</v>
      </c>
      <c r="C1968" s="11" t="s">
        <v>3384</v>
      </c>
      <c r="D1968" s="11" t="s">
        <v>3385</v>
      </c>
      <c r="E1968" s="11" t="s">
        <v>3386</v>
      </c>
      <c r="F1968" s="11" t="s">
        <v>3387</v>
      </c>
      <c r="G1968" s="2" t="s">
        <v>30</v>
      </c>
      <c r="H1968" s="41">
        <v>0</v>
      </c>
      <c r="I1968" s="18">
        <v>470000000</v>
      </c>
      <c r="J1968" s="6" t="s">
        <v>32</v>
      </c>
      <c r="K1968" s="11" t="s">
        <v>628</v>
      </c>
      <c r="L1968" s="40" t="s">
        <v>2257</v>
      </c>
      <c r="M1968" s="2" t="s">
        <v>35</v>
      </c>
      <c r="N1968" s="11" t="s">
        <v>2258</v>
      </c>
      <c r="O1968" s="11" t="s">
        <v>2259</v>
      </c>
      <c r="P1968" s="2">
        <v>796</v>
      </c>
      <c r="Q1968" s="42" t="s">
        <v>39</v>
      </c>
      <c r="R1968" s="56">
        <v>1</v>
      </c>
      <c r="S1968" s="43">
        <v>220000</v>
      </c>
      <c r="T1968" s="23">
        <f t="shared" si="1150"/>
        <v>220000</v>
      </c>
      <c r="U1968" s="23">
        <f t="shared" si="1147"/>
        <v>246400.00000000003</v>
      </c>
      <c r="V1968" s="2"/>
      <c r="W1968" s="2">
        <v>2016</v>
      </c>
      <c r="X1968" s="41"/>
    </row>
    <row r="1969" spans="1:24" ht="153" x14ac:dyDescent="0.25">
      <c r="A1969" s="6" t="s">
        <v>6023</v>
      </c>
      <c r="B1969" s="11" t="s">
        <v>25</v>
      </c>
      <c r="C1969" s="11" t="s">
        <v>3135</v>
      </c>
      <c r="D1969" s="11" t="s">
        <v>3136</v>
      </c>
      <c r="E1969" s="11" t="s">
        <v>3137</v>
      </c>
      <c r="F1969" s="58" t="s">
        <v>3388</v>
      </c>
      <c r="G1969" s="2" t="s">
        <v>30</v>
      </c>
      <c r="H1969" s="41">
        <v>0</v>
      </c>
      <c r="I1969" s="18">
        <v>470000000</v>
      </c>
      <c r="J1969" s="6" t="s">
        <v>32</v>
      </c>
      <c r="K1969" s="11" t="s">
        <v>628</v>
      </c>
      <c r="L1969" s="40" t="s">
        <v>2257</v>
      </c>
      <c r="M1969" s="2" t="s">
        <v>35</v>
      </c>
      <c r="N1969" s="11" t="s">
        <v>2258</v>
      </c>
      <c r="O1969" s="11" t="s">
        <v>2259</v>
      </c>
      <c r="P1969" s="2">
        <v>796</v>
      </c>
      <c r="Q1969" s="42" t="s">
        <v>39</v>
      </c>
      <c r="R1969" s="56">
        <v>1</v>
      </c>
      <c r="S1969" s="43">
        <v>102000</v>
      </c>
      <c r="T1969" s="23">
        <v>0</v>
      </c>
      <c r="U1969" s="23">
        <f t="shared" si="1147"/>
        <v>0</v>
      </c>
      <c r="V1969" s="2"/>
      <c r="W1969" s="2">
        <v>2016</v>
      </c>
      <c r="X1969" s="41" t="s">
        <v>7015</v>
      </c>
    </row>
    <row r="1970" spans="1:24" ht="153" x14ac:dyDescent="0.25">
      <c r="A1970" s="6" t="s">
        <v>7545</v>
      </c>
      <c r="B1970" s="11" t="s">
        <v>25</v>
      </c>
      <c r="C1970" s="11" t="s">
        <v>3135</v>
      </c>
      <c r="D1970" s="11" t="s">
        <v>3136</v>
      </c>
      <c r="E1970" s="11" t="s">
        <v>3137</v>
      </c>
      <c r="F1970" s="58" t="s">
        <v>3388</v>
      </c>
      <c r="G1970" s="2" t="s">
        <v>30</v>
      </c>
      <c r="H1970" s="41">
        <v>0</v>
      </c>
      <c r="I1970" s="18">
        <v>470000000</v>
      </c>
      <c r="J1970" s="6" t="s">
        <v>32</v>
      </c>
      <c r="K1970" s="11" t="s">
        <v>628</v>
      </c>
      <c r="L1970" s="40" t="s">
        <v>2257</v>
      </c>
      <c r="M1970" s="2" t="s">
        <v>35</v>
      </c>
      <c r="N1970" s="11" t="s">
        <v>2258</v>
      </c>
      <c r="O1970" s="11" t="s">
        <v>2259</v>
      </c>
      <c r="P1970" s="2">
        <v>796</v>
      </c>
      <c r="Q1970" s="42" t="s">
        <v>39</v>
      </c>
      <c r="R1970" s="56">
        <v>1</v>
      </c>
      <c r="S1970" s="43">
        <v>224831.99</v>
      </c>
      <c r="T1970" s="23">
        <f t="shared" ref="T1970" si="1151">R1970*S1970</f>
        <v>224831.99</v>
      </c>
      <c r="U1970" s="23">
        <f t="shared" ref="U1970" si="1152">T1970*1.12</f>
        <v>251811.82880000002</v>
      </c>
      <c r="V1970" s="2"/>
      <c r="W1970" s="2">
        <v>2016</v>
      </c>
      <c r="X1970" s="41"/>
    </row>
    <row r="1971" spans="1:24" ht="153" x14ac:dyDescent="0.25">
      <c r="A1971" s="6" t="s">
        <v>6024</v>
      </c>
      <c r="B1971" s="11" t="s">
        <v>25</v>
      </c>
      <c r="C1971" s="11" t="s">
        <v>3107</v>
      </c>
      <c r="D1971" s="11" t="s">
        <v>3108</v>
      </c>
      <c r="E1971" s="11" t="s">
        <v>3105</v>
      </c>
      <c r="F1971" s="58" t="s">
        <v>3389</v>
      </c>
      <c r="G1971" s="2" t="s">
        <v>30</v>
      </c>
      <c r="H1971" s="41">
        <v>0</v>
      </c>
      <c r="I1971" s="18">
        <v>470000000</v>
      </c>
      <c r="J1971" s="6" t="s">
        <v>32</v>
      </c>
      <c r="K1971" s="11" t="s">
        <v>628</v>
      </c>
      <c r="L1971" s="40" t="s">
        <v>2257</v>
      </c>
      <c r="M1971" s="2" t="s">
        <v>35</v>
      </c>
      <c r="N1971" s="11" t="s">
        <v>2258</v>
      </c>
      <c r="O1971" s="11" t="s">
        <v>2259</v>
      </c>
      <c r="P1971" s="2">
        <v>796</v>
      </c>
      <c r="Q1971" s="69" t="s">
        <v>39</v>
      </c>
      <c r="R1971" s="56">
        <v>1</v>
      </c>
      <c r="S1971" s="43">
        <v>879149.03</v>
      </c>
      <c r="T1971" s="23">
        <f t="shared" si="1150"/>
        <v>879149.03</v>
      </c>
      <c r="U1971" s="23">
        <f t="shared" si="1147"/>
        <v>984646.91360000009</v>
      </c>
      <c r="V1971" s="2"/>
      <c r="W1971" s="2">
        <v>2016</v>
      </c>
      <c r="X1971" s="41"/>
    </row>
    <row r="1972" spans="1:24" ht="331.5" x14ac:dyDescent="0.25">
      <c r="A1972" s="6" t="s">
        <v>6025</v>
      </c>
      <c r="B1972" s="11" t="s">
        <v>25</v>
      </c>
      <c r="C1972" s="11" t="s">
        <v>3390</v>
      </c>
      <c r="D1972" s="11" t="s">
        <v>2346</v>
      </c>
      <c r="E1972" s="11" t="s">
        <v>3391</v>
      </c>
      <c r="F1972" s="46" t="s">
        <v>3392</v>
      </c>
      <c r="G1972" s="2" t="s">
        <v>30</v>
      </c>
      <c r="H1972" s="41">
        <v>0</v>
      </c>
      <c r="I1972" s="18">
        <v>470000000</v>
      </c>
      <c r="J1972" s="6" t="s">
        <v>32</v>
      </c>
      <c r="K1972" s="11" t="s">
        <v>95</v>
      </c>
      <c r="L1972" s="40" t="s">
        <v>2257</v>
      </c>
      <c r="M1972" s="2" t="s">
        <v>35</v>
      </c>
      <c r="N1972" s="11" t="s">
        <v>2258</v>
      </c>
      <c r="O1972" s="11" t="s">
        <v>2259</v>
      </c>
      <c r="P1972" s="2">
        <v>796</v>
      </c>
      <c r="Q1972" s="42" t="s">
        <v>39</v>
      </c>
      <c r="R1972" s="43">
        <v>1</v>
      </c>
      <c r="S1972" s="43">
        <v>2932800</v>
      </c>
      <c r="T1972" s="23">
        <v>0</v>
      </c>
      <c r="U1972" s="23">
        <f t="shared" si="1147"/>
        <v>0</v>
      </c>
      <c r="V1972" s="2"/>
      <c r="W1972" s="2">
        <v>2016</v>
      </c>
      <c r="X1972" s="41" t="s">
        <v>6905</v>
      </c>
    </row>
    <row r="1973" spans="1:24" ht="153" x14ac:dyDescent="0.25">
      <c r="A1973" s="6" t="s">
        <v>6026</v>
      </c>
      <c r="B1973" s="11" t="s">
        <v>25</v>
      </c>
      <c r="C1973" s="11" t="s">
        <v>2353</v>
      </c>
      <c r="D1973" s="11" t="s">
        <v>2354</v>
      </c>
      <c r="E1973" s="11" t="s">
        <v>2355</v>
      </c>
      <c r="F1973" s="46" t="s">
        <v>3393</v>
      </c>
      <c r="G1973" s="2" t="s">
        <v>30</v>
      </c>
      <c r="H1973" s="41">
        <v>0</v>
      </c>
      <c r="I1973" s="18">
        <v>470000000</v>
      </c>
      <c r="J1973" s="6" t="s">
        <v>32</v>
      </c>
      <c r="K1973" s="11" t="s">
        <v>95</v>
      </c>
      <c r="L1973" s="40" t="s">
        <v>2257</v>
      </c>
      <c r="M1973" s="2" t="s">
        <v>35</v>
      </c>
      <c r="N1973" s="11" t="s">
        <v>2258</v>
      </c>
      <c r="O1973" s="11" t="s">
        <v>2259</v>
      </c>
      <c r="P1973" s="2">
        <v>796</v>
      </c>
      <c r="Q1973" s="42" t="s">
        <v>39</v>
      </c>
      <c r="R1973" s="43">
        <v>1</v>
      </c>
      <c r="S1973" s="43">
        <v>516938.39999999997</v>
      </c>
      <c r="T1973" s="23">
        <f t="shared" si="1150"/>
        <v>516938.39999999997</v>
      </c>
      <c r="U1973" s="23">
        <f t="shared" si="1147"/>
        <v>578971.00800000003</v>
      </c>
      <c r="V1973" s="2"/>
      <c r="W1973" s="2">
        <v>2016</v>
      </c>
      <c r="X1973" s="41"/>
    </row>
    <row r="1974" spans="1:24" ht="153" x14ac:dyDescent="0.25">
      <c r="A1974" s="6" t="s">
        <v>6027</v>
      </c>
      <c r="B1974" s="11" t="s">
        <v>25</v>
      </c>
      <c r="C1974" s="11" t="s">
        <v>2357</v>
      </c>
      <c r="D1974" s="11" t="s">
        <v>2358</v>
      </c>
      <c r="E1974" s="11" t="s">
        <v>2359</v>
      </c>
      <c r="F1974" s="45" t="s">
        <v>3394</v>
      </c>
      <c r="G1974" s="2" t="s">
        <v>30</v>
      </c>
      <c r="H1974" s="41">
        <v>0</v>
      </c>
      <c r="I1974" s="18">
        <v>470000000</v>
      </c>
      <c r="J1974" s="6" t="s">
        <v>32</v>
      </c>
      <c r="K1974" s="11" t="s">
        <v>95</v>
      </c>
      <c r="L1974" s="40" t="s">
        <v>2257</v>
      </c>
      <c r="M1974" s="2" t="s">
        <v>35</v>
      </c>
      <c r="N1974" s="11" t="s">
        <v>2258</v>
      </c>
      <c r="O1974" s="11" t="s">
        <v>2259</v>
      </c>
      <c r="P1974" s="2">
        <v>839</v>
      </c>
      <c r="Q1974" s="3" t="s">
        <v>2030</v>
      </c>
      <c r="R1974" s="43">
        <v>4</v>
      </c>
      <c r="S1974" s="23">
        <v>3578.0800000000004</v>
      </c>
      <c r="T1974" s="23">
        <f t="shared" si="1150"/>
        <v>14312.320000000002</v>
      </c>
      <c r="U1974" s="23">
        <f t="shared" si="1147"/>
        <v>16029.798400000003</v>
      </c>
      <c r="V1974" s="2"/>
      <c r="W1974" s="2">
        <v>2016</v>
      </c>
      <c r="X1974" s="41"/>
    </row>
    <row r="1975" spans="1:24" ht="153" x14ac:dyDescent="0.25">
      <c r="A1975" s="6" t="s">
        <v>6028</v>
      </c>
      <c r="B1975" s="11" t="s">
        <v>25</v>
      </c>
      <c r="C1975" s="11" t="s">
        <v>2362</v>
      </c>
      <c r="D1975" s="11" t="s">
        <v>2358</v>
      </c>
      <c r="E1975" s="11" t="s">
        <v>2363</v>
      </c>
      <c r="F1975" s="45" t="s">
        <v>3395</v>
      </c>
      <c r="G1975" s="2" t="s">
        <v>30</v>
      </c>
      <c r="H1975" s="41">
        <v>0</v>
      </c>
      <c r="I1975" s="18">
        <v>470000000</v>
      </c>
      <c r="J1975" s="6" t="s">
        <v>32</v>
      </c>
      <c r="K1975" s="11" t="s">
        <v>95</v>
      </c>
      <c r="L1975" s="40" t="s">
        <v>2257</v>
      </c>
      <c r="M1975" s="2" t="s">
        <v>35</v>
      </c>
      <c r="N1975" s="11" t="s">
        <v>2258</v>
      </c>
      <c r="O1975" s="11" t="s">
        <v>2259</v>
      </c>
      <c r="P1975" s="2">
        <v>796</v>
      </c>
      <c r="Q1975" s="42" t="s">
        <v>39</v>
      </c>
      <c r="R1975" s="43">
        <v>4</v>
      </c>
      <c r="S1975" s="23">
        <v>2351.86</v>
      </c>
      <c r="T1975" s="23">
        <f t="shared" si="1150"/>
        <v>9407.44</v>
      </c>
      <c r="U1975" s="23">
        <f t="shared" si="1147"/>
        <v>10536.332800000002</v>
      </c>
      <c r="V1975" s="2"/>
      <c r="W1975" s="2">
        <v>2016</v>
      </c>
      <c r="X1975" s="41"/>
    </row>
    <row r="1976" spans="1:24" ht="153" x14ac:dyDescent="0.25">
      <c r="A1976" s="6" t="s">
        <v>6029</v>
      </c>
      <c r="B1976" s="11" t="s">
        <v>25</v>
      </c>
      <c r="C1976" s="11" t="s">
        <v>2366</v>
      </c>
      <c r="D1976" s="11" t="s">
        <v>2367</v>
      </c>
      <c r="E1976" s="11" t="s">
        <v>2368</v>
      </c>
      <c r="F1976" s="45" t="s">
        <v>3396</v>
      </c>
      <c r="G1976" s="2" t="s">
        <v>30</v>
      </c>
      <c r="H1976" s="41">
        <v>0</v>
      </c>
      <c r="I1976" s="18">
        <v>470000000</v>
      </c>
      <c r="J1976" s="6" t="s">
        <v>32</v>
      </c>
      <c r="K1976" s="11" t="s">
        <v>95</v>
      </c>
      <c r="L1976" s="40" t="s">
        <v>2257</v>
      </c>
      <c r="M1976" s="2" t="s">
        <v>35</v>
      </c>
      <c r="N1976" s="11" t="s">
        <v>2258</v>
      </c>
      <c r="O1976" s="11" t="s">
        <v>2259</v>
      </c>
      <c r="P1976" s="2">
        <v>796</v>
      </c>
      <c r="Q1976" s="42" t="s">
        <v>39</v>
      </c>
      <c r="R1976" s="43">
        <v>8</v>
      </c>
      <c r="S1976" s="23">
        <v>75527.02</v>
      </c>
      <c r="T1976" s="23">
        <f t="shared" si="1150"/>
        <v>604216.16</v>
      </c>
      <c r="U1976" s="23">
        <f t="shared" si="1147"/>
        <v>676722.09920000006</v>
      </c>
      <c r="V1976" s="2"/>
      <c r="W1976" s="2">
        <v>2016</v>
      </c>
      <c r="X1976" s="41"/>
    </row>
    <row r="1977" spans="1:24" ht="153" x14ac:dyDescent="0.25">
      <c r="A1977" s="6" t="s">
        <v>6030</v>
      </c>
      <c r="B1977" s="11" t="s">
        <v>25</v>
      </c>
      <c r="C1977" s="11" t="s">
        <v>2375</v>
      </c>
      <c r="D1977" s="11" t="s">
        <v>2376</v>
      </c>
      <c r="E1977" s="11" t="s">
        <v>2377</v>
      </c>
      <c r="F1977" s="46" t="s">
        <v>3397</v>
      </c>
      <c r="G1977" s="2" t="s">
        <v>30</v>
      </c>
      <c r="H1977" s="41">
        <v>0</v>
      </c>
      <c r="I1977" s="18">
        <v>470000000</v>
      </c>
      <c r="J1977" s="6" t="s">
        <v>32</v>
      </c>
      <c r="K1977" s="11" t="s">
        <v>95</v>
      </c>
      <c r="L1977" s="40" t="s">
        <v>2257</v>
      </c>
      <c r="M1977" s="2" t="s">
        <v>35</v>
      </c>
      <c r="N1977" s="11" t="s">
        <v>2258</v>
      </c>
      <c r="O1977" s="11" t="s">
        <v>2259</v>
      </c>
      <c r="P1977" s="2">
        <v>839</v>
      </c>
      <c r="Q1977" s="3" t="s">
        <v>2030</v>
      </c>
      <c r="R1977" s="43">
        <v>6</v>
      </c>
      <c r="S1977" s="23">
        <v>6411.4400000000005</v>
      </c>
      <c r="T1977" s="23">
        <v>0</v>
      </c>
      <c r="U1977" s="23">
        <f t="shared" si="1147"/>
        <v>0</v>
      </c>
      <c r="V1977" s="2"/>
      <c r="W1977" s="2">
        <v>2016</v>
      </c>
      <c r="X1977" s="41" t="s">
        <v>6907</v>
      </c>
    </row>
    <row r="1978" spans="1:24" ht="153" x14ac:dyDescent="0.25">
      <c r="A1978" s="6" t="s">
        <v>7546</v>
      </c>
      <c r="B1978" s="11" t="s">
        <v>25</v>
      </c>
      <c r="C1978" s="11" t="s">
        <v>2375</v>
      </c>
      <c r="D1978" s="11" t="s">
        <v>2376</v>
      </c>
      <c r="E1978" s="11" t="s">
        <v>2377</v>
      </c>
      <c r="F1978" s="46" t="s">
        <v>3397</v>
      </c>
      <c r="G1978" s="2" t="s">
        <v>30</v>
      </c>
      <c r="H1978" s="41">
        <v>0</v>
      </c>
      <c r="I1978" s="18">
        <v>470000000</v>
      </c>
      <c r="J1978" s="6" t="s">
        <v>32</v>
      </c>
      <c r="K1978" s="11" t="s">
        <v>95</v>
      </c>
      <c r="L1978" s="40" t="s">
        <v>2257</v>
      </c>
      <c r="M1978" s="2" t="s">
        <v>35</v>
      </c>
      <c r="N1978" s="11" t="s">
        <v>2258</v>
      </c>
      <c r="O1978" s="11" t="s">
        <v>2259</v>
      </c>
      <c r="P1978" s="2">
        <v>839</v>
      </c>
      <c r="Q1978" s="3" t="s">
        <v>2030</v>
      </c>
      <c r="R1978" s="43">
        <v>8</v>
      </c>
      <c r="S1978" s="23">
        <v>6411.4400000000005</v>
      </c>
      <c r="T1978" s="23">
        <f t="shared" ref="T1978" si="1153">R1978*S1978</f>
        <v>51291.520000000004</v>
      </c>
      <c r="U1978" s="23">
        <f t="shared" ref="U1978" si="1154">T1978*1.12</f>
        <v>57446.502400000012</v>
      </c>
      <c r="V1978" s="2"/>
      <c r="W1978" s="2">
        <v>2016</v>
      </c>
      <c r="X1978" s="41"/>
    </row>
    <row r="1979" spans="1:24" ht="153" x14ac:dyDescent="0.25">
      <c r="A1979" s="6" t="s">
        <v>6031</v>
      </c>
      <c r="B1979" s="11" t="s">
        <v>25</v>
      </c>
      <c r="C1979" s="11" t="s">
        <v>3280</v>
      </c>
      <c r="D1979" s="11" t="s">
        <v>2372</v>
      </c>
      <c r="E1979" s="11" t="s">
        <v>2504</v>
      </c>
      <c r="F1979" s="46" t="s">
        <v>3398</v>
      </c>
      <c r="G1979" s="2" t="s">
        <v>30</v>
      </c>
      <c r="H1979" s="41">
        <v>0</v>
      </c>
      <c r="I1979" s="18">
        <v>470000000</v>
      </c>
      <c r="J1979" s="6" t="s">
        <v>32</v>
      </c>
      <c r="K1979" s="11" t="s">
        <v>95</v>
      </c>
      <c r="L1979" s="40" t="s">
        <v>2257</v>
      </c>
      <c r="M1979" s="2" t="s">
        <v>35</v>
      </c>
      <c r="N1979" s="11" t="s">
        <v>2258</v>
      </c>
      <c r="O1979" s="11" t="s">
        <v>2259</v>
      </c>
      <c r="P1979" s="2">
        <v>796</v>
      </c>
      <c r="Q1979" s="42" t="s">
        <v>39</v>
      </c>
      <c r="R1979" s="43">
        <v>4</v>
      </c>
      <c r="S1979" s="43">
        <v>41730</v>
      </c>
      <c r="T1979" s="23">
        <f t="shared" si="1150"/>
        <v>166920</v>
      </c>
      <c r="U1979" s="23">
        <f t="shared" si="1147"/>
        <v>186950.40000000002</v>
      </c>
      <c r="V1979" s="2"/>
      <c r="W1979" s="2">
        <v>2016</v>
      </c>
      <c r="X1979" s="41"/>
    </row>
    <row r="1980" spans="1:24" ht="153" x14ac:dyDescent="0.25">
      <c r="A1980" s="6" t="s">
        <v>6032</v>
      </c>
      <c r="B1980" s="11" t="s">
        <v>25</v>
      </c>
      <c r="C1980" s="11" t="s">
        <v>2379</v>
      </c>
      <c r="D1980" s="11" t="s">
        <v>2380</v>
      </c>
      <c r="E1980" s="11" t="s">
        <v>2381</v>
      </c>
      <c r="F1980" s="46" t="s">
        <v>3399</v>
      </c>
      <c r="G1980" s="2" t="s">
        <v>30</v>
      </c>
      <c r="H1980" s="41">
        <v>0</v>
      </c>
      <c r="I1980" s="18">
        <v>470000000</v>
      </c>
      <c r="J1980" s="6" t="s">
        <v>32</v>
      </c>
      <c r="K1980" s="11" t="s">
        <v>95</v>
      </c>
      <c r="L1980" s="40" t="s">
        <v>2257</v>
      </c>
      <c r="M1980" s="2" t="s">
        <v>35</v>
      </c>
      <c r="N1980" s="11" t="s">
        <v>2258</v>
      </c>
      <c r="O1980" s="11" t="s">
        <v>2259</v>
      </c>
      <c r="P1980" s="2">
        <v>796</v>
      </c>
      <c r="Q1980" s="42" t="s">
        <v>39</v>
      </c>
      <c r="R1980" s="43">
        <v>2</v>
      </c>
      <c r="S1980" s="43">
        <v>186180</v>
      </c>
      <c r="T1980" s="23">
        <v>0</v>
      </c>
      <c r="U1980" s="23">
        <f t="shared" si="1147"/>
        <v>0</v>
      </c>
      <c r="V1980" s="2"/>
      <c r="W1980" s="2">
        <v>2016</v>
      </c>
      <c r="X1980" s="41" t="s">
        <v>6907</v>
      </c>
    </row>
    <row r="1981" spans="1:24" ht="153" x14ac:dyDescent="0.25">
      <c r="A1981" s="6" t="s">
        <v>7547</v>
      </c>
      <c r="B1981" s="11" t="s">
        <v>25</v>
      </c>
      <c r="C1981" s="11" t="s">
        <v>2379</v>
      </c>
      <c r="D1981" s="11" t="s">
        <v>2380</v>
      </c>
      <c r="E1981" s="11" t="s">
        <v>2381</v>
      </c>
      <c r="F1981" s="46" t="s">
        <v>3399</v>
      </c>
      <c r="G1981" s="2" t="s">
        <v>30</v>
      </c>
      <c r="H1981" s="41">
        <v>0</v>
      </c>
      <c r="I1981" s="18">
        <v>470000000</v>
      </c>
      <c r="J1981" s="6" t="s">
        <v>32</v>
      </c>
      <c r="K1981" s="11" t="s">
        <v>95</v>
      </c>
      <c r="L1981" s="40" t="s">
        <v>2257</v>
      </c>
      <c r="M1981" s="2" t="s">
        <v>35</v>
      </c>
      <c r="N1981" s="11" t="s">
        <v>2258</v>
      </c>
      <c r="O1981" s="11" t="s">
        <v>2259</v>
      </c>
      <c r="P1981" s="2">
        <v>796</v>
      </c>
      <c r="Q1981" s="42" t="s">
        <v>39</v>
      </c>
      <c r="R1981" s="43">
        <v>4</v>
      </c>
      <c r="S1981" s="43">
        <v>186180</v>
      </c>
      <c r="T1981" s="23">
        <f t="shared" ref="T1981" si="1155">R1981*S1981</f>
        <v>744720</v>
      </c>
      <c r="U1981" s="23">
        <f t="shared" ref="U1981" si="1156">T1981*1.12</f>
        <v>834086.40000000002</v>
      </c>
      <c r="V1981" s="2"/>
      <c r="W1981" s="2">
        <v>2016</v>
      </c>
      <c r="X1981" s="41"/>
    </row>
    <row r="1982" spans="1:24" ht="153" x14ac:dyDescent="0.25">
      <c r="A1982" s="6" t="s">
        <v>6033</v>
      </c>
      <c r="B1982" s="11" t="s">
        <v>25</v>
      </c>
      <c r="C1982" s="11" t="s">
        <v>3219</v>
      </c>
      <c r="D1982" s="11" t="s">
        <v>2384</v>
      </c>
      <c r="E1982" s="11" t="s">
        <v>3220</v>
      </c>
      <c r="F1982" s="45" t="s">
        <v>3400</v>
      </c>
      <c r="G1982" s="2" t="s">
        <v>30</v>
      </c>
      <c r="H1982" s="41">
        <v>0</v>
      </c>
      <c r="I1982" s="18">
        <v>470000000</v>
      </c>
      <c r="J1982" s="6" t="s">
        <v>32</v>
      </c>
      <c r="K1982" s="11" t="s">
        <v>95</v>
      </c>
      <c r="L1982" s="40" t="s">
        <v>2257</v>
      </c>
      <c r="M1982" s="2" t="s">
        <v>35</v>
      </c>
      <c r="N1982" s="11" t="s">
        <v>2258</v>
      </c>
      <c r="O1982" s="11" t="s">
        <v>2259</v>
      </c>
      <c r="P1982" s="2">
        <v>796</v>
      </c>
      <c r="Q1982" s="42" t="s">
        <v>39</v>
      </c>
      <c r="R1982" s="43">
        <v>14</v>
      </c>
      <c r="S1982" s="43">
        <v>3081.6</v>
      </c>
      <c r="T1982" s="23">
        <v>0</v>
      </c>
      <c r="U1982" s="23">
        <f t="shared" si="1147"/>
        <v>0</v>
      </c>
      <c r="V1982" s="2"/>
      <c r="W1982" s="2">
        <v>2016</v>
      </c>
      <c r="X1982" s="41" t="s">
        <v>6907</v>
      </c>
    </row>
    <row r="1983" spans="1:24" ht="153" x14ac:dyDescent="0.25">
      <c r="A1983" s="6" t="s">
        <v>7548</v>
      </c>
      <c r="B1983" s="11" t="s">
        <v>25</v>
      </c>
      <c r="C1983" s="11" t="s">
        <v>3219</v>
      </c>
      <c r="D1983" s="11" t="s">
        <v>2384</v>
      </c>
      <c r="E1983" s="11" t="s">
        <v>3220</v>
      </c>
      <c r="F1983" s="45" t="s">
        <v>3400</v>
      </c>
      <c r="G1983" s="2" t="s">
        <v>30</v>
      </c>
      <c r="H1983" s="41">
        <v>0</v>
      </c>
      <c r="I1983" s="18">
        <v>470000000</v>
      </c>
      <c r="J1983" s="6" t="s">
        <v>32</v>
      </c>
      <c r="K1983" s="11" t="s">
        <v>95</v>
      </c>
      <c r="L1983" s="40" t="s">
        <v>2257</v>
      </c>
      <c r="M1983" s="2" t="s">
        <v>35</v>
      </c>
      <c r="N1983" s="11" t="s">
        <v>2258</v>
      </c>
      <c r="O1983" s="11" t="s">
        <v>2259</v>
      </c>
      <c r="P1983" s="2">
        <v>796</v>
      </c>
      <c r="Q1983" s="42" t="s">
        <v>39</v>
      </c>
      <c r="R1983" s="43">
        <v>22</v>
      </c>
      <c r="S1983" s="43">
        <v>3081.6</v>
      </c>
      <c r="T1983" s="23">
        <f t="shared" ref="T1983" si="1157">R1983*S1983</f>
        <v>67795.199999999997</v>
      </c>
      <c r="U1983" s="23">
        <f t="shared" ref="U1983" si="1158">T1983*1.12</f>
        <v>75930.624000000011</v>
      </c>
      <c r="V1983" s="2"/>
      <c r="W1983" s="2">
        <v>2016</v>
      </c>
      <c r="X1983" s="41"/>
    </row>
    <row r="1984" spans="1:24" ht="153" x14ac:dyDescent="0.25">
      <c r="A1984" s="6" t="s">
        <v>6034</v>
      </c>
      <c r="B1984" s="11" t="s">
        <v>25</v>
      </c>
      <c r="C1984" s="11" t="s">
        <v>3401</v>
      </c>
      <c r="D1984" s="11" t="s">
        <v>2384</v>
      </c>
      <c r="E1984" s="11" t="s">
        <v>3402</v>
      </c>
      <c r="F1984" s="48" t="s">
        <v>3403</v>
      </c>
      <c r="G1984" s="2" t="s">
        <v>30</v>
      </c>
      <c r="H1984" s="41">
        <v>0</v>
      </c>
      <c r="I1984" s="18">
        <v>470000000</v>
      </c>
      <c r="J1984" s="6" t="s">
        <v>32</v>
      </c>
      <c r="K1984" s="11" t="s">
        <v>95</v>
      </c>
      <c r="L1984" s="40" t="s">
        <v>2257</v>
      </c>
      <c r="M1984" s="2" t="s">
        <v>35</v>
      </c>
      <c r="N1984" s="11" t="s">
        <v>2258</v>
      </c>
      <c r="O1984" s="11" t="s">
        <v>2259</v>
      </c>
      <c r="P1984" s="2">
        <v>796</v>
      </c>
      <c r="Q1984" s="42" t="s">
        <v>39</v>
      </c>
      <c r="R1984" s="23">
        <v>10</v>
      </c>
      <c r="S1984" s="23">
        <v>800</v>
      </c>
      <c r="T1984" s="23">
        <f t="shared" si="1150"/>
        <v>8000</v>
      </c>
      <c r="U1984" s="23">
        <f t="shared" si="1147"/>
        <v>8960</v>
      </c>
      <c r="V1984" s="2"/>
      <c r="W1984" s="2">
        <v>2016</v>
      </c>
      <c r="X1984" s="41"/>
    </row>
    <row r="1985" spans="1:24" ht="153" x14ac:dyDescent="0.25">
      <c r="A1985" s="6" t="s">
        <v>6035</v>
      </c>
      <c r="B1985" s="11" t="s">
        <v>25</v>
      </c>
      <c r="C1985" s="11" t="s">
        <v>3404</v>
      </c>
      <c r="D1985" s="11" t="s">
        <v>2398</v>
      </c>
      <c r="E1985" s="11" t="s">
        <v>3405</v>
      </c>
      <c r="F1985" s="46" t="s">
        <v>3406</v>
      </c>
      <c r="G1985" s="2" t="s">
        <v>30</v>
      </c>
      <c r="H1985" s="41">
        <v>0</v>
      </c>
      <c r="I1985" s="18">
        <v>470000000</v>
      </c>
      <c r="J1985" s="6" t="s">
        <v>32</v>
      </c>
      <c r="K1985" s="11" t="s">
        <v>95</v>
      </c>
      <c r="L1985" s="40" t="s">
        <v>2257</v>
      </c>
      <c r="M1985" s="2" t="s">
        <v>35</v>
      </c>
      <c r="N1985" s="11" t="s">
        <v>2258</v>
      </c>
      <c r="O1985" s="11" t="s">
        <v>2259</v>
      </c>
      <c r="P1985" s="2">
        <v>796</v>
      </c>
      <c r="Q1985" s="42" t="s">
        <v>39</v>
      </c>
      <c r="R1985" s="43">
        <v>3</v>
      </c>
      <c r="S1985" s="23">
        <v>12643.12</v>
      </c>
      <c r="T1985" s="23">
        <v>0</v>
      </c>
      <c r="U1985" s="23">
        <f t="shared" si="1147"/>
        <v>0</v>
      </c>
      <c r="V1985" s="2"/>
      <c r="W1985" s="2">
        <v>2016</v>
      </c>
      <c r="X1985" s="41" t="s">
        <v>6907</v>
      </c>
    </row>
    <row r="1986" spans="1:24" ht="153" x14ac:dyDescent="0.25">
      <c r="A1986" s="6" t="s">
        <v>7549</v>
      </c>
      <c r="B1986" s="11" t="s">
        <v>25</v>
      </c>
      <c r="C1986" s="11" t="s">
        <v>3404</v>
      </c>
      <c r="D1986" s="11" t="s">
        <v>2398</v>
      </c>
      <c r="E1986" s="11" t="s">
        <v>3405</v>
      </c>
      <c r="F1986" s="46" t="s">
        <v>3406</v>
      </c>
      <c r="G1986" s="2" t="s">
        <v>30</v>
      </c>
      <c r="H1986" s="41">
        <v>0</v>
      </c>
      <c r="I1986" s="18">
        <v>470000000</v>
      </c>
      <c r="J1986" s="6" t="s">
        <v>32</v>
      </c>
      <c r="K1986" s="11" t="s">
        <v>95</v>
      </c>
      <c r="L1986" s="40" t="s">
        <v>2257</v>
      </c>
      <c r="M1986" s="2" t="s">
        <v>35</v>
      </c>
      <c r="N1986" s="11" t="s">
        <v>2258</v>
      </c>
      <c r="O1986" s="11" t="s">
        <v>2259</v>
      </c>
      <c r="P1986" s="2">
        <v>796</v>
      </c>
      <c r="Q1986" s="42" t="s">
        <v>39</v>
      </c>
      <c r="R1986" s="43">
        <v>2</v>
      </c>
      <c r="S1986" s="23">
        <v>12643.12</v>
      </c>
      <c r="T1986" s="23">
        <f t="shared" ref="T1986" si="1159">R1986*S1986</f>
        <v>25286.240000000002</v>
      </c>
      <c r="U1986" s="23">
        <f t="shared" ref="U1986" si="1160">T1986*1.12</f>
        <v>28320.588800000005</v>
      </c>
      <c r="V1986" s="2"/>
      <c r="W1986" s="2">
        <v>2016</v>
      </c>
      <c r="X1986" s="41"/>
    </row>
    <row r="1987" spans="1:24" ht="153" x14ac:dyDescent="0.25">
      <c r="A1987" s="6" t="s">
        <v>6036</v>
      </c>
      <c r="B1987" s="11" t="s">
        <v>25</v>
      </c>
      <c r="C1987" s="11" t="s">
        <v>3146</v>
      </c>
      <c r="D1987" s="11" t="s">
        <v>3075</v>
      </c>
      <c r="E1987" s="11" t="s">
        <v>3147</v>
      </c>
      <c r="F1987" s="45" t="s">
        <v>3407</v>
      </c>
      <c r="G1987" s="2" t="s">
        <v>30</v>
      </c>
      <c r="H1987" s="41">
        <v>0</v>
      </c>
      <c r="I1987" s="18">
        <v>470000000</v>
      </c>
      <c r="J1987" s="6" t="s">
        <v>32</v>
      </c>
      <c r="K1987" s="11" t="s">
        <v>95</v>
      </c>
      <c r="L1987" s="40" t="s">
        <v>2257</v>
      </c>
      <c r="M1987" s="2" t="s">
        <v>35</v>
      </c>
      <c r="N1987" s="11" t="s">
        <v>2258</v>
      </c>
      <c r="O1987" s="11" t="s">
        <v>2259</v>
      </c>
      <c r="P1987" s="2">
        <v>796</v>
      </c>
      <c r="Q1987" s="42" t="s">
        <v>39</v>
      </c>
      <c r="R1987" s="51">
        <v>80</v>
      </c>
      <c r="S1987" s="43">
        <v>385.2</v>
      </c>
      <c r="T1987" s="23">
        <f t="shared" si="1150"/>
        <v>30816</v>
      </c>
      <c r="U1987" s="23">
        <f t="shared" si="1147"/>
        <v>34513.920000000006</v>
      </c>
      <c r="V1987" s="2"/>
      <c r="W1987" s="2">
        <v>2016</v>
      </c>
      <c r="X1987" s="41"/>
    </row>
    <row r="1988" spans="1:24" ht="153" x14ac:dyDescent="0.25">
      <c r="A1988" s="6" t="s">
        <v>6037</v>
      </c>
      <c r="B1988" s="11" t="s">
        <v>25</v>
      </c>
      <c r="C1988" s="11" t="s">
        <v>3146</v>
      </c>
      <c r="D1988" s="11" t="s">
        <v>3075</v>
      </c>
      <c r="E1988" s="11" t="s">
        <v>3147</v>
      </c>
      <c r="F1988" s="46" t="s">
        <v>3408</v>
      </c>
      <c r="G1988" s="2" t="s">
        <v>30</v>
      </c>
      <c r="H1988" s="41">
        <v>0</v>
      </c>
      <c r="I1988" s="18">
        <v>470000000</v>
      </c>
      <c r="J1988" s="6" t="s">
        <v>32</v>
      </c>
      <c r="K1988" s="11" t="s">
        <v>95</v>
      </c>
      <c r="L1988" s="40" t="s">
        <v>2257</v>
      </c>
      <c r="M1988" s="2" t="s">
        <v>35</v>
      </c>
      <c r="N1988" s="11" t="s">
        <v>2258</v>
      </c>
      <c r="O1988" s="11" t="s">
        <v>2259</v>
      </c>
      <c r="P1988" s="2">
        <v>796</v>
      </c>
      <c r="Q1988" s="42" t="s">
        <v>39</v>
      </c>
      <c r="R1988" s="43">
        <v>80</v>
      </c>
      <c r="S1988" s="43">
        <v>231.11999999999998</v>
      </c>
      <c r="T1988" s="23">
        <f t="shared" si="1150"/>
        <v>18489.599999999999</v>
      </c>
      <c r="U1988" s="23">
        <f t="shared" si="1147"/>
        <v>20708.351999999999</v>
      </c>
      <c r="V1988" s="2"/>
      <c r="W1988" s="2">
        <v>2016</v>
      </c>
      <c r="X1988" s="41"/>
    </row>
    <row r="1989" spans="1:24" ht="153" x14ac:dyDescent="0.25">
      <c r="A1989" s="6" t="s">
        <v>6038</v>
      </c>
      <c r="B1989" s="11" t="s">
        <v>25</v>
      </c>
      <c r="C1989" s="11" t="s">
        <v>3250</v>
      </c>
      <c r="D1989" s="11" t="s">
        <v>3251</v>
      </c>
      <c r="E1989" s="11" t="s">
        <v>3252</v>
      </c>
      <c r="F1989" s="46" t="s">
        <v>3409</v>
      </c>
      <c r="G1989" s="2" t="s">
        <v>30</v>
      </c>
      <c r="H1989" s="41">
        <v>0</v>
      </c>
      <c r="I1989" s="18">
        <v>470000000</v>
      </c>
      <c r="J1989" s="6" t="s">
        <v>32</v>
      </c>
      <c r="K1989" s="11" t="s">
        <v>95</v>
      </c>
      <c r="L1989" s="40" t="s">
        <v>2257</v>
      </c>
      <c r="M1989" s="2" t="s">
        <v>35</v>
      </c>
      <c r="N1989" s="11" t="s">
        <v>2258</v>
      </c>
      <c r="O1989" s="11" t="s">
        <v>2259</v>
      </c>
      <c r="P1989" s="2">
        <v>796</v>
      </c>
      <c r="Q1989" s="42" t="s">
        <v>39</v>
      </c>
      <c r="R1989" s="51">
        <v>1</v>
      </c>
      <c r="S1989" s="43">
        <v>104646</v>
      </c>
      <c r="T1989" s="23">
        <f t="shared" si="1150"/>
        <v>104646</v>
      </c>
      <c r="U1989" s="23">
        <f t="shared" si="1147"/>
        <v>117203.52</v>
      </c>
      <c r="V1989" s="2"/>
      <c r="W1989" s="2">
        <v>2016</v>
      </c>
      <c r="X1989" s="41"/>
    </row>
    <row r="1990" spans="1:24" ht="153" x14ac:dyDescent="0.25">
      <c r="A1990" s="6" t="s">
        <v>6039</v>
      </c>
      <c r="B1990" s="11" t="s">
        <v>25</v>
      </c>
      <c r="C1990" s="11" t="s">
        <v>3250</v>
      </c>
      <c r="D1990" s="11" t="s">
        <v>3251</v>
      </c>
      <c r="E1990" s="11" t="s">
        <v>3252</v>
      </c>
      <c r="F1990" s="46" t="s">
        <v>3410</v>
      </c>
      <c r="G1990" s="2" t="s">
        <v>30</v>
      </c>
      <c r="H1990" s="41">
        <v>0</v>
      </c>
      <c r="I1990" s="18">
        <v>470000000</v>
      </c>
      <c r="J1990" s="6" t="s">
        <v>32</v>
      </c>
      <c r="K1990" s="11" t="s">
        <v>95</v>
      </c>
      <c r="L1990" s="40" t="s">
        <v>2257</v>
      </c>
      <c r="M1990" s="2" t="s">
        <v>35</v>
      </c>
      <c r="N1990" s="11" t="s">
        <v>2258</v>
      </c>
      <c r="O1990" s="11" t="s">
        <v>2259</v>
      </c>
      <c r="P1990" s="2">
        <v>796</v>
      </c>
      <c r="Q1990" s="42" t="s">
        <v>39</v>
      </c>
      <c r="R1990" s="54">
        <v>1</v>
      </c>
      <c r="S1990" s="43">
        <v>257698.8</v>
      </c>
      <c r="T1990" s="23">
        <v>0</v>
      </c>
      <c r="U1990" s="23">
        <f t="shared" si="1147"/>
        <v>0</v>
      </c>
      <c r="V1990" s="2"/>
      <c r="W1990" s="2">
        <v>2016</v>
      </c>
      <c r="X1990" s="41" t="s">
        <v>6905</v>
      </c>
    </row>
    <row r="1991" spans="1:24" ht="153" x14ac:dyDescent="0.25">
      <c r="A1991" s="6" t="s">
        <v>6040</v>
      </c>
      <c r="B1991" s="11" t="s">
        <v>25</v>
      </c>
      <c r="C1991" s="11" t="s">
        <v>3411</v>
      </c>
      <c r="D1991" s="11" t="s">
        <v>2398</v>
      </c>
      <c r="E1991" s="11" t="s">
        <v>3412</v>
      </c>
      <c r="F1991" s="46" t="s">
        <v>3413</v>
      </c>
      <c r="G1991" s="2" t="s">
        <v>30</v>
      </c>
      <c r="H1991" s="41">
        <v>0</v>
      </c>
      <c r="I1991" s="18">
        <v>470000000</v>
      </c>
      <c r="J1991" s="6" t="s">
        <v>32</v>
      </c>
      <c r="K1991" s="11" t="s">
        <v>95</v>
      </c>
      <c r="L1991" s="40" t="s">
        <v>2257</v>
      </c>
      <c r="M1991" s="2" t="s">
        <v>35</v>
      </c>
      <c r="N1991" s="11" t="s">
        <v>2258</v>
      </c>
      <c r="O1991" s="11" t="s">
        <v>2259</v>
      </c>
      <c r="P1991" s="2">
        <v>796</v>
      </c>
      <c r="Q1991" s="42" t="s">
        <v>39</v>
      </c>
      <c r="R1991" s="43">
        <v>6</v>
      </c>
      <c r="S1991" s="43">
        <v>3389.7599999999998</v>
      </c>
      <c r="T1991" s="23">
        <v>0</v>
      </c>
      <c r="U1991" s="23">
        <f t="shared" si="1147"/>
        <v>0</v>
      </c>
      <c r="V1991" s="2"/>
      <c r="W1991" s="2">
        <v>2016</v>
      </c>
      <c r="X1991" s="41" t="s">
        <v>6907</v>
      </c>
    </row>
    <row r="1992" spans="1:24" ht="153" x14ac:dyDescent="0.25">
      <c r="A1992" s="6" t="s">
        <v>7550</v>
      </c>
      <c r="B1992" s="11" t="s">
        <v>25</v>
      </c>
      <c r="C1992" s="11" t="s">
        <v>3411</v>
      </c>
      <c r="D1992" s="11" t="s">
        <v>2398</v>
      </c>
      <c r="E1992" s="11" t="s">
        <v>3412</v>
      </c>
      <c r="F1992" s="46" t="s">
        <v>3413</v>
      </c>
      <c r="G1992" s="2" t="s">
        <v>30</v>
      </c>
      <c r="H1992" s="41">
        <v>0</v>
      </c>
      <c r="I1992" s="18">
        <v>470000000</v>
      </c>
      <c r="J1992" s="6" t="s">
        <v>32</v>
      </c>
      <c r="K1992" s="11" t="s">
        <v>95</v>
      </c>
      <c r="L1992" s="40" t="s">
        <v>2257</v>
      </c>
      <c r="M1992" s="2" t="s">
        <v>35</v>
      </c>
      <c r="N1992" s="11" t="s">
        <v>2258</v>
      </c>
      <c r="O1992" s="11" t="s">
        <v>2259</v>
      </c>
      <c r="P1992" s="2">
        <v>796</v>
      </c>
      <c r="Q1992" s="42" t="s">
        <v>39</v>
      </c>
      <c r="R1992" s="43">
        <v>5</v>
      </c>
      <c r="S1992" s="43">
        <v>3389.7599999999998</v>
      </c>
      <c r="T1992" s="23">
        <f t="shared" ref="T1992" si="1161">R1992*S1992</f>
        <v>16948.8</v>
      </c>
      <c r="U1992" s="23">
        <f t="shared" ref="U1992" si="1162">T1992*1.12</f>
        <v>18982.656000000003</v>
      </c>
      <c r="V1992" s="2"/>
      <c r="W1992" s="2">
        <v>2016</v>
      </c>
      <c r="X1992" s="41"/>
    </row>
    <row r="1993" spans="1:24" ht="153" x14ac:dyDescent="0.25">
      <c r="A1993" s="6" t="s">
        <v>6041</v>
      </c>
      <c r="B1993" s="11" t="s">
        <v>25</v>
      </c>
      <c r="C1993" s="11" t="s">
        <v>3258</v>
      </c>
      <c r="D1993" s="11" t="s">
        <v>2456</v>
      </c>
      <c r="E1993" s="11" t="s">
        <v>3259</v>
      </c>
      <c r="F1993" s="48" t="s">
        <v>3414</v>
      </c>
      <c r="G1993" s="2" t="s">
        <v>30</v>
      </c>
      <c r="H1993" s="41">
        <v>0</v>
      </c>
      <c r="I1993" s="18">
        <v>470000000</v>
      </c>
      <c r="J1993" s="6" t="s">
        <v>32</v>
      </c>
      <c r="K1993" s="11" t="s">
        <v>95</v>
      </c>
      <c r="L1993" s="40" t="s">
        <v>2257</v>
      </c>
      <c r="M1993" s="2" t="s">
        <v>35</v>
      </c>
      <c r="N1993" s="11" t="s">
        <v>2258</v>
      </c>
      <c r="O1993" s="11" t="s">
        <v>2259</v>
      </c>
      <c r="P1993" s="2">
        <v>796</v>
      </c>
      <c r="Q1993" s="42" t="s">
        <v>39</v>
      </c>
      <c r="R1993" s="43">
        <v>8</v>
      </c>
      <c r="S1993" s="43">
        <v>71493.119999999995</v>
      </c>
      <c r="T1993" s="23">
        <f t="shared" si="1150"/>
        <v>571944.95999999996</v>
      </c>
      <c r="U1993" s="23">
        <f t="shared" si="1147"/>
        <v>640578.35519999999</v>
      </c>
      <c r="V1993" s="2"/>
      <c r="W1993" s="2">
        <v>2016</v>
      </c>
      <c r="X1993" s="41"/>
    </row>
    <row r="1994" spans="1:24" ht="153" x14ac:dyDescent="0.25">
      <c r="A1994" s="6" t="s">
        <v>6042</v>
      </c>
      <c r="B1994" s="11" t="s">
        <v>25</v>
      </c>
      <c r="C1994" s="11" t="s">
        <v>3258</v>
      </c>
      <c r="D1994" s="11" t="s">
        <v>2456</v>
      </c>
      <c r="E1994" s="11" t="s">
        <v>3259</v>
      </c>
      <c r="F1994" s="46" t="s">
        <v>3415</v>
      </c>
      <c r="G1994" s="2" t="s">
        <v>30</v>
      </c>
      <c r="H1994" s="41">
        <v>0</v>
      </c>
      <c r="I1994" s="18">
        <v>470000000</v>
      </c>
      <c r="J1994" s="6" t="s">
        <v>32</v>
      </c>
      <c r="K1994" s="11" t="s">
        <v>95</v>
      </c>
      <c r="L1994" s="40" t="s">
        <v>2257</v>
      </c>
      <c r="M1994" s="2" t="s">
        <v>35</v>
      </c>
      <c r="N1994" s="11" t="s">
        <v>2258</v>
      </c>
      <c r="O1994" s="11" t="s">
        <v>2259</v>
      </c>
      <c r="P1994" s="2">
        <v>796</v>
      </c>
      <c r="Q1994" s="42" t="s">
        <v>39</v>
      </c>
      <c r="R1994" s="43">
        <v>8</v>
      </c>
      <c r="S1994" s="43">
        <v>71493.119999999995</v>
      </c>
      <c r="T1994" s="23">
        <f t="shared" si="1150"/>
        <v>571944.95999999996</v>
      </c>
      <c r="U1994" s="23">
        <f t="shared" si="1147"/>
        <v>640578.35519999999</v>
      </c>
      <c r="V1994" s="2"/>
      <c r="W1994" s="2">
        <v>2016</v>
      </c>
      <c r="X1994" s="41"/>
    </row>
    <row r="1995" spans="1:24" ht="153" x14ac:dyDescent="0.25">
      <c r="A1995" s="6" t="s">
        <v>6043</v>
      </c>
      <c r="B1995" s="11" t="s">
        <v>25</v>
      </c>
      <c r="C1995" s="11" t="s">
        <v>3324</v>
      </c>
      <c r="D1995" s="11" t="s">
        <v>2440</v>
      </c>
      <c r="E1995" s="11" t="s">
        <v>3201</v>
      </c>
      <c r="F1995" s="46" t="s">
        <v>3416</v>
      </c>
      <c r="G1995" s="2" t="s">
        <v>30</v>
      </c>
      <c r="H1995" s="41">
        <v>0</v>
      </c>
      <c r="I1995" s="18">
        <v>470000000</v>
      </c>
      <c r="J1995" s="6" t="s">
        <v>32</v>
      </c>
      <c r="K1995" s="11" t="s">
        <v>95</v>
      </c>
      <c r="L1995" s="40" t="s">
        <v>2257</v>
      </c>
      <c r="M1995" s="2" t="s">
        <v>35</v>
      </c>
      <c r="N1995" s="11" t="s">
        <v>2258</v>
      </c>
      <c r="O1995" s="11" t="s">
        <v>2259</v>
      </c>
      <c r="P1995" s="2">
        <v>796</v>
      </c>
      <c r="Q1995" s="42" t="s">
        <v>39</v>
      </c>
      <c r="R1995" s="43">
        <v>6</v>
      </c>
      <c r="S1995" s="43">
        <v>195835.68</v>
      </c>
      <c r="T1995" s="23">
        <v>0</v>
      </c>
      <c r="U1995" s="23">
        <f t="shared" si="1147"/>
        <v>0</v>
      </c>
      <c r="V1995" s="2"/>
      <c r="W1995" s="2">
        <v>2016</v>
      </c>
      <c r="X1995" s="41" t="s">
        <v>6907</v>
      </c>
    </row>
    <row r="1996" spans="1:24" ht="153" x14ac:dyDescent="0.25">
      <c r="A1996" s="6" t="s">
        <v>7551</v>
      </c>
      <c r="B1996" s="11" t="s">
        <v>25</v>
      </c>
      <c r="C1996" s="11" t="s">
        <v>3324</v>
      </c>
      <c r="D1996" s="11" t="s">
        <v>2440</v>
      </c>
      <c r="E1996" s="11" t="s">
        <v>3201</v>
      </c>
      <c r="F1996" s="46" t="s">
        <v>3416</v>
      </c>
      <c r="G1996" s="2" t="s">
        <v>30</v>
      </c>
      <c r="H1996" s="41">
        <v>0</v>
      </c>
      <c r="I1996" s="18">
        <v>470000000</v>
      </c>
      <c r="J1996" s="6" t="s">
        <v>32</v>
      </c>
      <c r="K1996" s="11" t="s">
        <v>95</v>
      </c>
      <c r="L1996" s="40" t="s">
        <v>2257</v>
      </c>
      <c r="M1996" s="2" t="s">
        <v>35</v>
      </c>
      <c r="N1996" s="11" t="s">
        <v>2258</v>
      </c>
      <c r="O1996" s="11" t="s">
        <v>2259</v>
      </c>
      <c r="P1996" s="2">
        <v>796</v>
      </c>
      <c r="Q1996" s="42" t="s">
        <v>39</v>
      </c>
      <c r="R1996" s="43">
        <v>4</v>
      </c>
      <c r="S1996" s="43">
        <v>195835.68</v>
      </c>
      <c r="T1996" s="23">
        <f t="shared" ref="T1996" si="1163">R1996*S1996</f>
        <v>783342.72</v>
      </c>
      <c r="U1996" s="23">
        <f t="shared" ref="U1996" si="1164">T1996*1.12</f>
        <v>877343.84640000004</v>
      </c>
      <c r="V1996" s="2"/>
      <c r="W1996" s="2">
        <v>2016</v>
      </c>
      <c r="X1996" s="41"/>
    </row>
    <row r="1997" spans="1:24" ht="153" x14ac:dyDescent="0.25">
      <c r="A1997" s="6" t="s">
        <v>6044</v>
      </c>
      <c r="B1997" s="11" t="s">
        <v>25</v>
      </c>
      <c r="C1997" s="11" t="s">
        <v>3209</v>
      </c>
      <c r="D1997" s="11" t="s">
        <v>2445</v>
      </c>
      <c r="E1997" s="11" t="s">
        <v>3210</v>
      </c>
      <c r="F1997" s="46" t="s">
        <v>3417</v>
      </c>
      <c r="G1997" s="2" t="s">
        <v>30</v>
      </c>
      <c r="H1997" s="41">
        <v>0</v>
      </c>
      <c r="I1997" s="18">
        <v>470000000</v>
      </c>
      <c r="J1997" s="6" t="s">
        <v>32</v>
      </c>
      <c r="K1997" s="11" t="s">
        <v>95</v>
      </c>
      <c r="L1997" s="40" t="s">
        <v>2257</v>
      </c>
      <c r="M1997" s="2" t="s">
        <v>35</v>
      </c>
      <c r="N1997" s="11" t="s">
        <v>2258</v>
      </c>
      <c r="O1997" s="11" t="s">
        <v>2259</v>
      </c>
      <c r="P1997" s="2">
        <v>796</v>
      </c>
      <c r="Q1997" s="42" t="s">
        <v>39</v>
      </c>
      <c r="R1997" s="43">
        <v>8</v>
      </c>
      <c r="S1997" s="43">
        <v>25200</v>
      </c>
      <c r="T1997" s="23">
        <f t="shared" si="1150"/>
        <v>201600</v>
      </c>
      <c r="U1997" s="23">
        <f t="shared" si="1147"/>
        <v>225792.00000000003</v>
      </c>
      <c r="V1997" s="2"/>
      <c r="W1997" s="2">
        <v>2016</v>
      </c>
      <c r="X1997" s="41"/>
    </row>
    <row r="1998" spans="1:24" ht="153" x14ac:dyDescent="0.25">
      <c r="A1998" s="6" t="s">
        <v>6045</v>
      </c>
      <c r="B1998" s="11" t="s">
        <v>25</v>
      </c>
      <c r="C1998" s="11" t="s">
        <v>3155</v>
      </c>
      <c r="D1998" s="11" t="s">
        <v>3075</v>
      </c>
      <c r="E1998" s="11" t="s">
        <v>3156</v>
      </c>
      <c r="F1998" s="45" t="s">
        <v>3418</v>
      </c>
      <c r="G1998" s="2" t="s">
        <v>30</v>
      </c>
      <c r="H1998" s="41">
        <v>0</v>
      </c>
      <c r="I1998" s="18">
        <v>470000000</v>
      </c>
      <c r="J1998" s="6" t="s">
        <v>32</v>
      </c>
      <c r="K1998" s="11" t="s">
        <v>95</v>
      </c>
      <c r="L1998" s="40" t="s">
        <v>2257</v>
      </c>
      <c r="M1998" s="2" t="s">
        <v>35</v>
      </c>
      <c r="N1998" s="11" t="s">
        <v>2258</v>
      </c>
      <c r="O1998" s="11" t="s">
        <v>2259</v>
      </c>
      <c r="P1998" s="2">
        <v>796</v>
      </c>
      <c r="Q1998" s="42" t="s">
        <v>39</v>
      </c>
      <c r="R1998" s="43">
        <v>150</v>
      </c>
      <c r="S1998" s="43">
        <v>3081.6</v>
      </c>
      <c r="T1998" s="23">
        <f t="shared" si="1150"/>
        <v>462240</v>
      </c>
      <c r="U1998" s="23">
        <f t="shared" si="1147"/>
        <v>517708.80000000005</v>
      </c>
      <c r="V1998" s="2"/>
      <c r="W1998" s="2">
        <v>2016</v>
      </c>
      <c r="X1998" s="41"/>
    </row>
    <row r="1999" spans="1:24" ht="153" x14ac:dyDescent="0.25">
      <c r="A1999" s="6" t="s">
        <v>6046</v>
      </c>
      <c r="B1999" s="11" t="s">
        <v>25</v>
      </c>
      <c r="C1999" s="11" t="s">
        <v>3419</v>
      </c>
      <c r="D1999" s="11" t="s">
        <v>2346</v>
      </c>
      <c r="E1999" s="11" t="s">
        <v>3420</v>
      </c>
      <c r="F1999" s="46" t="s">
        <v>3421</v>
      </c>
      <c r="G1999" s="2" t="s">
        <v>30</v>
      </c>
      <c r="H1999" s="41">
        <v>0</v>
      </c>
      <c r="I1999" s="18">
        <v>470000000</v>
      </c>
      <c r="J1999" s="6" t="s">
        <v>32</v>
      </c>
      <c r="K1999" s="11" t="s">
        <v>95</v>
      </c>
      <c r="L1999" s="40" t="s">
        <v>2257</v>
      </c>
      <c r="M1999" s="2" t="s">
        <v>35</v>
      </c>
      <c r="N1999" s="11" t="s">
        <v>2258</v>
      </c>
      <c r="O1999" s="11" t="s">
        <v>2259</v>
      </c>
      <c r="P1999" s="2">
        <v>796</v>
      </c>
      <c r="Q1999" s="42" t="s">
        <v>39</v>
      </c>
      <c r="R1999" s="43">
        <v>1</v>
      </c>
      <c r="S1999" s="43">
        <v>379526.39999999997</v>
      </c>
      <c r="T1999" s="23">
        <v>0</v>
      </c>
      <c r="U1999" s="23">
        <f t="shared" si="1147"/>
        <v>0</v>
      </c>
      <c r="V1999" s="2"/>
      <c r="W1999" s="2">
        <v>2016</v>
      </c>
      <c r="X1999" s="41" t="s">
        <v>6905</v>
      </c>
    </row>
    <row r="2000" spans="1:24" ht="153" x14ac:dyDescent="0.25">
      <c r="A2000" s="6" t="s">
        <v>6047</v>
      </c>
      <c r="B2000" s="11" t="s">
        <v>25</v>
      </c>
      <c r="C2000" s="11" t="s">
        <v>3219</v>
      </c>
      <c r="D2000" s="11" t="s">
        <v>2384</v>
      </c>
      <c r="E2000" s="11" t="s">
        <v>3220</v>
      </c>
      <c r="F2000" s="46" t="s">
        <v>3422</v>
      </c>
      <c r="G2000" s="2" t="s">
        <v>30</v>
      </c>
      <c r="H2000" s="41">
        <v>0</v>
      </c>
      <c r="I2000" s="18">
        <v>470000000</v>
      </c>
      <c r="J2000" s="6" t="s">
        <v>32</v>
      </c>
      <c r="K2000" s="11" t="s">
        <v>95</v>
      </c>
      <c r="L2000" s="40" t="s">
        <v>2257</v>
      </c>
      <c r="M2000" s="2" t="s">
        <v>35</v>
      </c>
      <c r="N2000" s="11" t="s">
        <v>2258</v>
      </c>
      <c r="O2000" s="11" t="s">
        <v>2259</v>
      </c>
      <c r="P2000" s="2">
        <v>796</v>
      </c>
      <c r="Q2000" s="42" t="s">
        <v>39</v>
      </c>
      <c r="R2000" s="43">
        <v>8</v>
      </c>
      <c r="S2000" s="43">
        <v>1309.6799999999998</v>
      </c>
      <c r="T2000" s="23">
        <v>0</v>
      </c>
      <c r="U2000" s="23">
        <f t="shared" si="1147"/>
        <v>0</v>
      </c>
      <c r="V2000" s="2"/>
      <c r="W2000" s="2">
        <v>2016</v>
      </c>
      <c r="X2000" s="41" t="s">
        <v>7025</v>
      </c>
    </row>
    <row r="2001" spans="1:24" ht="153" x14ac:dyDescent="0.25">
      <c r="A2001" s="6" t="s">
        <v>7552</v>
      </c>
      <c r="B2001" s="11" t="s">
        <v>25</v>
      </c>
      <c r="C2001" s="11" t="s">
        <v>3219</v>
      </c>
      <c r="D2001" s="11" t="s">
        <v>2384</v>
      </c>
      <c r="E2001" s="11" t="s">
        <v>3220</v>
      </c>
      <c r="F2001" s="46" t="s">
        <v>3422</v>
      </c>
      <c r="G2001" s="2" t="s">
        <v>30</v>
      </c>
      <c r="H2001" s="41">
        <v>0</v>
      </c>
      <c r="I2001" s="18">
        <v>470000000</v>
      </c>
      <c r="J2001" s="6" t="s">
        <v>32</v>
      </c>
      <c r="K2001" s="11" t="s">
        <v>628</v>
      </c>
      <c r="L2001" s="40" t="s">
        <v>2257</v>
      </c>
      <c r="M2001" s="2" t="s">
        <v>35</v>
      </c>
      <c r="N2001" s="11" t="s">
        <v>2258</v>
      </c>
      <c r="O2001" s="11" t="s">
        <v>2259</v>
      </c>
      <c r="P2001" s="2">
        <v>796</v>
      </c>
      <c r="Q2001" s="42" t="s">
        <v>39</v>
      </c>
      <c r="R2001" s="43">
        <v>8</v>
      </c>
      <c r="S2001" s="43">
        <v>1309.6799999999998</v>
      </c>
      <c r="T2001" s="23">
        <f t="shared" ref="T2001" si="1165">R2001*S2001</f>
        <v>10477.439999999999</v>
      </c>
      <c r="U2001" s="23">
        <f t="shared" ref="U2001" si="1166">T2001*1.12</f>
        <v>11734.7328</v>
      </c>
      <c r="V2001" s="2"/>
      <c r="W2001" s="2">
        <v>2016</v>
      </c>
      <c r="X2001" s="41"/>
    </row>
    <row r="2002" spans="1:24" ht="153" x14ac:dyDescent="0.25">
      <c r="A2002" s="6" t="s">
        <v>6048</v>
      </c>
      <c r="B2002" s="11" t="s">
        <v>25</v>
      </c>
      <c r="C2002" s="11" t="s">
        <v>3401</v>
      </c>
      <c r="D2002" s="11" t="s">
        <v>2384</v>
      </c>
      <c r="E2002" s="11" t="s">
        <v>3402</v>
      </c>
      <c r="F2002" s="48" t="s">
        <v>3423</v>
      </c>
      <c r="G2002" s="2" t="s">
        <v>30</v>
      </c>
      <c r="H2002" s="41">
        <v>0</v>
      </c>
      <c r="I2002" s="18">
        <v>470000000</v>
      </c>
      <c r="J2002" s="6" t="s">
        <v>32</v>
      </c>
      <c r="K2002" s="11" t="s">
        <v>95</v>
      </c>
      <c r="L2002" s="40" t="s">
        <v>2257</v>
      </c>
      <c r="M2002" s="2" t="s">
        <v>35</v>
      </c>
      <c r="N2002" s="11" t="s">
        <v>2258</v>
      </c>
      <c r="O2002" s="11" t="s">
        <v>2259</v>
      </c>
      <c r="P2002" s="2">
        <v>796</v>
      </c>
      <c r="Q2002" s="42" t="s">
        <v>39</v>
      </c>
      <c r="R2002" s="23">
        <v>6</v>
      </c>
      <c r="S2002" s="23">
        <v>300</v>
      </c>
      <c r="T2002" s="23">
        <v>0</v>
      </c>
      <c r="U2002" s="23">
        <f t="shared" si="1147"/>
        <v>0</v>
      </c>
      <c r="V2002" s="2"/>
      <c r="W2002" s="2">
        <v>2016</v>
      </c>
      <c r="X2002" s="41" t="s">
        <v>7025</v>
      </c>
    </row>
    <row r="2003" spans="1:24" ht="153" x14ac:dyDescent="0.25">
      <c r="A2003" s="6" t="s">
        <v>7553</v>
      </c>
      <c r="B2003" s="11" t="s">
        <v>25</v>
      </c>
      <c r="C2003" s="11" t="s">
        <v>3401</v>
      </c>
      <c r="D2003" s="11" t="s">
        <v>2384</v>
      </c>
      <c r="E2003" s="11" t="s">
        <v>3402</v>
      </c>
      <c r="F2003" s="48" t="s">
        <v>3423</v>
      </c>
      <c r="G2003" s="2" t="s">
        <v>30</v>
      </c>
      <c r="H2003" s="41">
        <v>0</v>
      </c>
      <c r="I2003" s="18">
        <v>470000000</v>
      </c>
      <c r="J2003" s="6" t="s">
        <v>32</v>
      </c>
      <c r="K2003" s="11" t="s">
        <v>628</v>
      </c>
      <c r="L2003" s="40" t="s">
        <v>2257</v>
      </c>
      <c r="M2003" s="2" t="s">
        <v>35</v>
      </c>
      <c r="N2003" s="11" t="s">
        <v>2258</v>
      </c>
      <c r="O2003" s="11" t="s">
        <v>2259</v>
      </c>
      <c r="P2003" s="2">
        <v>796</v>
      </c>
      <c r="Q2003" s="42" t="s">
        <v>39</v>
      </c>
      <c r="R2003" s="23">
        <v>6</v>
      </c>
      <c r="S2003" s="23">
        <v>300</v>
      </c>
      <c r="T2003" s="23">
        <f t="shared" ref="T2003" si="1167">R2003*S2003</f>
        <v>1800</v>
      </c>
      <c r="U2003" s="23">
        <f t="shared" ref="U2003" si="1168">T2003*1.12</f>
        <v>2016.0000000000002</v>
      </c>
      <c r="V2003" s="2"/>
      <c r="W2003" s="2">
        <v>2016</v>
      </c>
      <c r="X2003" s="41"/>
    </row>
    <row r="2004" spans="1:24" ht="153" x14ac:dyDescent="0.25">
      <c r="A2004" s="6" t="s">
        <v>6049</v>
      </c>
      <c r="B2004" s="11" t="s">
        <v>25</v>
      </c>
      <c r="C2004" s="11" t="s">
        <v>2357</v>
      </c>
      <c r="D2004" s="11" t="s">
        <v>2358</v>
      </c>
      <c r="E2004" s="11" t="s">
        <v>2359</v>
      </c>
      <c r="F2004" s="45" t="s">
        <v>3424</v>
      </c>
      <c r="G2004" s="2" t="s">
        <v>30</v>
      </c>
      <c r="H2004" s="41">
        <v>0</v>
      </c>
      <c r="I2004" s="18">
        <v>470000000</v>
      </c>
      <c r="J2004" s="6" t="s">
        <v>32</v>
      </c>
      <c r="K2004" s="11" t="s">
        <v>95</v>
      </c>
      <c r="L2004" s="40" t="s">
        <v>2257</v>
      </c>
      <c r="M2004" s="2" t="s">
        <v>35</v>
      </c>
      <c r="N2004" s="11" t="s">
        <v>2258</v>
      </c>
      <c r="O2004" s="11" t="s">
        <v>2259</v>
      </c>
      <c r="P2004" s="2">
        <v>839</v>
      </c>
      <c r="Q2004" s="3" t="s">
        <v>2030</v>
      </c>
      <c r="R2004" s="43">
        <v>6</v>
      </c>
      <c r="S2004" s="43">
        <v>1386.7199999999998</v>
      </c>
      <c r="T2004" s="23">
        <v>0</v>
      </c>
      <c r="U2004" s="23">
        <f t="shared" si="1147"/>
        <v>0</v>
      </c>
      <c r="V2004" s="2"/>
      <c r="W2004" s="2">
        <v>2016</v>
      </c>
      <c r="X2004" s="41" t="s">
        <v>7025</v>
      </c>
    </row>
    <row r="2005" spans="1:24" ht="153" x14ac:dyDescent="0.25">
      <c r="A2005" s="6" t="s">
        <v>7554</v>
      </c>
      <c r="B2005" s="11" t="s">
        <v>25</v>
      </c>
      <c r="C2005" s="11" t="s">
        <v>2357</v>
      </c>
      <c r="D2005" s="11" t="s">
        <v>2358</v>
      </c>
      <c r="E2005" s="11" t="s">
        <v>2359</v>
      </c>
      <c r="F2005" s="45" t="s">
        <v>3424</v>
      </c>
      <c r="G2005" s="2" t="s">
        <v>30</v>
      </c>
      <c r="H2005" s="41">
        <v>0</v>
      </c>
      <c r="I2005" s="18">
        <v>470000000</v>
      </c>
      <c r="J2005" s="6" t="s">
        <v>32</v>
      </c>
      <c r="K2005" s="11" t="s">
        <v>628</v>
      </c>
      <c r="L2005" s="40" t="s">
        <v>2257</v>
      </c>
      <c r="M2005" s="2" t="s">
        <v>35</v>
      </c>
      <c r="N2005" s="11" t="s">
        <v>2258</v>
      </c>
      <c r="O2005" s="11" t="s">
        <v>2259</v>
      </c>
      <c r="P2005" s="2">
        <v>839</v>
      </c>
      <c r="Q2005" s="3" t="s">
        <v>2030</v>
      </c>
      <c r="R2005" s="43">
        <v>6</v>
      </c>
      <c r="S2005" s="43">
        <v>1386.7199999999998</v>
      </c>
      <c r="T2005" s="23">
        <f t="shared" ref="T2005" si="1169">R2005*S2005</f>
        <v>8320.32</v>
      </c>
      <c r="U2005" s="23">
        <f t="shared" ref="U2005" si="1170">T2005*1.12</f>
        <v>9318.7584000000006</v>
      </c>
      <c r="V2005" s="2"/>
      <c r="W2005" s="2">
        <v>2016</v>
      </c>
      <c r="X2005" s="41"/>
    </row>
    <row r="2006" spans="1:24" ht="153" x14ac:dyDescent="0.25">
      <c r="A2006" s="6" t="s">
        <v>6050</v>
      </c>
      <c r="B2006" s="11" t="s">
        <v>25</v>
      </c>
      <c r="C2006" s="11" t="s">
        <v>2375</v>
      </c>
      <c r="D2006" s="11" t="s">
        <v>2376</v>
      </c>
      <c r="E2006" s="11" t="s">
        <v>2377</v>
      </c>
      <c r="F2006" s="46" t="s">
        <v>3425</v>
      </c>
      <c r="G2006" s="2" t="s">
        <v>30</v>
      </c>
      <c r="H2006" s="41">
        <v>0</v>
      </c>
      <c r="I2006" s="18">
        <v>470000000</v>
      </c>
      <c r="J2006" s="6" t="s">
        <v>32</v>
      </c>
      <c r="K2006" s="11" t="s">
        <v>95</v>
      </c>
      <c r="L2006" s="40" t="s">
        <v>2257</v>
      </c>
      <c r="M2006" s="2" t="s">
        <v>35</v>
      </c>
      <c r="N2006" s="11" t="s">
        <v>2258</v>
      </c>
      <c r="O2006" s="11" t="s">
        <v>2259</v>
      </c>
      <c r="P2006" s="2">
        <v>796</v>
      </c>
      <c r="Q2006" s="42" t="s">
        <v>39</v>
      </c>
      <c r="R2006" s="43">
        <v>6</v>
      </c>
      <c r="S2006" s="43">
        <v>2157.12</v>
      </c>
      <c r="T2006" s="23">
        <v>0</v>
      </c>
      <c r="U2006" s="23">
        <f t="shared" si="1147"/>
        <v>0</v>
      </c>
      <c r="V2006" s="2"/>
      <c r="W2006" s="2">
        <v>2016</v>
      </c>
      <c r="X2006" s="41" t="s">
        <v>7025</v>
      </c>
    </row>
    <row r="2007" spans="1:24" ht="153" x14ac:dyDescent="0.25">
      <c r="A2007" s="6" t="s">
        <v>7555</v>
      </c>
      <c r="B2007" s="11" t="s">
        <v>25</v>
      </c>
      <c r="C2007" s="11" t="s">
        <v>2375</v>
      </c>
      <c r="D2007" s="11" t="s">
        <v>2376</v>
      </c>
      <c r="E2007" s="11" t="s">
        <v>2377</v>
      </c>
      <c r="F2007" s="46" t="s">
        <v>3425</v>
      </c>
      <c r="G2007" s="2" t="s">
        <v>30</v>
      </c>
      <c r="H2007" s="41">
        <v>0</v>
      </c>
      <c r="I2007" s="18">
        <v>470000000</v>
      </c>
      <c r="J2007" s="6" t="s">
        <v>32</v>
      </c>
      <c r="K2007" s="11" t="s">
        <v>628</v>
      </c>
      <c r="L2007" s="40" t="s">
        <v>2257</v>
      </c>
      <c r="M2007" s="2" t="s">
        <v>35</v>
      </c>
      <c r="N2007" s="11" t="s">
        <v>2258</v>
      </c>
      <c r="O2007" s="11" t="s">
        <v>2259</v>
      </c>
      <c r="P2007" s="2">
        <v>796</v>
      </c>
      <c r="Q2007" s="42" t="s">
        <v>39</v>
      </c>
      <c r="R2007" s="43">
        <v>6</v>
      </c>
      <c r="S2007" s="43">
        <v>2157.12</v>
      </c>
      <c r="T2007" s="23">
        <f t="shared" ref="T2007" si="1171">R2007*S2007</f>
        <v>12942.72</v>
      </c>
      <c r="U2007" s="23">
        <f t="shared" ref="U2007" si="1172">T2007*1.12</f>
        <v>14495.8464</v>
      </c>
      <c r="V2007" s="2"/>
      <c r="W2007" s="2">
        <v>2016</v>
      </c>
      <c r="X2007" s="41"/>
    </row>
    <row r="2008" spans="1:24" ht="153" x14ac:dyDescent="0.25">
      <c r="A2008" s="6" t="s">
        <v>6051</v>
      </c>
      <c r="B2008" s="11" t="s">
        <v>25</v>
      </c>
      <c r="C2008" s="11" t="s">
        <v>3212</v>
      </c>
      <c r="D2008" s="46" t="s">
        <v>3213</v>
      </c>
      <c r="E2008" s="11" t="s">
        <v>2377</v>
      </c>
      <c r="F2008" s="46" t="s">
        <v>3426</v>
      </c>
      <c r="G2008" s="2" t="s">
        <v>30</v>
      </c>
      <c r="H2008" s="41">
        <v>0</v>
      </c>
      <c r="I2008" s="18">
        <v>470000000</v>
      </c>
      <c r="J2008" s="6" t="s">
        <v>32</v>
      </c>
      <c r="K2008" s="11" t="s">
        <v>95</v>
      </c>
      <c r="L2008" s="40" t="s">
        <v>2257</v>
      </c>
      <c r="M2008" s="2" t="s">
        <v>35</v>
      </c>
      <c r="N2008" s="11" t="s">
        <v>2258</v>
      </c>
      <c r="O2008" s="11" t="s">
        <v>2259</v>
      </c>
      <c r="P2008" s="2">
        <v>796</v>
      </c>
      <c r="Q2008" s="42" t="s">
        <v>39</v>
      </c>
      <c r="R2008" s="43">
        <v>4</v>
      </c>
      <c r="S2008" s="43">
        <v>5392.8</v>
      </c>
      <c r="T2008" s="23">
        <v>0</v>
      </c>
      <c r="U2008" s="23">
        <f t="shared" si="1147"/>
        <v>0</v>
      </c>
      <c r="V2008" s="2"/>
      <c r="W2008" s="2">
        <v>2016</v>
      </c>
      <c r="X2008" s="41" t="s">
        <v>7025</v>
      </c>
    </row>
    <row r="2009" spans="1:24" ht="153" x14ac:dyDescent="0.25">
      <c r="A2009" s="6" t="s">
        <v>7556</v>
      </c>
      <c r="B2009" s="11" t="s">
        <v>25</v>
      </c>
      <c r="C2009" s="11" t="s">
        <v>3212</v>
      </c>
      <c r="D2009" s="46" t="s">
        <v>3213</v>
      </c>
      <c r="E2009" s="11" t="s">
        <v>2377</v>
      </c>
      <c r="F2009" s="46" t="s">
        <v>3426</v>
      </c>
      <c r="G2009" s="2" t="s">
        <v>30</v>
      </c>
      <c r="H2009" s="41">
        <v>0</v>
      </c>
      <c r="I2009" s="18">
        <v>470000000</v>
      </c>
      <c r="J2009" s="6" t="s">
        <v>32</v>
      </c>
      <c r="K2009" s="11" t="s">
        <v>628</v>
      </c>
      <c r="L2009" s="40" t="s">
        <v>2257</v>
      </c>
      <c r="M2009" s="2" t="s">
        <v>35</v>
      </c>
      <c r="N2009" s="11" t="s">
        <v>2258</v>
      </c>
      <c r="O2009" s="11" t="s">
        <v>2259</v>
      </c>
      <c r="P2009" s="2">
        <v>796</v>
      </c>
      <c r="Q2009" s="42" t="s">
        <v>39</v>
      </c>
      <c r="R2009" s="43">
        <v>4</v>
      </c>
      <c r="S2009" s="43">
        <v>5392.8</v>
      </c>
      <c r="T2009" s="23">
        <f t="shared" ref="T2009" si="1173">R2009*S2009</f>
        <v>21571.200000000001</v>
      </c>
      <c r="U2009" s="23">
        <f t="shared" ref="U2009" si="1174">T2009*1.12</f>
        <v>24159.744000000002</v>
      </c>
      <c r="V2009" s="2"/>
      <c r="W2009" s="2">
        <v>2016</v>
      </c>
      <c r="X2009" s="41"/>
    </row>
    <row r="2010" spans="1:24" ht="153" x14ac:dyDescent="0.25">
      <c r="A2010" s="6" t="s">
        <v>6052</v>
      </c>
      <c r="B2010" s="11" t="s">
        <v>25</v>
      </c>
      <c r="C2010" s="11" t="s">
        <v>3427</v>
      </c>
      <c r="D2010" s="46" t="s">
        <v>404</v>
      </c>
      <c r="E2010" s="11" t="s">
        <v>2504</v>
      </c>
      <c r="F2010" s="46" t="s">
        <v>3428</v>
      </c>
      <c r="G2010" s="2" t="s">
        <v>30</v>
      </c>
      <c r="H2010" s="41">
        <v>0</v>
      </c>
      <c r="I2010" s="18">
        <v>470000000</v>
      </c>
      <c r="J2010" s="6" t="s">
        <v>32</v>
      </c>
      <c r="K2010" s="11" t="s">
        <v>95</v>
      </c>
      <c r="L2010" s="40" t="s">
        <v>2257</v>
      </c>
      <c r="M2010" s="2" t="s">
        <v>35</v>
      </c>
      <c r="N2010" s="11" t="s">
        <v>2258</v>
      </c>
      <c r="O2010" s="11" t="s">
        <v>2259</v>
      </c>
      <c r="P2010" s="2">
        <v>796</v>
      </c>
      <c r="Q2010" s="42" t="s">
        <v>39</v>
      </c>
      <c r="R2010" s="43">
        <v>3</v>
      </c>
      <c r="S2010" s="43">
        <v>70568.639999999999</v>
      </c>
      <c r="T2010" s="23">
        <v>0</v>
      </c>
      <c r="U2010" s="23">
        <f t="shared" si="1147"/>
        <v>0</v>
      </c>
      <c r="V2010" s="2"/>
      <c r="W2010" s="2">
        <v>2016</v>
      </c>
      <c r="X2010" s="41" t="s">
        <v>6914</v>
      </c>
    </row>
    <row r="2011" spans="1:24" ht="153" x14ac:dyDescent="0.25">
      <c r="A2011" s="6" t="s">
        <v>7557</v>
      </c>
      <c r="B2011" s="11" t="s">
        <v>25</v>
      </c>
      <c r="C2011" s="11" t="s">
        <v>3427</v>
      </c>
      <c r="D2011" s="46" t="s">
        <v>404</v>
      </c>
      <c r="E2011" s="11" t="s">
        <v>2504</v>
      </c>
      <c r="F2011" s="46" t="s">
        <v>3428</v>
      </c>
      <c r="G2011" s="2" t="s">
        <v>30</v>
      </c>
      <c r="H2011" s="41">
        <v>0</v>
      </c>
      <c r="I2011" s="18">
        <v>470000000</v>
      </c>
      <c r="J2011" s="6" t="s">
        <v>32</v>
      </c>
      <c r="K2011" s="11" t="s">
        <v>628</v>
      </c>
      <c r="L2011" s="40" t="s">
        <v>2257</v>
      </c>
      <c r="M2011" s="2" t="s">
        <v>35</v>
      </c>
      <c r="N2011" s="11" t="s">
        <v>2258</v>
      </c>
      <c r="O2011" s="11" t="s">
        <v>2259</v>
      </c>
      <c r="P2011" s="2">
        <v>796</v>
      </c>
      <c r="Q2011" s="42" t="s">
        <v>39</v>
      </c>
      <c r="R2011" s="43">
        <v>2</v>
      </c>
      <c r="S2011" s="43">
        <v>70568.639999999999</v>
      </c>
      <c r="T2011" s="23">
        <f t="shared" ref="T2011" si="1175">R2011*S2011</f>
        <v>141137.28</v>
      </c>
      <c r="U2011" s="23">
        <f t="shared" ref="U2011" si="1176">T2011*1.12</f>
        <v>158073.75360000003</v>
      </c>
      <c r="V2011" s="2"/>
      <c r="W2011" s="2">
        <v>2016</v>
      </c>
      <c r="X2011" s="41"/>
    </row>
    <row r="2012" spans="1:24" ht="153" x14ac:dyDescent="0.25">
      <c r="A2012" s="6" t="s">
        <v>6053</v>
      </c>
      <c r="B2012" s="11" t="s">
        <v>25</v>
      </c>
      <c r="C2012" s="11" t="s">
        <v>3427</v>
      </c>
      <c r="D2012" s="11" t="s">
        <v>404</v>
      </c>
      <c r="E2012" s="11" t="s">
        <v>2504</v>
      </c>
      <c r="F2012" s="48" t="s">
        <v>3429</v>
      </c>
      <c r="G2012" s="2" t="s">
        <v>30</v>
      </c>
      <c r="H2012" s="41">
        <v>0</v>
      </c>
      <c r="I2012" s="18">
        <v>470000000</v>
      </c>
      <c r="J2012" s="6" t="s">
        <v>32</v>
      </c>
      <c r="K2012" s="11" t="s">
        <v>95</v>
      </c>
      <c r="L2012" s="40" t="s">
        <v>2257</v>
      </c>
      <c r="M2012" s="2" t="s">
        <v>35</v>
      </c>
      <c r="N2012" s="11" t="s">
        <v>2258</v>
      </c>
      <c r="O2012" s="11" t="s">
        <v>2259</v>
      </c>
      <c r="P2012" s="2">
        <v>796</v>
      </c>
      <c r="Q2012" s="42" t="s">
        <v>39</v>
      </c>
      <c r="R2012" s="43">
        <v>6</v>
      </c>
      <c r="S2012" s="43">
        <v>3852</v>
      </c>
      <c r="T2012" s="23">
        <f t="shared" si="1150"/>
        <v>23112</v>
      </c>
      <c r="U2012" s="23">
        <f t="shared" si="1147"/>
        <v>25885.440000000002</v>
      </c>
      <c r="V2012" s="2"/>
      <c r="W2012" s="2">
        <v>2016</v>
      </c>
      <c r="X2012" s="41" t="s">
        <v>6914</v>
      </c>
    </row>
    <row r="2013" spans="1:24" ht="153" x14ac:dyDescent="0.25">
      <c r="A2013" s="6" t="s">
        <v>7558</v>
      </c>
      <c r="B2013" s="11" t="s">
        <v>25</v>
      </c>
      <c r="C2013" s="11" t="s">
        <v>3427</v>
      </c>
      <c r="D2013" s="11" t="s">
        <v>404</v>
      </c>
      <c r="E2013" s="11" t="s">
        <v>2504</v>
      </c>
      <c r="F2013" s="48" t="s">
        <v>3429</v>
      </c>
      <c r="G2013" s="2" t="s">
        <v>30</v>
      </c>
      <c r="H2013" s="41">
        <v>0</v>
      </c>
      <c r="I2013" s="18">
        <v>470000000</v>
      </c>
      <c r="J2013" s="6" t="s">
        <v>32</v>
      </c>
      <c r="K2013" s="11" t="s">
        <v>628</v>
      </c>
      <c r="L2013" s="40" t="s">
        <v>2257</v>
      </c>
      <c r="M2013" s="2" t="s">
        <v>35</v>
      </c>
      <c r="N2013" s="11" t="s">
        <v>2258</v>
      </c>
      <c r="O2013" s="11" t="s">
        <v>2259</v>
      </c>
      <c r="P2013" s="2">
        <v>796</v>
      </c>
      <c r="Q2013" s="42" t="s">
        <v>39</v>
      </c>
      <c r="R2013" s="43">
        <v>3</v>
      </c>
      <c r="S2013" s="43">
        <v>3852</v>
      </c>
      <c r="T2013" s="23">
        <f t="shared" ref="T2013" si="1177">R2013*S2013</f>
        <v>11556</v>
      </c>
      <c r="U2013" s="23">
        <f t="shared" ref="U2013" si="1178">T2013*1.12</f>
        <v>12942.720000000001</v>
      </c>
      <c r="V2013" s="2"/>
      <c r="W2013" s="2">
        <v>2016</v>
      </c>
      <c r="X2013" s="41"/>
    </row>
    <row r="2014" spans="1:24" ht="153" x14ac:dyDescent="0.25">
      <c r="A2014" s="6" t="s">
        <v>6054</v>
      </c>
      <c r="B2014" s="11" t="s">
        <v>25</v>
      </c>
      <c r="C2014" s="11" t="s">
        <v>3430</v>
      </c>
      <c r="D2014" s="46" t="s">
        <v>2848</v>
      </c>
      <c r="E2014" s="11" t="s">
        <v>3431</v>
      </c>
      <c r="F2014" s="46" t="s">
        <v>3432</v>
      </c>
      <c r="G2014" s="2" t="s">
        <v>30</v>
      </c>
      <c r="H2014" s="41">
        <v>0</v>
      </c>
      <c r="I2014" s="18">
        <v>470000000</v>
      </c>
      <c r="J2014" s="6" t="s">
        <v>32</v>
      </c>
      <c r="K2014" s="11" t="s">
        <v>95</v>
      </c>
      <c r="L2014" s="40" t="s">
        <v>2257</v>
      </c>
      <c r="M2014" s="2" t="s">
        <v>35</v>
      </c>
      <c r="N2014" s="11" t="s">
        <v>2258</v>
      </c>
      <c r="O2014" s="11" t="s">
        <v>2259</v>
      </c>
      <c r="P2014" s="2">
        <v>796</v>
      </c>
      <c r="Q2014" s="42" t="s">
        <v>39</v>
      </c>
      <c r="R2014" s="43">
        <v>10</v>
      </c>
      <c r="S2014" s="43">
        <v>14945.759999999998</v>
      </c>
      <c r="T2014" s="23">
        <v>0</v>
      </c>
      <c r="U2014" s="23">
        <f t="shared" si="1147"/>
        <v>0</v>
      </c>
      <c r="V2014" s="2"/>
      <c r="W2014" s="2">
        <v>2016</v>
      </c>
      <c r="X2014" s="41" t="s">
        <v>7025</v>
      </c>
    </row>
    <row r="2015" spans="1:24" ht="153" x14ac:dyDescent="0.25">
      <c r="A2015" s="6" t="s">
        <v>7559</v>
      </c>
      <c r="B2015" s="11" t="s">
        <v>25</v>
      </c>
      <c r="C2015" s="11" t="s">
        <v>3430</v>
      </c>
      <c r="D2015" s="46" t="s">
        <v>2848</v>
      </c>
      <c r="E2015" s="11" t="s">
        <v>3431</v>
      </c>
      <c r="F2015" s="46" t="s">
        <v>3432</v>
      </c>
      <c r="G2015" s="2" t="s">
        <v>30</v>
      </c>
      <c r="H2015" s="41">
        <v>0</v>
      </c>
      <c r="I2015" s="18">
        <v>470000000</v>
      </c>
      <c r="J2015" s="6" t="s">
        <v>32</v>
      </c>
      <c r="K2015" s="11" t="s">
        <v>628</v>
      </c>
      <c r="L2015" s="40" t="s">
        <v>2257</v>
      </c>
      <c r="M2015" s="2" t="s">
        <v>35</v>
      </c>
      <c r="N2015" s="11" t="s">
        <v>2258</v>
      </c>
      <c r="O2015" s="11" t="s">
        <v>2259</v>
      </c>
      <c r="P2015" s="2">
        <v>796</v>
      </c>
      <c r="Q2015" s="42" t="s">
        <v>39</v>
      </c>
      <c r="R2015" s="43">
        <v>10</v>
      </c>
      <c r="S2015" s="43">
        <v>14945.759999999998</v>
      </c>
      <c r="T2015" s="23">
        <f t="shared" ref="T2015" si="1179">R2015*S2015</f>
        <v>149457.59999999998</v>
      </c>
      <c r="U2015" s="23">
        <f t="shared" ref="U2015" si="1180">T2015*1.12</f>
        <v>167392.51199999999</v>
      </c>
      <c r="V2015" s="2"/>
      <c r="W2015" s="2">
        <v>2016</v>
      </c>
      <c r="X2015" s="41"/>
    </row>
    <row r="2016" spans="1:24" ht="153" x14ac:dyDescent="0.25">
      <c r="A2016" s="6" t="s">
        <v>6055</v>
      </c>
      <c r="B2016" s="11" t="s">
        <v>25</v>
      </c>
      <c r="C2016" s="11" t="s">
        <v>3433</v>
      </c>
      <c r="D2016" s="45" t="s">
        <v>3434</v>
      </c>
      <c r="E2016" s="11" t="s">
        <v>3095</v>
      </c>
      <c r="F2016" s="45" t="s">
        <v>3435</v>
      </c>
      <c r="G2016" s="2" t="s">
        <v>30</v>
      </c>
      <c r="H2016" s="41">
        <v>0</v>
      </c>
      <c r="I2016" s="18">
        <v>470000000</v>
      </c>
      <c r="J2016" s="6" t="s">
        <v>32</v>
      </c>
      <c r="K2016" s="11" t="s">
        <v>95</v>
      </c>
      <c r="L2016" s="40" t="s">
        <v>2257</v>
      </c>
      <c r="M2016" s="2" t="s">
        <v>35</v>
      </c>
      <c r="N2016" s="11" t="s">
        <v>2258</v>
      </c>
      <c r="O2016" s="11" t="s">
        <v>2259</v>
      </c>
      <c r="P2016" s="2">
        <v>796</v>
      </c>
      <c r="Q2016" s="42" t="s">
        <v>39</v>
      </c>
      <c r="R2016" s="43">
        <v>15</v>
      </c>
      <c r="S2016" s="23">
        <v>29537.350000000002</v>
      </c>
      <c r="T2016" s="23">
        <v>0</v>
      </c>
      <c r="U2016" s="23">
        <f t="shared" si="1147"/>
        <v>0</v>
      </c>
      <c r="V2016" s="2"/>
      <c r="W2016" s="2">
        <v>2016</v>
      </c>
      <c r="X2016" s="41" t="s">
        <v>7025</v>
      </c>
    </row>
    <row r="2017" spans="1:24" ht="153" x14ac:dyDescent="0.25">
      <c r="A2017" s="6" t="s">
        <v>7560</v>
      </c>
      <c r="B2017" s="11" t="s">
        <v>25</v>
      </c>
      <c r="C2017" s="11" t="s">
        <v>3433</v>
      </c>
      <c r="D2017" s="45" t="s">
        <v>3434</v>
      </c>
      <c r="E2017" s="11" t="s">
        <v>3095</v>
      </c>
      <c r="F2017" s="45" t="s">
        <v>3435</v>
      </c>
      <c r="G2017" s="2" t="s">
        <v>30</v>
      </c>
      <c r="H2017" s="41">
        <v>0</v>
      </c>
      <c r="I2017" s="18">
        <v>470000000</v>
      </c>
      <c r="J2017" s="6" t="s">
        <v>32</v>
      </c>
      <c r="K2017" s="11" t="s">
        <v>628</v>
      </c>
      <c r="L2017" s="40" t="s">
        <v>2257</v>
      </c>
      <c r="M2017" s="2" t="s">
        <v>35</v>
      </c>
      <c r="N2017" s="11" t="s">
        <v>2258</v>
      </c>
      <c r="O2017" s="11" t="s">
        <v>2259</v>
      </c>
      <c r="P2017" s="2">
        <v>796</v>
      </c>
      <c r="Q2017" s="42" t="s">
        <v>39</v>
      </c>
      <c r="R2017" s="43">
        <v>15</v>
      </c>
      <c r="S2017" s="23">
        <v>29537.350000000002</v>
      </c>
      <c r="T2017" s="23">
        <f t="shared" ref="T2017" si="1181">R2017*S2017</f>
        <v>443060.25000000006</v>
      </c>
      <c r="U2017" s="23">
        <f t="shared" ref="U2017" si="1182">T2017*1.12</f>
        <v>496227.4800000001</v>
      </c>
      <c r="V2017" s="2"/>
      <c r="W2017" s="2">
        <v>2016</v>
      </c>
      <c r="X2017" s="41"/>
    </row>
    <row r="2018" spans="1:24" ht="153" x14ac:dyDescent="0.25">
      <c r="A2018" s="6" t="s">
        <v>6056</v>
      </c>
      <c r="B2018" s="11" t="s">
        <v>25</v>
      </c>
      <c r="C2018" s="11" t="s">
        <v>2583</v>
      </c>
      <c r="D2018" s="11" t="s">
        <v>2584</v>
      </c>
      <c r="E2018" s="11" t="s">
        <v>2585</v>
      </c>
      <c r="F2018" s="46" t="s">
        <v>3436</v>
      </c>
      <c r="G2018" s="2" t="s">
        <v>30</v>
      </c>
      <c r="H2018" s="41">
        <v>0</v>
      </c>
      <c r="I2018" s="18">
        <v>470000000</v>
      </c>
      <c r="J2018" s="6" t="s">
        <v>32</v>
      </c>
      <c r="K2018" s="11" t="s">
        <v>95</v>
      </c>
      <c r="L2018" s="40" t="s">
        <v>2257</v>
      </c>
      <c r="M2018" s="2" t="s">
        <v>35</v>
      </c>
      <c r="N2018" s="11" t="s">
        <v>2258</v>
      </c>
      <c r="O2018" s="11" t="s">
        <v>2259</v>
      </c>
      <c r="P2018" s="2">
        <v>796</v>
      </c>
      <c r="Q2018" s="42" t="s">
        <v>39</v>
      </c>
      <c r="R2018" s="43">
        <v>4</v>
      </c>
      <c r="S2018" s="43">
        <v>23420.160000000003</v>
      </c>
      <c r="T2018" s="23">
        <v>0</v>
      </c>
      <c r="U2018" s="23">
        <f t="shared" si="1147"/>
        <v>0</v>
      </c>
      <c r="V2018" s="2"/>
      <c r="W2018" s="2">
        <v>2016</v>
      </c>
      <c r="X2018" s="41" t="s">
        <v>6914</v>
      </c>
    </row>
    <row r="2019" spans="1:24" ht="153" x14ac:dyDescent="0.25">
      <c r="A2019" s="6" t="s">
        <v>7561</v>
      </c>
      <c r="B2019" s="11" t="s">
        <v>25</v>
      </c>
      <c r="C2019" s="11" t="s">
        <v>2583</v>
      </c>
      <c r="D2019" s="11" t="s">
        <v>2584</v>
      </c>
      <c r="E2019" s="11" t="s">
        <v>2585</v>
      </c>
      <c r="F2019" s="46" t="s">
        <v>3436</v>
      </c>
      <c r="G2019" s="2" t="s">
        <v>30</v>
      </c>
      <c r="H2019" s="41">
        <v>0</v>
      </c>
      <c r="I2019" s="18">
        <v>470000000</v>
      </c>
      <c r="J2019" s="6" t="s">
        <v>32</v>
      </c>
      <c r="K2019" s="11" t="s">
        <v>628</v>
      </c>
      <c r="L2019" s="40" t="s">
        <v>2257</v>
      </c>
      <c r="M2019" s="2" t="s">
        <v>35</v>
      </c>
      <c r="N2019" s="11" t="s">
        <v>2258</v>
      </c>
      <c r="O2019" s="11" t="s">
        <v>2259</v>
      </c>
      <c r="P2019" s="2">
        <v>796</v>
      </c>
      <c r="Q2019" s="42" t="s">
        <v>39</v>
      </c>
      <c r="R2019" s="43">
        <v>6</v>
      </c>
      <c r="S2019" s="43">
        <v>23420.160000000003</v>
      </c>
      <c r="T2019" s="23">
        <f t="shared" ref="T2019" si="1183">R2019*S2019</f>
        <v>140520.96000000002</v>
      </c>
      <c r="U2019" s="23">
        <f t="shared" ref="U2019" si="1184">T2019*1.12</f>
        <v>157383.47520000004</v>
      </c>
      <c r="V2019" s="2"/>
      <c r="W2019" s="2">
        <v>2016</v>
      </c>
      <c r="X2019" s="41"/>
    </row>
    <row r="2020" spans="1:24" ht="153" x14ac:dyDescent="0.25">
      <c r="A2020" s="6" t="s">
        <v>6057</v>
      </c>
      <c r="B2020" s="11" t="s">
        <v>25</v>
      </c>
      <c r="C2020" s="11" t="s">
        <v>2890</v>
      </c>
      <c r="D2020" s="11" t="s">
        <v>404</v>
      </c>
      <c r="E2020" s="11" t="s">
        <v>2891</v>
      </c>
      <c r="F2020" s="45" t="s">
        <v>3437</v>
      </c>
      <c r="G2020" s="2" t="s">
        <v>30</v>
      </c>
      <c r="H2020" s="41">
        <v>0</v>
      </c>
      <c r="I2020" s="18">
        <v>470000000</v>
      </c>
      <c r="J2020" s="6" t="s">
        <v>32</v>
      </c>
      <c r="K2020" s="11" t="s">
        <v>95</v>
      </c>
      <c r="L2020" s="40" t="s">
        <v>2257</v>
      </c>
      <c r="M2020" s="2" t="s">
        <v>35</v>
      </c>
      <c r="N2020" s="11" t="s">
        <v>2258</v>
      </c>
      <c r="O2020" s="11" t="s">
        <v>2259</v>
      </c>
      <c r="P2020" s="2">
        <v>796</v>
      </c>
      <c r="Q2020" s="42" t="s">
        <v>39</v>
      </c>
      <c r="R2020" s="51">
        <v>2</v>
      </c>
      <c r="S2020" s="43">
        <v>166200</v>
      </c>
      <c r="T2020" s="23">
        <v>0</v>
      </c>
      <c r="U2020" s="23">
        <f t="shared" si="1147"/>
        <v>0</v>
      </c>
      <c r="V2020" s="2"/>
      <c r="W2020" s="2">
        <v>2016</v>
      </c>
      <c r="X2020" s="41" t="s">
        <v>7025</v>
      </c>
    </row>
    <row r="2021" spans="1:24" ht="153" x14ac:dyDescent="0.25">
      <c r="A2021" s="6" t="s">
        <v>7562</v>
      </c>
      <c r="B2021" s="11" t="s">
        <v>25</v>
      </c>
      <c r="C2021" s="11" t="s">
        <v>2890</v>
      </c>
      <c r="D2021" s="11" t="s">
        <v>404</v>
      </c>
      <c r="E2021" s="11" t="s">
        <v>2891</v>
      </c>
      <c r="F2021" s="45" t="s">
        <v>3437</v>
      </c>
      <c r="G2021" s="2" t="s">
        <v>30</v>
      </c>
      <c r="H2021" s="41">
        <v>0</v>
      </c>
      <c r="I2021" s="18">
        <v>470000000</v>
      </c>
      <c r="J2021" s="6" t="s">
        <v>32</v>
      </c>
      <c r="K2021" s="11" t="s">
        <v>628</v>
      </c>
      <c r="L2021" s="40" t="s">
        <v>2257</v>
      </c>
      <c r="M2021" s="2" t="s">
        <v>35</v>
      </c>
      <c r="N2021" s="11" t="s">
        <v>2258</v>
      </c>
      <c r="O2021" s="11" t="s">
        <v>2259</v>
      </c>
      <c r="P2021" s="2">
        <v>796</v>
      </c>
      <c r="Q2021" s="42" t="s">
        <v>39</v>
      </c>
      <c r="R2021" s="51">
        <v>2</v>
      </c>
      <c r="S2021" s="43">
        <v>166200</v>
      </c>
      <c r="T2021" s="23">
        <f t="shared" ref="T2021" si="1185">R2021*S2021</f>
        <v>332400</v>
      </c>
      <c r="U2021" s="23">
        <f t="shared" ref="U2021" si="1186">T2021*1.12</f>
        <v>372288.00000000006</v>
      </c>
      <c r="V2021" s="2"/>
      <c r="W2021" s="2">
        <v>2016</v>
      </c>
      <c r="X2021" s="41"/>
    </row>
    <row r="2022" spans="1:24" ht="153" x14ac:dyDescent="0.25">
      <c r="A2022" s="6" t="s">
        <v>6058</v>
      </c>
      <c r="B2022" s="11" t="s">
        <v>25</v>
      </c>
      <c r="C2022" s="11" t="s">
        <v>3090</v>
      </c>
      <c r="D2022" s="11" t="s">
        <v>2536</v>
      </c>
      <c r="E2022" s="11" t="s">
        <v>3091</v>
      </c>
      <c r="F2022" s="45" t="s">
        <v>3438</v>
      </c>
      <c r="G2022" s="2" t="s">
        <v>30</v>
      </c>
      <c r="H2022" s="41">
        <v>0</v>
      </c>
      <c r="I2022" s="18">
        <v>470000000</v>
      </c>
      <c r="J2022" s="6" t="s">
        <v>32</v>
      </c>
      <c r="K2022" s="11" t="s">
        <v>95</v>
      </c>
      <c r="L2022" s="40" t="s">
        <v>2257</v>
      </c>
      <c r="M2022" s="2" t="s">
        <v>35</v>
      </c>
      <c r="N2022" s="11" t="s">
        <v>2258</v>
      </c>
      <c r="O2022" s="11" t="s">
        <v>2259</v>
      </c>
      <c r="P2022" s="2">
        <v>796</v>
      </c>
      <c r="Q2022" s="42" t="s">
        <v>39</v>
      </c>
      <c r="R2022" s="43">
        <v>3</v>
      </c>
      <c r="S2022" s="43">
        <v>63635.039999999986</v>
      </c>
      <c r="T2022" s="23">
        <v>0</v>
      </c>
      <c r="U2022" s="23">
        <f t="shared" si="1147"/>
        <v>0</v>
      </c>
      <c r="V2022" s="2"/>
      <c r="W2022" s="2">
        <v>2016</v>
      </c>
      <c r="X2022" s="41" t="s">
        <v>6914</v>
      </c>
    </row>
    <row r="2023" spans="1:24" ht="153" x14ac:dyDescent="0.25">
      <c r="A2023" s="6" t="s">
        <v>7563</v>
      </c>
      <c r="B2023" s="11" t="s">
        <v>25</v>
      </c>
      <c r="C2023" s="11" t="s">
        <v>3090</v>
      </c>
      <c r="D2023" s="11" t="s">
        <v>2536</v>
      </c>
      <c r="E2023" s="11" t="s">
        <v>3091</v>
      </c>
      <c r="F2023" s="45" t="s">
        <v>3438</v>
      </c>
      <c r="G2023" s="2" t="s">
        <v>30</v>
      </c>
      <c r="H2023" s="41">
        <v>0</v>
      </c>
      <c r="I2023" s="18">
        <v>470000000</v>
      </c>
      <c r="J2023" s="6" t="s">
        <v>32</v>
      </c>
      <c r="K2023" s="11" t="s">
        <v>628</v>
      </c>
      <c r="L2023" s="40" t="s">
        <v>2257</v>
      </c>
      <c r="M2023" s="2" t="s">
        <v>35</v>
      </c>
      <c r="N2023" s="11" t="s">
        <v>2258</v>
      </c>
      <c r="O2023" s="11" t="s">
        <v>2259</v>
      </c>
      <c r="P2023" s="2">
        <v>796</v>
      </c>
      <c r="Q2023" s="42" t="s">
        <v>39</v>
      </c>
      <c r="R2023" s="43">
        <v>2</v>
      </c>
      <c r="S2023" s="43">
        <v>63635.039999999986</v>
      </c>
      <c r="T2023" s="23">
        <f t="shared" ref="T2023" si="1187">R2023*S2023</f>
        <v>127270.07999999997</v>
      </c>
      <c r="U2023" s="23">
        <f t="shared" ref="U2023" si="1188">T2023*1.12</f>
        <v>142542.48959999997</v>
      </c>
      <c r="V2023" s="2"/>
      <c r="W2023" s="2">
        <v>2016</v>
      </c>
      <c r="X2023" s="41"/>
    </row>
    <row r="2024" spans="1:24" ht="153" x14ac:dyDescent="0.25">
      <c r="A2024" s="6" t="s">
        <v>6059</v>
      </c>
      <c r="B2024" s="11" t="s">
        <v>25</v>
      </c>
      <c r="C2024" s="11" t="s">
        <v>3090</v>
      </c>
      <c r="D2024" s="11" t="s">
        <v>2536</v>
      </c>
      <c r="E2024" s="11" t="s">
        <v>3091</v>
      </c>
      <c r="F2024" s="46" t="s">
        <v>3439</v>
      </c>
      <c r="G2024" s="2" t="s">
        <v>30</v>
      </c>
      <c r="H2024" s="41">
        <v>0</v>
      </c>
      <c r="I2024" s="18">
        <v>470000000</v>
      </c>
      <c r="J2024" s="6" t="s">
        <v>32</v>
      </c>
      <c r="K2024" s="11" t="s">
        <v>95</v>
      </c>
      <c r="L2024" s="40" t="s">
        <v>2257</v>
      </c>
      <c r="M2024" s="2" t="s">
        <v>35</v>
      </c>
      <c r="N2024" s="11" t="s">
        <v>2258</v>
      </c>
      <c r="O2024" s="11" t="s">
        <v>2259</v>
      </c>
      <c r="P2024" s="2">
        <v>796</v>
      </c>
      <c r="Q2024" s="42" t="s">
        <v>39</v>
      </c>
      <c r="R2024" s="54">
        <v>3</v>
      </c>
      <c r="S2024" s="43">
        <v>79505.279999999984</v>
      </c>
      <c r="T2024" s="23">
        <v>0</v>
      </c>
      <c r="U2024" s="23">
        <f t="shared" si="1147"/>
        <v>0</v>
      </c>
      <c r="V2024" s="2"/>
      <c r="W2024" s="2">
        <v>2016</v>
      </c>
      <c r="X2024" s="41" t="s">
        <v>6914</v>
      </c>
    </row>
    <row r="2025" spans="1:24" ht="153" x14ac:dyDescent="0.25">
      <c r="A2025" s="6" t="s">
        <v>7564</v>
      </c>
      <c r="B2025" s="11" t="s">
        <v>25</v>
      </c>
      <c r="C2025" s="11" t="s">
        <v>3090</v>
      </c>
      <c r="D2025" s="11" t="s">
        <v>2536</v>
      </c>
      <c r="E2025" s="11" t="s">
        <v>3091</v>
      </c>
      <c r="F2025" s="46" t="s">
        <v>3439</v>
      </c>
      <c r="G2025" s="2" t="s">
        <v>30</v>
      </c>
      <c r="H2025" s="41">
        <v>0</v>
      </c>
      <c r="I2025" s="18">
        <v>470000000</v>
      </c>
      <c r="J2025" s="6" t="s">
        <v>32</v>
      </c>
      <c r="K2025" s="11" t="s">
        <v>628</v>
      </c>
      <c r="L2025" s="40" t="s">
        <v>2257</v>
      </c>
      <c r="M2025" s="2" t="s">
        <v>35</v>
      </c>
      <c r="N2025" s="11" t="s">
        <v>2258</v>
      </c>
      <c r="O2025" s="11" t="s">
        <v>2259</v>
      </c>
      <c r="P2025" s="2">
        <v>796</v>
      </c>
      <c r="Q2025" s="42" t="s">
        <v>39</v>
      </c>
      <c r="R2025" s="54">
        <v>2</v>
      </c>
      <c r="S2025" s="43">
        <v>79505.279999999984</v>
      </c>
      <c r="T2025" s="23">
        <f t="shared" ref="T2025" si="1189">R2025*S2025</f>
        <v>159010.55999999997</v>
      </c>
      <c r="U2025" s="23">
        <f t="shared" ref="U2025" si="1190">T2025*1.12</f>
        <v>178091.82719999997</v>
      </c>
      <c r="V2025" s="2"/>
      <c r="W2025" s="2">
        <v>2016</v>
      </c>
      <c r="X2025" s="41"/>
    </row>
    <row r="2026" spans="1:24" ht="153" x14ac:dyDescent="0.25">
      <c r="A2026" s="6" t="s">
        <v>6060</v>
      </c>
      <c r="B2026" s="11" t="s">
        <v>25</v>
      </c>
      <c r="C2026" s="11" t="s">
        <v>3440</v>
      </c>
      <c r="D2026" s="11" t="s">
        <v>3441</v>
      </c>
      <c r="E2026" s="11" t="s">
        <v>3442</v>
      </c>
      <c r="F2026" s="46" t="s">
        <v>3443</v>
      </c>
      <c r="G2026" s="2" t="s">
        <v>30</v>
      </c>
      <c r="H2026" s="41">
        <v>0</v>
      </c>
      <c r="I2026" s="18">
        <v>470000000</v>
      </c>
      <c r="J2026" s="6" t="s">
        <v>32</v>
      </c>
      <c r="K2026" s="11" t="s">
        <v>95</v>
      </c>
      <c r="L2026" s="40" t="s">
        <v>2257</v>
      </c>
      <c r="M2026" s="2" t="s">
        <v>35</v>
      </c>
      <c r="N2026" s="11" t="s">
        <v>2258</v>
      </c>
      <c r="O2026" s="11" t="s">
        <v>2259</v>
      </c>
      <c r="P2026" s="2">
        <v>796</v>
      </c>
      <c r="Q2026" s="42" t="s">
        <v>39</v>
      </c>
      <c r="R2026" s="43">
        <v>2</v>
      </c>
      <c r="S2026" s="43">
        <v>182892.96000000002</v>
      </c>
      <c r="T2026" s="23">
        <v>0</v>
      </c>
      <c r="U2026" s="23">
        <f t="shared" si="1147"/>
        <v>0</v>
      </c>
      <c r="V2026" s="2"/>
      <c r="W2026" s="2">
        <v>2016</v>
      </c>
      <c r="X2026" s="41" t="s">
        <v>7025</v>
      </c>
    </row>
    <row r="2027" spans="1:24" ht="153" x14ac:dyDescent="0.25">
      <c r="A2027" s="6" t="s">
        <v>7565</v>
      </c>
      <c r="B2027" s="11" t="s">
        <v>25</v>
      </c>
      <c r="C2027" s="11" t="s">
        <v>3440</v>
      </c>
      <c r="D2027" s="11" t="s">
        <v>3441</v>
      </c>
      <c r="E2027" s="11" t="s">
        <v>3442</v>
      </c>
      <c r="F2027" s="46" t="s">
        <v>3443</v>
      </c>
      <c r="G2027" s="2" t="s">
        <v>30</v>
      </c>
      <c r="H2027" s="41">
        <v>0</v>
      </c>
      <c r="I2027" s="18">
        <v>470000000</v>
      </c>
      <c r="J2027" s="6" t="s">
        <v>32</v>
      </c>
      <c r="K2027" s="11" t="s">
        <v>628</v>
      </c>
      <c r="L2027" s="40" t="s">
        <v>2257</v>
      </c>
      <c r="M2027" s="2" t="s">
        <v>35</v>
      </c>
      <c r="N2027" s="11" t="s">
        <v>2258</v>
      </c>
      <c r="O2027" s="11" t="s">
        <v>2259</v>
      </c>
      <c r="P2027" s="2">
        <v>796</v>
      </c>
      <c r="Q2027" s="42" t="s">
        <v>39</v>
      </c>
      <c r="R2027" s="43">
        <v>2</v>
      </c>
      <c r="S2027" s="43">
        <v>182892.96000000002</v>
      </c>
      <c r="T2027" s="23">
        <f t="shared" ref="T2027" si="1191">R2027*S2027</f>
        <v>365785.92000000004</v>
      </c>
      <c r="U2027" s="23">
        <f t="shared" ref="U2027" si="1192">T2027*1.12</f>
        <v>409680.23040000006</v>
      </c>
      <c r="V2027" s="2"/>
      <c r="W2027" s="2">
        <v>2016</v>
      </c>
      <c r="X2027" s="41"/>
    </row>
    <row r="2028" spans="1:24" ht="153" x14ac:dyDescent="0.25">
      <c r="A2028" s="6" t="s">
        <v>6061</v>
      </c>
      <c r="B2028" s="11" t="s">
        <v>25</v>
      </c>
      <c r="C2028" s="11" t="s">
        <v>3440</v>
      </c>
      <c r="D2028" s="11" t="s">
        <v>3441</v>
      </c>
      <c r="E2028" s="11" t="s">
        <v>3442</v>
      </c>
      <c r="F2028" s="46" t="s">
        <v>3444</v>
      </c>
      <c r="G2028" s="2" t="s">
        <v>30</v>
      </c>
      <c r="H2028" s="41">
        <v>0</v>
      </c>
      <c r="I2028" s="18">
        <v>470000000</v>
      </c>
      <c r="J2028" s="6" t="s">
        <v>32</v>
      </c>
      <c r="K2028" s="11" t="s">
        <v>95</v>
      </c>
      <c r="L2028" s="40" t="s">
        <v>2257</v>
      </c>
      <c r="M2028" s="2" t="s">
        <v>35</v>
      </c>
      <c r="N2028" s="11" t="s">
        <v>2258</v>
      </c>
      <c r="O2028" s="11" t="s">
        <v>2259</v>
      </c>
      <c r="P2028" s="2">
        <v>796</v>
      </c>
      <c r="Q2028" s="42" t="s">
        <v>39</v>
      </c>
      <c r="R2028" s="43">
        <v>2</v>
      </c>
      <c r="S2028" s="43">
        <v>182892.96000000002</v>
      </c>
      <c r="T2028" s="23">
        <v>0</v>
      </c>
      <c r="U2028" s="23">
        <f t="shared" si="1147"/>
        <v>0</v>
      </c>
      <c r="V2028" s="2"/>
      <c r="W2028" s="2">
        <v>2016</v>
      </c>
      <c r="X2028" s="41" t="s">
        <v>7025</v>
      </c>
    </row>
    <row r="2029" spans="1:24" ht="153" x14ac:dyDescent="0.25">
      <c r="A2029" s="6" t="s">
        <v>7566</v>
      </c>
      <c r="B2029" s="11" t="s">
        <v>25</v>
      </c>
      <c r="C2029" s="11" t="s">
        <v>3440</v>
      </c>
      <c r="D2029" s="11" t="s">
        <v>3441</v>
      </c>
      <c r="E2029" s="11" t="s">
        <v>3442</v>
      </c>
      <c r="F2029" s="46" t="s">
        <v>3444</v>
      </c>
      <c r="G2029" s="2" t="s">
        <v>30</v>
      </c>
      <c r="H2029" s="41">
        <v>0</v>
      </c>
      <c r="I2029" s="18">
        <v>470000000</v>
      </c>
      <c r="J2029" s="6" t="s">
        <v>32</v>
      </c>
      <c r="K2029" s="11" t="s">
        <v>628</v>
      </c>
      <c r="L2029" s="40" t="s">
        <v>2257</v>
      </c>
      <c r="M2029" s="2" t="s">
        <v>35</v>
      </c>
      <c r="N2029" s="11" t="s">
        <v>2258</v>
      </c>
      <c r="O2029" s="11" t="s">
        <v>2259</v>
      </c>
      <c r="P2029" s="2">
        <v>796</v>
      </c>
      <c r="Q2029" s="42" t="s">
        <v>39</v>
      </c>
      <c r="R2029" s="43">
        <v>2</v>
      </c>
      <c r="S2029" s="43">
        <v>182892.96000000002</v>
      </c>
      <c r="T2029" s="23">
        <f t="shared" ref="T2029" si="1193">R2029*S2029</f>
        <v>365785.92000000004</v>
      </c>
      <c r="U2029" s="23">
        <f t="shared" ref="U2029" si="1194">T2029*1.12</f>
        <v>409680.23040000006</v>
      </c>
      <c r="V2029" s="2"/>
      <c r="W2029" s="2">
        <v>2016</v>
      </c>
      <c r="X2029" s="41"/>
    </row>
    <row r="2030" spans="1:24" ht="153" x14ac:dyDescent="0.25">
      <c r="A2030" s="6" t="s">
        <v>6062</v>
      </c>
      <c r="B2030" s="11" t="s">
        <v>25</v>
      </c>
      <c r="C2030" s="11" t="s">
        <v>3445</v>
      </c>
      <c r="D2030" s="11" t="s">
        <v>3446</v>
      </c>
      <c r="E2030" s="11" t="s">
        <v>3447</v>
      </c>
      <c r="F2030" s="46" t="s">
        <v>3448</v>
      </c>
      <c r="G2030" s="2" t="s">
        <v>30</v>
      </c>
      <c r="H2030" s="41">
        <v>0</v>
      </c>
      <c r="I2030" s="18">
        <v>470000000</v>
      </c>
      <c r="J2030" s="6" t="s">
        <v>32</v>
      </c>
      <c r="K2030" s="11" t="s">
        <v>95</v>
      </c>
      <c r="L2030" s="40" t="s">
        <v>2257</v>
      </c>
      <c r="M2030" s="2" t="s">
        <v>35</v>
      </c>
      <c r="N2030" s="11" t="s">
        <v>2258</v>
      </c>
      <c r="O2030" s="11" t="s">
        <v>2259</v>
      </c>
      <c r="P2030" s="2">
        <v>796</v>
      </c>
      <c r="Q2030" s="42" t="s">
        <v>39</v>
      </c>
      <c r="R2030" s="43">
        <v>2</v>
      </c>
      <c r="S2030" s="43">
        <v>123500</v>
      </c>
      <c r="T2030" s="23">
        <v>0</v>
      </c>
      <c r="U2030" s="23">
        <f t="shared" si="1147"/>
        <v>0</v>
      </c>
      <c r="V2030" s="2"/>
      <c r="W2030" s="2">
        <v>2016</v>
      </c>
      <c r="X2030" s="41" t="s">
        <v>6914</v>
      </c>
    </row>
    <row r="2031" spans="1:24" ht="153" x14ac:dyDescent="0.25">
      <c r="A2031" s="6" t="s">
        <v>7567</v>
      </c>
      <c r="B2031" s="11" t="s">
        <v>25</v>
      </c>
      <c r="C2031" s="11" t="s">
        <v>3445</v>
      </c>
      <c r="D2031" s="11" t="s">
        <v>3446</v>
      </c>
      <c r="E2031" s="11" t="s">
        <v>3447</v>
      </c>
      <c r="F2031" s="46" t="s">
        <v>3448</v>
      </c>
      <c r="G2031" s="2" t="s">
        <v>30</v>
      </c>
      <c r="H2031" s="41">
        <v>0</v>
      </c>
      <c r="I2031" s="18">
        <v>470000000</v>
      </c>
      <c r="J2031" s="6" t="s">
        <v>32</v>
      </c>
      <c r="K2031" s="11" t="s">
        <v>628</v>
      </c>
      <c r="L2031" s="40" t="s">
        <v>2257</v>
      </c>
      <c r="M2031" s="2" t="s">
        <v>35</v>
      </c>
      <c r="N2031" s="11" t="s">
        <v>2258</v>
      </c>
      <c r="O2031" s="11" t="s">
        <v>2259</v>
      </c>
      <c r="P2031" s="2">
        <v>796</v>
      </c>
      <c r="Q2031" s="42" t="s">
        <v>39</v>
      </c>
      <c r="R2031" s="43">
        <v>3</v>
      </c>
      <c r="S2031" s="43">
        <v>123500</v>
      </c>
      <c r="T2031" s="23">
        <f t="shared" ref="T2031" si="1195">R2031*S2031</f>
        <v>370500</v>
      </c>
      <c r="U2031" s="23">
        <f t="shared" ref="U2031" si="1196">T2031*1.12</f>
        <v>414960.00000000006</v>
      </c>
      <c r="V2031" s="2"/>
      <c r="W2031" s="2">
        <v>2016</v>
      </c>
      <c r="X2031" s="41"/>
    </row>
    <row r="2032" spans="1:24" ht="153" x14ac:dyDescent="0.25">
      <c r="A2032" s="6" t="s">
        <v>6063</v>
      </c>
      <c r="B2032" s="11" t="s">
        <v>25</v>
      </c>
      <c r="C2032" s="11" t="s">
        <v>3445</v>
      </c>
      <c r="D2032" s="11" t="s">
        <v>3446</v>
      </c>
      <c r="E2032" s="11" t="s">
        <v>3447</v>
      </c>
      <c r="F2032" s="46" t="s">
        <v>3449</v>
      </c>
      <c r="G2032" s="2" t="s">
        <v>30</v>
      </c>
      <c r="H2032" s="41">
        <v>0</v>
      </c>
      <c r="I2032" s="18">
        <v>470000000</v>
      </c>
      <c r="J2032" s="6" t="s">
        <v>32</v>
      </c>
      <c r="K2032" s="11" t="s">
        <v>95</v>
      </c>
      <c r="L2032" s="40" t="s">
        <v>2257</v>
      </c>
      <c r="M2032" s="2" t="s">
        <v>35</v>
      </c>
      <c r="N2032" s="11" t="s">
        <v>2258</v>
      </c>
      <c r="O2032" s="11" t="s">
        <v>2259</v>
      </c>
      <c r="P2032" s="2">
        <v>796</v>
      </c>
      <c r="Q2032" s="42" t="s">
        <v>39</v>
      </c>
      <c r="R2032" s="43">
        <v>2</v>
      </c>
      <c r="S2032" s="43">
        <v>123500</v>
      </c>
      <c r="T2032" s="23">
        <v>0</v>
      </c>
      <c r="U2032" s="23">
        <f t="shared" si="1147"/>
        <v>0</v>
      </c>
      <c r="V2032" s="2"/>
      <c r="W2032" s="2">
        <v>2016</v>
      </c>
      <c r="X2032" s="41" t="s">
        <v>6914</v>
      </c>
    </row>
    <row r="2033" spans="1:24" ht="153" x14ac:dyDescent="0.25">
      <c r="A2033" s="6" t="s">
        <v>7568</v>
      </c>
      <c r="B2033" s="11" t="s">
        <v>25</v>
      </c>
      <c r="C2033" s="11" t="s">
        <v>3445</v>
      </c>
      <c r="D2033" s="11" t="s">
        <v>3446</v>
      </c>
      <c r="E2033" s="11" t="s">
        <v>3447</v>
      </c>
      <c r="F2033" s="46" t="s">
        <v>3449</v>
      </c>
      <c r="G2033" s="2" t="s">
        <v>30</v>
      </c>
      <c r="H2033" s="41">
        <v>0</v>
      </c>
      <c r="I2033" s="18">
        <v>470000000</v>
      </c>
      <c r="J2033" s="6" t="s">
        <v>32</v>
      </c>
      <c r="K2033" s="11" t="s">
        <v>628</v>
      </c>
      <c r="L2033" s="40" t="s">
        <v>2257</v>
      </c>
      <c r="M2033" s="2" t="s">
        <v>35</v>
      </c>
      <c r="N2033" s="11" t="s">
        <v>2258</v>
      </c>
      <c r="O2033" s="11" t="s">
        <v>2259</v>
      </c>
      <c r="P2033" s="2">
        <v>796</v>
      </c>
      <c r="Q2033" s="42" t="s">
        <v>39</v>
      </c>
      <c r="R2033" s="43">
        <v>3</v>
      </c>
      <c r="S2033" s="43">
        <v>123500</v>
      </c>
      <c r="T2033" s="23">
        <f t="shared" ref="T2033" si="1197">R2033*S2033</f>
        <v>370500</v>
      </c>
      <c r="U2033" s="23">
        <f t="shared" ref="U2033" si="1198">T2033*1.12</f>
        <v>414960.00000000006</v>
      </c>
      <c r="V2033" s="2"/>
      <c r="W2033" s="2">
        <v>2016</v>
      </c>
      <c r="X2033" s="41"/>
    </row>
    <row r="2034" spans="1:24" ht="153" x14ac:dyDescent="0.25">
      <c r="A2034" s="6" t="s">
        <v>6064</v>
      </c>
      <c r="B2034" s="11" t="s">
        <v>25</v>
      </c>
      <c r="C2034" s="11" t="s">
        <v>3450</v>
      </c>
      <c r="D2034" s="11" t="s">
        <v>2536</v>
      </c>
      <c r="E2034" s="11" t="s">
        <v>3451</v>
      </c>
      <c r="F2034" s="46" t="s">
        <v>3452</v>
      </c>
      <c r="G2034" s="2" t="s">
        <v>30</v>
      </c>
      <c r="H2034" s="41">
        <v>0</v>
      </c>
      <c r="I2034" s="18">
        <v>470000000</v>
      </c>
      <c r="J2034" s="6" t="s">
        <v>32</v>
      </c>
      <c r="K2034" s="11" t="s">
        <v>95</v>
      </c>
      <c r="L2034" s="40" t="s">
        <v>2257</v>
      </c>
      <c r="M2034" s="2" t="s">
        <v>35</v>
      </c>
      <c r="N2034" s="11" t="s">
        <v>2258</v>
      </c>
      <c r="O2034" s="11" t="s">
        <v>2259</v>
      </c>
      <c r="P2034" s="2">
        <v>796</v>
      </c>
      <c r="Q2034" s="42" t="s">
        <v>39</v>
      </c>
      <c r="R2034" s="43">
        <v>6</v>
      </c>
      <c r="S2034" s="43">
        <v>15339.999999999998</v>
      </c>
      <c r="T2034" s="23">
        <v>0</v>
      </c>
      <c r="U2034" s="23">
        <f t="shared" si="1147"/>
        <v>0</v>
      </c>
      <c r="V2034" s="2"/>
      <c r="W2034" s="2">
        <v>2016</v>
      </c>
      <c r="X2034" s="41" t="s">
        <v>6914</v>
      </c>
    </row>
    <row r="2035" spans="1:24" ht="153" x14ac:dyDescent="0.25">
      <c r="A2035" s="6" t="s">
        <v>7569</v>
      </c>
      <c r="B2035" s="11" t="s">
        <v>25</v>
      </c>
      <c r="C2035" s="11" t="s">
        <v>3450</v>
      </c>
      <c r="D2035" s="11" t="s">
        <v>2536</v>
      </c>
      <c r="E2035" s="11" t="s">
        <v>3451</v>
      </c>
      <c r="F2035" s="46" t="s">
        <v>3452</v>
      </c>
      <c r="G2035" s="2" t="s">
        <v>30</v>
      </c>
      <c r="H2035" s="41">
        <v>0</v>
      </c>
      <c r="I2035" s="18">
        <v>470000000</v>
      </c>
      <c r="J2035" s="6" t="s">
        <v>32</v>
      </c>
      <c r="K2035" s="11" t="s">
        <v>628</v>
      </c>
      <c r="L2035" s="40" t="s">
        <v>2257</v>
      </c>
      <c r="M2035" s="2" t="s">
        <v>35</v>
      </c>
      <c r="N2035" s="11" t="s">
        <v>2258</v>
      </c>
      <c r="O2035" s="11" t="s">
        <v>2259</v>
      </c>
      <c r="P2035" s="2">
        <v>796</v>
      </c>
      <c r="Q2035" s="42" t="s">
        <v>39</v>
      </c>
      <c r="R2035" s="43">
        <v>3</v>
      </c>
      <c r="S2035" s="43">
        <v>15339.999999999998</v>
      </c>
      <c r="T2035" s="23">
        <f t="shared" ref="T2035" si="1199">R2035*S2035</f>
        <v>46019.999999999993</v>
      </c>
      <c r="U2035" s="23">
        <f t="shared" ref="U2035" si="1200">T2035*1.12</f>
        <v>51542.399999999994</v>
      </c>
      <c r="V2035" s="2"/>
      <c r="W2035" s="2">
        <v>2016</v>
      </c>
      <c r="X2035" s="41"/>
    </row>
    <row r="2036" spans="1:24" ht="153" x14ac:dyDescent="0.25">
      <c r="A2036" s="6" t="s">
        <v>6065</v>
      </c>
      <c r="B2036" s="11" t="s">
        <v>25</v>
      </c>
      <c r="C2036" s="11" t="s">
        <v>3453</v>
      </c>
      <c r="D2036" s="11" t="s">
        <v>3454</v>
      </c>
      <c r="E2036" s="11" t="s">
        <v>3455</v>
      </c>
      <c r="F2036" s="46" t="s">
        <v>3456</v>
      </c>
      <c r="G2036" s="2" t="s">
        <v>30</v>
      </c>
      <c r="H2036" s="41">
        <v>0</v>
      </c>
      <c r="I2036" s="18">
        <v>470000000</v>
      </c>
      <c r="J2036" s="6" t="s">
        <v>32</v>
      </c>
      <c r="K2036" s="11" t="s">
        <v>95</v>
      </c>
      <c r="L2036" s="40" t="s">
        <v>2257</v>
      </c>
      <c r="M2036" s="2" t="s">
        <v>35</v>
      </c>
      <c r="N2036" s="11" t="s">
        <v>2258</v>
      </c>
      <c r="O2036" s="11" t="s">
        <v>2259</v>
      </c>
      <c r="P2036" s="2">
        <v>796</v>
      </c>
      <c r="Q2036" s="42" t="s">
        <v>39</v>
      </c>
      <c r="R2036" s="43">
        <v>40</v>
      </c>
      <c r="S2036" s="43">
        <v>42900</v>
      </c>
      <c r="T2036" s="23">
        <v>0</v>
      </c>
      <c r="U2036" s="23">
        <f t="shared" si="1147"/>
        <v>0</v>
      </c>
      <c r="V2036" s="2"/>
      <c r="W2036" s="2">
        <v>2016</v>
      </c>
      <c r="X2036" s="41" t="s">
        <v>7025</v>
      </c>
    </row>
    <row r="2037" spans="1:24" ht="153" x14ac:dyDescent="0.25">
      <c r="A2037" s="6" t="s">
        <v>7570</v>
      </c>
      <c r="B2037" s="11" t="s">
        <v>25</v>
      </c>
      <c r="C2037" s="11" t="s">
        <v>3453</v>
      </c>
      <c r="D2037" s="11" t="s">
        <v>3454</v>
      </c>
      <c r="E2037" s="11" t="s">
        <v>3455</v>
      </c>
      <c r="F2037" s="46" t="s">
        <v>3456</v>
      </c>
      <c r="G2037" s="2" t="s">
        <v>30</v>
      </c>
      <c r="H2037" s="41">
        <v>0</v>
      </c>
      <c r="I2037" s="18">
        <v>470000000</v>
      </c>
      <c r="J2037" s="6" t="s">
        <v>32</v>
      </c>
      <c r="K2037" s="11" t="s">
        <v>628</v>
      </c>
      <c r="L2037" s="40" t="s">
        <v>2257</v>
      </c>
      <c r="M2037" s="2" t="s">
        <v>35</v>
      </c>
      <c r="N2037" s="11" t="s">
        <v>2258</v>
      </c>
      <c r="O2037" s="11" t="s">
        <v>2259</v>
      </c>
      <c r="P2037" s="2">
        <v>796</v>
      </c>
      <c r="Q2037" s="42" t="s">
        <v>39</v>
      </c>
      <c r="R2037" s="43">
        <v>40</v>
      </c>
      <c r="S2037" s="43">
        <v>42900</v>
      </c>
      <c r="T2037" s="23">
        <f t="shared" ref="T2037" si="1201">R2037*S2037</f>
        <v>1716000</v>
      </c>
      <c r="U2037" s="23">
        <f t="shared" ref="U2037" si="1202">T2037*1.12</f>
        <v>1921920.0000000002</v>
      </c>
      <c r="V2037" s="2"/>
      <c r="W2037" s="2">
        <v>2016</v>
      </c>
      <c r="X2037" s="41"/>
    </row>
    <row r="2038" spans="1:24" ht="153" x14ac:dyDescent="0.25">
      <c r="A2038" s="6" t="s">
        <v>6066</v>
      </c>
      <c r="B2038" s="11" t="s">
        <v>25</v>
      </c>
      <c r="C2038" s="11" t="s">
        <v>3457</v>
      </c>
      <c r="D2038" s="11" t="s">
        <v>3454</v>
      </c>
      <c r="E2038" s="11" t="s">
        <v>3458</v>
      </c>
      <c r="F2038" s="46" t="s">
        <v>3459</v>
      </c>
      <c r="G2038" s="2" t="s">
        <v>30</v>
      </c>
      <c r="H2038" s="41">
        <v>0</v>
      </c>
      <c r="I2038" s="18">
        <v>470000000</v>
      </c>
      <c r="J2038" s="6" t="s">
        <v>32</v>
      </c>
      <c r="K2038" s="11" t="s">
        <v>95</v>
      </c>
      <c r="L2038" s="40" t="s">
        <v>2257</v>
      </c>
      <c r="M2038" s="2" t="s">
        <v>35</v>
      </c>
      <c r="N2038" s="11" t="s">
        <v>2258</v>
      </c>
      <c r="O2038" s="11" t="s">
        <v>2259</v>
      </c>
      <c r="P2038" s="2">
        <v>796</v>
      </c>
      <c r="Q2038" s="42" t="s">
        <v>39</v>
      </c>
      <c r="R2038" s="43">
        <v>30</v>
      </c>
      <c r="S2038" s="43">
        <v>42900</v>
      </c>
      <c r="T2038" s="23">
        <v>0</v>
      </c>
      <c r="U2038" s="23">
        <f t="shared" si="1147"/>
        <v>0</v>
      </c>
      <c r="V2038" s="2"/>
      <c r="W2038" s="2">
        <v>2016</v>
      </c>
      <c r="X2038" s="41" t="s">
        <v>7025</v>
      </c>
    </row>
    <row r="2039" spans="1:24" ht="153" x14ac:dyDescent="0.25">
      <c r="A2039" s="6" t="s">
        <v>7571</v>
      </c>
      <c r="B2039" s="11" t="s">
        <v>25</v>
      </c>
      <c r="C2039" s="11" t="s">
        <v>3457</v>
      </c>
      <c r="D2039" s="11" t="s">
        <v>3454</v>
      </c>
      <c r="E2039" s="11" t="s">
        <v>3458</v>
      </c>
      <c r="F2039" s="46" t="s">
        <v>3459</v>
      </c>
      <c r="G2039" s="2" t="s">
        <v>30</v>
      </c>
      <c r="H2039" s="41">
        <v>0</v>
      </c>
      <c r="I2039" s="18">
        <v>470000000</v>
      </c>
      <c r="J2039" s="6" t="s">
        <v>32</v>
      </c>
      <c r="K2039" s="11" t="s">
        <v>628</v>
      </c>
      <c r="L2039" s="40" t="s">
        <v>2257</v>
      </c>
      <c r="M2039" s="2" t="s">
        <v>35</v>
      </c>
      <c r="N2039" s="11" t="s">
        <v>2258</v>
      </c>
      <c r="O2039" s="11" t="s">
        <v>2259</v>
      </c>
      <c r="P2039" s="2">
        <v>796</v>
      </c>
      <c r="Q2039" s="42" t="s">
        <v>39</v>
      </c>
      <c r="R2039" s="43">
        <v>30</v>
      </c>
      <c r="S2039" s="43">
        <v>42900</v>
      </c>
      <c r="T2039" s="23">
        <f t="shared" ref="T2039" si="1203">R2039*S2039</f>
        <v>1287000</v>
      </c>
      <c r="U2039" s="23">
        <f t="shared" ref="U2039" si="1204">T2039*1.12</f>
        <v>1441440.0000000002</v>
      </c>
      <c r="V2039" s="2"/>
      <c r="W2039" s="2">
        <v>2016</v>
      </c>
      <c r="X2039" s="41"/>
    </row>
    <row r="2040" spans="1:24" ht="153" x14ac:dyDescent="0.25">
      <c r="A2040" s="6" t="s">
        <v>6067</v>
      </c>
      <c r="B2040" s="11" t="s">
        <v>25</v>
      </c>
      <c r="C2040" s="11" t="s">
        <v>6857</v>
      </c>
      <c r="D2040" s="46" t="s">
        <v>3454</v>
      </c>
      <c r="E2040" s="11" t="s">
        <v>3460</v>
      </c>
      <c r="F2040" s="46" t="s">
        <v>3461</v>
      </c>
      <c r="G2040" s="2" t="s">
        <v>30</v>
      </c>
      <c r="H2040" s="41">
        <v>0</v>
      </c>
      <c r="I2040" s="18">
        <v>470000000</v>
      </c>
      <c r="J2040" s="6" t="s">
        <v>32</v>
      </c>
      <c r="K2040" s="11" t="s">
        <v>95</v>
      </c>
      <c r="L2040" s="40" t="s">
        <v>2257</v>
      </c>
      <c r="M2040" s="2" t="s">
        <v>35</v>
      </c>
      <c r="N2040" s="11" t="s">
        <v>2258</v>
      </c>
      <c r="O2040" s="11" t="s">
        <v>2259</v>
      </c>
      <c r="P2040" s="2">
        <v>796</v>
      </c>
      <c r="Q2040" s="42" t="s">
        <v>39</v>
      </c>
      <c r="R2040" s="43">
        <v>12</v>
      </c>
      <c r="S2040" s="43">
        <v>22500</v>
      </c>
      <c r="T2040" s="23">
        <v>0</v>
      </c>
      <c r="U2040" s="23">
        <f t="shared" si="1147"/>
        <v>0</v>
      </c>
      <c r="V2040" s="2"/>
      <c r="W2040" s="2">
        <v>2016</v>
      </c>
      <c r="X2040" s="41" t="s">
        <v>7025</v>
      </c>
    </row>
    <row r="2041" spans="1:24" ht="153" x14ac:dyDescent="0.25">
      <c r="A2041" s="6" t="s">
        <v>7572</v>
      </c>
      <c r="B2041" s="11" t="s">
        <v>25</v>
      </c>
      <c r="C2041" s="11" t="s">
        <v>6857</v>
      </c>
      <c r="D2041" s="46" t="s">
        <v>3454</v>
      </c>
      <c r="E2041" s="11" t="s">
        <v>3460</v>
      </c>
      <c r="F2041" s="46" t="s">
        <v>3461</v>
      </c>
      <c r="G2041" s="2" t="s">
        <v>30</v>
      </c>
      <c r="H2041" s="41">
        <v>0</v>
      </c>
      <c r="I2041" s="18">
        <v>470000000</v>
      </c>
      <c r="J2041" s="6" t="s">
        <v>32</v>
      </c>
      <c r="K2041" s="11" t="s">
        <v>628</v>
      </c>
      <c r="L2041" s="40" t="s">
        <v>2257</v>
      </c>
      <c r="M2041" s="2" t="s">
        <v>35</v>
      </c>
      <c r="N2041" s="11" t="s">
        <v>2258</v>
      </c>
      <c r="O2041" s="11" t="s">
        <v>2259</v>
      </c>
      <c r="P2041" s="2">
        <v>796</v>
      </c>
      <c r="Q2041" s="42" t="s">
        <v>39</v>
      </c>
      <c r="R2041" s="43">
        <v>12</v>
      </c>
      <c r="S2041" s="43">
        <v>22500</v>
      </c>
      <c r="T2041" s="23">
        <f t="shared" ref="T2041" si="1205">R2041*S2041</f>
        <v>270000</v>
      </c>
      <c r="U2041" s="23">
        <f t="shared" ref="U2041" si="1206">T2041*1.12</f>
        <v>302400</v>
      </c>
      <c r="V2041" s="2"/>
      <c r="W2041" s="2">
        <v>2016</v>
      </c>
      <c r="X2041" s="41"/>
    </row>
    <row r="2042" spans="1:24" ht="153" x14ac:dyDescent="0.25">
      <c r="A2042" s="6" t="s">
        <v>6068</v>
      </c>
      <c r="B2042" s="11" t="s">
        <v>25</v>
      </c>
      <c r="C2042" s="11" t="s">
        <v>3462</v>
      </c>
      <c r="D2042" s="11" t="s">
        <v>1372</v>
      </c>
      <c r="E2042" s="11" t="s">
        <v>3463</v>
      </c>
      <c r="F2042" s="46" t="s">
        <v>3464</v>
      </c>
      <c r="G2042" s="2" t="s">
        <v>30</v>
      </c>
      <c r="H2042" s="41">
        <v>0</v>
      </c>
      <c r="I2042" s="18">
        <v>470000000</v>
      </c>
      <c r="J2042" s="6" t="s">
        <v>32</v>
      </c>
      <c r="K2042" s="11" t="s">
        <v>95</v>
      </c>
      <c r="L2042" s="40" t="s">
        <v>2257</v>
      </c>
      <c r="M2042" s="2" t="s">
        <v>35</v>
      </c>
      <c r="N2042" s="11" t="s">
        <v>2258</v>
      </c>
      <c r="O2042" s="11" t="s">
        <v>2259</v>
      </c>
      <c r="P2042" s="2">
        <v>796</v>
      </c>
      <c r="Q2042" s="42" t="s">
        <v>39</v>
      </c>
      <c r="R2042" s="43">
        <v>2</v>
      </c>
      <c r="S2042" s="43">
        <v>1068000</v>
      </c>
      <c r="T2042" s="23">
        <v>0</v>
      </c>
      <c r="U2042" s="23">
        <f t="shared" si="1147"/>
        <v>0</v>
      </c>
      <c r="V2042" s="2"/>
      <c r="W2042" s="2">
        <v>2016</v>
      </c>
      <c r="X2042" s="41" t="s">
        <v>6905</v>
      </c>
    </row>
    <row r="2043" spans="1:24" ht="153" x14ac:dyDescent="0.25">
      <c r="A2043" s="6" t="s">
        <v>6069</v>
      </c>
      <c r="B2043" s="11" t="s">
        <v>25</v>
      </c>
      <c r="C2043" s="11" t="s">
        <v>3462</v>
      </c>
      <c r="D2043" s="11" t="s">
        <v>1372</v>
      </c>
      <c r="E2043" s="11" t="s">
        <v>3463</v>
      </c>
      <c r="F2043" s="46" t="s">
        <v>3465</v>
      </c>
      <c r="G2043" s="2" t="s">
        <v>30</v>
      </c>
      <c r="H2043" s="41">
        <v>0</v>
      </c>
      <c r="I2043" s="18">
        <v>470000000</v>
      </c>
      <c r="J2043" s="6" t="s">
        <v>32</v>
      </c>
      <c r="K2043" s="11" t="s">
        <v>95</v>
      </c>
      <c r="L2043" s="40" t="s">
        <v>2257</v>
      </c>
      <c r="M2043" s="2" t="s">
        <v>35</v>
      </c>
      <c r="N2043" s="11" t="s">
        <v>2258</v>
      </c>
      <c r="O2043" s="11" t="s">
        <v>2259</v>
      </c>
      <c r="P2043" s="2">
        <v>796</v>
      </c>
      <c r="Q2043" s="42" t="s">
        <v>39</v>
      </c>
      <c r="R2043" s="43">
        <v>2</v>
      </c>
      <c r="S2043" s="43">
        <v>1200000</v>
      </c>
      <c r="T2043" s="23">
        <v>0</v>
      </c>
      <c r="U2043" s="23">
        <f t="shared" si="1147"/>
        <v>0</v>
      </c>
      <c r="V2043" s="2"/>
      <c r="W2043" s="2">
        <v>2016</v>
      </c>
      <c r="X2043" s="41" t="s">
        <v>6905</v>
      </c>
    </row>
    <row r="2044" spans="1:24" ht="153" x14ac:dyDescent="0.25">
      <c r="A2044" s="6" t="s">
        <v>6070</v>
      </c>
      <c r="B2044" s="11" t="s">
        <v>25</v>
      </c>
      <c r="C2044" s="11" t="s">
        <v>3466</v>
      </c>
      <c r="D2044" s="11" t="s">
        <v>3094</v>
      </c>
      <c r="E2044" s="11" t="s">
        <v>3467</v>
      </c>
      <c r="F2044" s="45" t="s">
        <v>3468</v>
      </c>
      <c r="G2044" s="2" t="s">
        <v>30</v>
      </c>
      <c r="H2044" s="41">
        <v>0</v>
      </c>
      <c r="I2044" s="18">
        <v>470000000</v>
      </c>
      <c r="J2044" s="6" t="s">
        <v>32</v>
      </c>
      <c r="K2044" s="11" t="s">
        <v>95</v>
      </c>
      <c r="L2044" s="40" t="s">
        <v>2257</v>
      </c>
      <c r="M2044" s="2" t="s">
        <v>35</v>
      </c>
      <c r="N2044" s="11" t="s">
        <v>2258</v>
      </c>
      <c r="O2044" s="11" t="s">
        <v>2259</v>
      </c>
      <c r="P2044" s="2">
        <v>796</v>
      </c>
      <c r="Q2044" s="42" t="s">
        <v>39</v>
      </c>
      <c r="R2044" s="54">
        <v>2</v>
      </c>
      <c r="S2044" s="43">
        <v>42000</v>
      </c>
      <c r="T2044" s="23">
        <v>0</v>
      </c>
      <c r="U2044" s="23">
        <f t="shared" si="1147"/>
        <v>0</v>
      </c>
      <c r="V2044" s="2"/>
      <c r="W2044" s="2">
        <v>2016</v>
      </c>
      <c r="X2044" s="41" t="s">
        <v>7025</v>
      </c>
    </row>
    <row r="2045" spans="1:24" ht="153" x14ac:dyDescent="0.25">
      <c r="A2045" s="6" t="s">
        <v>7573</v>
      </c>
      <c r="B2045" s="11" t="s">
        <v>25</v>
      </c>
      <c r="C2045" s="11" t="s">
        <v>3466</v>
      </c>
      <c r="D2045" s="11" t="s">
        <v>3094</v>
      </c>
      <c r="E2045" s="11" t="s">
        <v>3467</v>
      </c>
      <c r="F2045" s="45" t="s">
        <v>3468</v>
      </c>
      <c r="G2045" s="2" t="s">
        <v>30</v>
      </c>
      <c r="H2045" s="41">
        <v>0</v>
      </c>
      <c r="I2045" s="18">
        <v>470000000</v>
      </c>
      <c r="J2045" s="6" t="s">
        <v>32</v>
      </c>
      <c r="K2045" s="11" t="s">
        <v>628</v>
      </c>
      <c r="L2045" s="40" t="s">
        <v>2257</v>
      </c>
      <c r="M2045" s="2" t="s">
        <v>35</v>
      </c>
      <c r="N2045" s="11" t="s">
        <v>2258</v>
      </c>
      <c r="O2045" s="11" t="s">
        <v>2259</v>
      </c>
      <c r="P2045" s="2">
        <v>796</v>
      </c>
      <c r="Q2045" s="42" t="s">
        <v>39</v>
      </c>
      <c r="R2045" s="54">
        <v>2</v>
      </c>
      <c r="S2045" s="43">
        <v>42000</v>
      </c>
      <c r="T2045" s="23">
        <f t="shared" ref="T2045" si="1207">R2045*S2045</f>
        <v>84000</v>
      </c>
      <c r="U2045" s="23">
        <f t="shared" ref="U2045" si="1208">T2045*1.12</f>
        <v>94080.000000000015</v>
      </c>
      <c r="V2045" s="2"/>
      <c r="W2045" s="2">
        <v>2016</v>
      </c>
      <c r="X2045" s="41"/>
    </row>
    <row r="2046" spans="1:24" ht="153" x14ac:dyDescent="0.25">
      <c r="A2046" s="6" t="s">
        <v>6071</v>
      </c>
      <c r="B2046" s="11" t="s">
        <v>25</v>
      </c>
      <c r="C2046" s="11" t="s">
        <v>3466</v>
      </c>
      <c r="D2046" s="11" t="s">
        <v>3094</v>
      </c>
      <c r="E2046" s="11" t="s">
        <v>3467</v>
      </c>
      <c r="F2046" s="49" t="s">
        <v>3469</v>
      </c>
      <c r="G2046" s="2" t="s">
        <v>30</v>
      </c>
      <c r="H2046" s="41">
        <v>0</v>
      </c>
      <c r="I2046" s="18">
        <v>470000000</v>
      </c>
      <c r="J2046" s="6" t="s">
        <v>32</v>
      </c>
      <c r="K2046" s="11" t="s">
        <v>95</v>
      </c>
      <c r="L2046" s="40" t="s">
        <v>2257</v>
      </c>
      <c r="M2046" s="2" t="s">
        <v>35</v>
      </c>
      <c r="N2046" s="11" t="s">
        <v>2258</v>
      </c>
      <c r="O2046" s="11" t="s">
        <v>2259</v>
      </c>
      <c r="P2046" s="2">
        <v>839</v>
      </c>
      <c r="Q2046" s="3" t="s">
        <v>2030</v>
      </c>
      <c r="R2046" s="54">
        <v>2</v>
      </c>
      <c r="S2046" s="43">
        <v>73200</v>
      </c>
      <c r="T2046" s="23">
        <v>0</v>
      </c>
      <c r="U2046" s="23">
        <f t="shared" si="1147"/>
        <v>0</v>
      </c>
      <c r="V2046" s="2"/>
      <c r="W2046" s="2">
        <v>2016</v>
      </c>
      <c r="X2046" s="41" t="s">
        <v>7025</v>
      </c>
    </row>
    <row r="2047" spans="1:24" ht="153" x14ac:dyDescent="0.25">
      <c r="A2047" s="6" t="s">
        <v>7574</v>
      </c>
      <c r="B2047" s="11" t="s">
        <v>25</v>
      </c>
      <c r="C2047" s="11" t="s">
        <v>3466</v>
      </c>
      <c r="D2047" s="11" t="s">
        <v>3094</v>
      </c>
      <c r="E2047" s="11" t="s">
        <v>3467</v>
      </c>
      <c r="F2047" s="49" t="s">
        <v>3469</v>
      </c>
      <c r="G2047" s="2" t="s">
        <v>30</v>
      </c>
      <c r="H2047" s="41">
        <v>0</v>
      </c>
      <c r="I2047" s="18">
        <v>470000000</v>
      </c>
      <c r="J2047" s="6" t="s">
        <v>32</v>
      </c>
      <c r="K2047" s="11" t="s">
        <v>628</v>
      </c>
      <c r="L2047" s="40" t="s">
        <v>2257</v>
      </c>
      <c r="M2047" s="2" t="s">
        <v>35</v>
      </c>
      <c r="N2047" s="11" t="s">
        <v>2258</v>
      </c>
      <c r="O2047" s="11" t="s">
        <v>2259</v>
      </c>
      <c r="P2047" s="2">
        <v>839</v>
      </c>
      <c r="Q2047" s="3" t="s">
        <v>2030</v>
      </c>
      <c r="R2047" s="54">
        <v>2</v>
      </c>
      <c r="S2047" s="43">
        <v>73200</v>
      </c>
      <c r="T2047" s="23">
        <f t="shared" ref="T2047" si="1209">R2047*S2047</f>
        <v>146400</v>
      </c>
      <c r="U2047" s="23">
        <f t="shared" ref="U2047" si="1210">T2047*1.12</f>
        <v>163968.00000000003</v>
      </c>
      <c r="V2047" s="2"/>
      <c r="W2047" s="2">
        <v>2016</v>
      </c>
      <c r="X2047" s="41"/>
    </row>
    <row r="2048" spans="1:24" ht="153" x14ac:dyDescent="0.25">
      <c r="A2048" s="6" t="s">
        <v>6072</v>
      </c>
      <c r="B2048" s="11" t="s">
        <v>25</v>
      </c>
      <c r="C2048" s="11" t="s">
        <v>3308</v>
      </c>
      <c r="D2048" s="11" t="s">
        <v>3128</v>
      </c>
      <c r="E2048" s="11" t="s">
        <v>3309</v>
      </c>
      <c r="F2048" s="48" t="s">
        <v>3470</v>
      </c>
      <c r="G2048" s="2" t="s">
        <v>30</v>
      </c>
      <c r="H2048" s="41">
        <v>0</v>
      </c>
      <c r="I2048" s="18">
        <v>470000000</v>
      </c>
      <c r="J2048" s="6" t="s">
        <v>32</v>
      </c>
      <c r="K2048" s="11" t="s">
        <v>95</v>
      </c>
      <c r="L2048" s="40" t="s">
        <v>2257</v>
      </c>
      <c r="M2048" s="2" t="s">
        <v>35</v>
      </c>
      <c r="N2048" s="11" t="s">
        <v>2258</v>
      </c>
      <c r="O2048" s="11" t="s">
        <v>2259</v>
      </c>
      <c r="P2048" s="2">
        <v>796</v>
      </c>
      <c r="Q2048" s="42" t="s">
        <v>39</v>
      </c>
      <c r="R2048" s="44">
        <v>4</v>
      </c>
      <c r="S2048" s="23">
        <v>32200</v>
      </c>
      <c r="T2048" s="23">
        <v>0</v>
      </c>
      <c r="U2048" s="23">
        <f t="shared" si="1147"/>
        <v>0</v>
      </c>
      <c r="V2048" s="2"/>
      <c r="W2048" s="2">
        <v>2016</v>
      </c>
      <c r="X2048" s="41" t="s">
        <v>7025</v>
      </c>
    </row>
    <row r="2049" spans="1:24" ht="153" x14ac:dyDescent="0.25">
      <c r="A2049" s="6" t="s">
        <v>7575</v>
      </c>
      <c r="B2049" s="11" t="s">
        <v>25</v>
      </c>
      <c r="C2049" s="11" t="s">
        <v>3308</v>
      </c>
      <c r="D2049" s="11" t="s">
        <v>3128</v>
      </c>
      <c r="E2049" s="11" t="s">
        <v>3309</v>
      </c>
      <c r="F2049" s="48" t="s">
        <v>3470</v>
      </c>
      <c r="G2049" s="2" t="s">
        <v>30</v>
      </c>
      <c r="H2049" s="41">
        <v>0</v>
      </c>
      <c r="I2049" s="18">
        <v>470000000</v>
      </c>
      <c r="J2049" s="6" t="s">
        <v>32</v>
      </c>
      <c r="K2049" s="11" t="s">
        <v>628</v>
      </c>
      <c r="L2049" s="40" t="s">
        <v>2257</v>
      </c>
      <c r="M2049" s="2" t="s">
        <v>35</v>
      </c>
      <c r="N2049" s="11" t="s">
        <v>2258</v>
      </c>
      <c r="O2049" s="11" t="s">
        <v>2259</v>
      </c>
      <c r="P2049" s="2">
        <v>796</v>
      </c>
      <c r="Q2049" s="42" t="s">
        <v>39</v>
      </c>
      <c r="R2049" s="44">
        <v>4</v>
      </c>
      <c r="S2049" s="23">
        <v>32200</v>
      </c>
      <c r="T2049" s="23">
        <f t="shared" ref="T2049" si="1211">R2049*S2049</f>
        <v>128800</v>
      </c>
      <c r="U2049" s="23">
        <f t="shared" ref="U2049" si="1212">T2049*1.12</f>
        <v>144256</v>
      </c>
      <c r="V2049" s="2"/>
      <c r="W2049" s="2">
        <v>2016</v>
      </c>
      <c r="X2049" s="41"/>
    </row>
    <row r="2050" spans="1:24" ht="153" x14ac:dyDescent="0.25">
      <c r="A2050" s="6" t="s">
        <v>6073</v>
      </c>
      <c r="B2050" s="11" t="s">
        <v>25</v>
      </c>
      <c r="C2050" s="11" t="s">
        <v>3471</v>
      </c>
      <c r="D2050" s="11" t="s">
        <v>404</v>
      </c>
      <c r="E2050" s="11" t="s">
        <v>3472</v>
      </c>
      <c r="F2050" s="48" t="s">
        <v>3473</v>
      </c>
      <c r="G2050" s="2" t="s">
        <v>30</v>
      </c>
      <c r="H2050" s="41">
        <v>0</v>
      </c>
      <c r="I2050" s="18">
        <v>470000000</v>
      </c>
      <c r="J2050" s="6" t="s">
        <v>32</v>
      </c>
      <c r="K2050" s="11" t="s">
        <v>95</v>
      </c>
      <c r="L2050" s="40" t="s">
        <v>2257</v>
      </c>
      <c r="M2050" s="2" t="s">
        <v>35</v>
      </c>
      <c r="N2050" s="11" t="s">
        <v>2258</v>
      </c>
      <c r="O2050" s="11" t="s">
        <v>2259</v>
      </c>
      <c r="P2050" s="2">
        <v>796</v>
      </c>
      <c r="Q2050" s="42" t="s">
        <v>39</v>
      </c>
      <c r="R2050" s="44">
        <v>3</v>
      </c>
      <c r="S2050" s="43">
        <v>2710.2803738317757</v>
      </c>
      <c r="T2050" s="23">
        <v>0</v>
      </c>
      <c r="U2050" s="23">
        <f t="shared" si="1147"/>
        <v>0</v>
      </c>
      <c r="V2050" s="2"/>
      <c r="W2050" s="2">
        <v>2016</v>
      </c>
      <c r="X2050" s="41" t="s">
        <v>7025</v>
      </c>
    </row>
    <row r="2051" spans="1:24" ht="153" x14ac:dyDescent="0.25">
      <c r="A2051" s="6" t="s">
        <v>7576</v>
      </c>
      <c r="B2051" s="11" t="s">
        <v>25</v>
      </c>
      <c r="C2051" s="11" t="s">
        <v>3471</v>
      </c>
      <c r="D2051" s="11" t="s">
        <v>404</v>
      </c>
      <c r="E2051" s="11" t="s">
        <v>3472</v>
      </c>
      <c r="F2051" s="48" t="s">
        <v>3473</v>
      </c>
      <c r="G2051" s="2" t="s">
        <v>30</v>
      </c>
      <c r="H2051" s="41">
        <v>0</v>
      </c>
      <c r="I2051" s="18">
        <v>470000000</v>
      </c>
      <c r="J2051" s="6" t="s">
        <v>32</v>
      </c>
      <c r="K2051" s="11" t="s">
        <v>628</v>
      </c>
      <c r="L2051" s="40" t="s">
        <v>2257</v>
      </c>
      <c r="M2051" s="2" t="s">
        <v>35</v>
      </c>
      <c r="N2051" s="11" t="s">
        <v>2258</v>
      </c>
      <c r="O2051" s="11" t="s">
        <v>2259</v>
      </c>
      <c r="P2051" s="2">
        <v>796</v>
      </c>
      <c r="Q2051" s="42" t="s">
        <v>39</v>
      </c>
      <c r="R2051" s="44">
        <v>3</v>
      </c>
      <c r="S2051" s="43">
        <v>2710.2803738317757</v>
      </c>
      <c r="T2051" s="23">
        <f t="shared" ref="T2051" si="1213">R2051*S2051</f>
        <v>8130.8411214953267</v>
      </c>
      <c r="U2051" s="23">
        <f t="shared" ref="U2051" si="1214">T2051*1.12</f>
        <v>9106.5420560747662</v>
      </c>
      <c r="V2051" s="2"/>
      <c r="W2051" s="2">
        <v>2016</v>
      </c>
      <c r="X2051" s="41"/>
    </row>
    <row r="2052" spans="1:24" ht="153" x14ac:dyDescent="0.25">
      <c r="A2052" s="6" t="s">
        <v>6074</v>
      </c>
      <c r="B2052" s="11" t="s">
        <v>25</v>
      </c>
      <c r="C2052" s="11" t="s">
        <v>3090</v>
      </c>
      <c r="D2052" s="11" t="s">
        <v>2536</v>
      </c>
      <c r="E2052" s="11" t="s">
        <v>3091</v>
      </c>
      <c r="F2052" s="58" t="s">
        <v>3474</v>
      </c>
      <c r="G2052" s="2" t="s">
        <v>30</v>
      </c>
      <c r="H2052" s="41">
        <v>0</v>
      </c>
      <c r="I2052" s="18">
        <v>470000000</v>
      </c>
      <c r="J2052" s="6" t="s">
        <v>32</v>
      </c>
      <c r="K2052" s="11" t="s">
        <v>95</v>
      </c>
      <c r="L2052" s="40" t="s">
        <v>2257</v>
      </c>
      <c r="M2052" s="2" t="s">
        <v>35</v>
      </c>
      <c r="N2052" s="11" t="s">
        <v>2258</v>
      </c>
      <c r="O2052" s="11" t="s">
        <v>2259</v>
      </c>
      <c r="P2052" s="2">
        <v>839</v>
      </c>
      <c r="Q2052" s="3" t="s">
        <v>2030</v>
      </c>
      <c r="R2052" s="56">
        <v>2</v>
      </c>
      <c r="S2052" s="43">
        <v>79505.279999999984</v>
      </c>
      <c r="T2052" s="23">
        <v>0</v>
      </c>
      <c r="U2052" s="23">
        <f t="shared" si="1147"/>
        <v>0</v>
      </c>
      <c r="V2052" s="2"/>
      <c r="W2052" s="2">
        <v>2016</v>
      </c>
      <c r="X2052" s="41" t="s">
        <v>7025</v>
      </c>
    </row>
    <row r="2053" spans="1:24" ht="153" x14ac:dyDescent="0.25">
      <c r="A2053" s="6" t="s">
        <v>7577</v>
      </c>
      <c r="B2053" s="11" t="s">
        <v>25</v>
      </c>
      <c r="C2053" s="11" t="s">
        <v>3090</v>
      </c>
      <c r="D2053" s="11" t="s">
        <v>2536</v>
      </c>
      <c r="E2053" s="11" t="s">
        <v>3091</v>
      </c>
      <c r="F2053" s="58" t="s">
        <v>3474</v>
      </c>
      <c r="G2053" s="2" t="s">
        <v>30</v>
      </c>
      <c r="H2053" s="41">
        <v>0</v>
      </c>
      <c r="I2053" s="18">
        <v>470000000</v>
      </c>
      <c r="J2053" s="6" t="s">
        <v>32</v>
      </c>
      <c r="K2053" s="11" t="s">
        <v>628</v>
      </c>
      <c r="L2053" s="40" t="s">
        <v>2257</v>
      </c>
      <c r="M2053" s="2" t="s">
        <v>35</v>
      </c>
      <c r="N2053" s="11" t="s">
        <v>2258</v>
      </c>
      <c r="O2053" s="11" t="s">
        <v>2259</v>
      </c>
      <c r="P2053" s="2">
        <v>839</v>
      </c>
      <c r="Q2053" s="3" t="s">
        <v>2030</v>
      </c>
      <c r="R2053" s="56">
        <v>2</v>
      </c>
      <c r="S2053" s="43">
        <v>79505.279999999984</v>
      </c>
      <c r="T2053" s="23">
        <f t="shared" ref="T2053" si="1215">R2053*S2053</f>
        <v>159010.55999999997</v>
      </c>
      <c r="U2053" s="23">
        <f t="shared" ref="U2053" si="1216">T2053*1.12</f>
        <v>178091.82719999997</v>
      </c>
      <c r="V2053" s="2"/>
      <c r="W2053" s="2">
        <v>2016</v>
      </c>
      <c r="X2053" s="41"/>
    </row>
    <row r="2054" spans="1:24" ht="153" x14ac:dyDescent="0.25">
      <c r="A2054" s="6" t="s">
        <v>6075</v>
      </c>
      <c r="B2054" s="11" t="s">
        <v>25</v>
      </c>
      <c r="C2054" s="11" t="s">
        <v>3475</v>
      </c>
      <c r="D2054" s="68" t="s">
        <v>3100</v>
      </c>
      <c r="E2054" s="11" t="s">
        <v>3476</v>
      </c>
      <c r="F2054" s="68" t="s">
        <v>3477</v>
      </c>
      <c r="G2054" s="2" t="s">
        <v>30</v>
      </c>
      <c r="H2054" s="41">
        <v>0</v>
      </c>
      <c r="I2054" s="18">
        <v>470000000</v>
      </c>
      <c r="J2054" s="6" t="s">
        <v>32</v>
      </c>
      <c r="K2054" s="11" t="s">
        <v>95</v>
      </c>
      <c r="L2054" s="40" t="s">
        <v>2257</v>
      </c>
      <c r="M2054" s="2" t="s">
        <v>35</v>
      </c>
      <c r="N2054" s="11" t="s">
        <v>2258</v>
      </c>
      <c r="O2054" s="11" t="s">
        <v>2259</v>
      </c>
      <c r="P2054" s="2">
        <v>796</v>
      </c>
      <c r="Q2054" s="42" t="s">
        <v>39</v>
      </c>
      <c r="R2054" s="44">
        <v>16</v>
      </c>
      <c r="S2054" s="43">
        <v>1261.53</v>
      </c>
      <c r="T2054" s="23">
        <v>0</v>
      </c>
      <c r="U2054" s="23">
        <f t="shared" si="1147"/>
        <v>0</v>
      </c>
      <c r="V2054" s="2"/>
      <c r="W2054" s="2">
        <v>2016</v>
      </c>
      <c r="X2054" s="41" t="s">
        <v>6914</v>
      </c>
    </row>
    <row r="2055" spans="1:24" ht="153" x14ac:dyDescent="0.25">
      <c r="A2055" s="6" t="s">
        <v>7578</v>
      </c>
      <c r="B2055" s="11" t="s">
        <v>25</v>
      </c>
      <c r="C2055" s="11" t="s">
        <v>3475</v>
      </c>
      <c r="D2055" s="68" t="s">
        <v>3100</v>
      </c>
      <c r="E2055" s="11" t="s">
        <v>3476</v>
      </c>
      <c r="F2055" s="68" t="s">
        <v>3477</v>
      </c>
      <c r="G2055" s="2" t="s">
        <v>30</v>
      </c>
      <c r="H2055" s="41">
        <v>0</v>
      </c>
      <c r="I2055" s="18">
        <v>470000000</v>
      </c>
      <c r="J2055" s="6" t="s">
        <v>32</v>
      </c>
      <c r="K2055" s="11" t="s">
        <v>628</v>
      </c>
      <c r="L2055" s="40" t="s">
        <v>2257</v>
      </c>
      <c r="M2055" s="2" t="s">
        <v>35</v>
      </c>
      <c r="N2055" s="11" t="s">
        <v>2258</v>
      </c>
      <c r="O2055" s="11" t="s">
        <v>2259</v>
      </c>
      <c r="P2055" s="2">
        <v>796</v>
      </c>
      <c r="Q2055" s="42" t="s">
        <v>39</v>
      </c>
      <c r="R2055" s="44">
        <v>20</v>
      </c>
      <c r="S2055" s="43">
        <v>1261.53</v>
      </c>
      <c r="T2055" s="23">
        <f t="shared" ref="T2055" si="1217">R2055*S2055</f>
        <v>25230.6</v>
      </c>
      <c r="U2055" s="23">
        <f t="shared" ref="U2055" si="1218">T2055*1.12</f>
        <v>28258.272000000001</v>
      </c>
      <c r="V2055" s="2"/>
      <c r="W2055" s="2">
        <v>2016</v>
      </c>
      <c r="X2055" s="41"/>
    </row>
    <row r="2056" spans="1:24" ht="153" x14ac:dyDescent="0.25">
      <c r="A2056" s="6" t="s">
        <v>6076</v>
      </c>
      <c r="B2056" s="11" t="s">
        <v>25</v>
      </c>
      <c r="C2056" s="11" t="s">
        <v>3478</v>
      </c>
      <c r="D2056" s="68" t="s">
        <v>3100</v>
      </c>
      <c r="E2056" s="11" t="s">
        <v>3479</v>
      </c>
      <c r="F2056" s="68" t="s">
        <v>3480</v>
      </c>
      <c r="G2056" s="2" t="s">
        <v>30</v>
      </c>
      <c r="H2056" s="41">
        <v>0</v>
      </c>
      <c r="I2056" s="18">
        <v>470000000</v>
      </c>
      <c r="J2056" s="6" t="s">
        <v>32</v>
      </c>
      <c r="K2056" s="11" t="s">
        <v>95</v>
      </c>
      <c r="L2056" s="40" t="s">
        <v>2257</v>
      </c>
      <c r="M2056" s="2" t="s">
        <v>35</v>
      </c>
      <c r="N2056" s="11" t="s">
        <v>2258</v>
      </c>
      <c r="O2056" s="11" t="s">
        <v>2259</v>
      </c>
      <c r="P2056" s="2">
        <v>796</v>
      </c>
      <c r="Q2056" s="42" t="s">
        <v>39</v>
      </c>
      <c r="R2056" s="44">
        <v>16</v>
      </c>
      <c r="S2056" s="43">
        <v>1261.53</v>
      </c>
      <c r="T2056" s="23">
        <v>0</v>
      </c>
      <c r="U2056" s="23">
        <f t="shared" si="1147"/>
        <v>0</v>
      </c>
      <c r="V2056" s="2"/>
      <c r="W2056" s="2">
        <v>2016</v>
      </c>
      <c r="X2056" s="41" t="s">
        <v>6914</v>
      </c>
    </row>
    <row r="2057" spans="1:24" ht="153" x14ac:dyDescent="0.25">
      <c r="A2057" s="6" t="s">
        <v>7579</v>
      </c>
      <c r="B2057" s="11" t="s">
        <v>25</v>
      </c>
      <c r="C2057" s="11" t="s">
        <v>3478</v>
      </c>
      <c r="D2057" s="68" t="s">
        <v>3100</v>
      </c>
      <c r="E2057" s="11" t="s">
        <v>3479</v>
      </c>
      <c r="F2057" s="68" t="s">
        <v>3480</v>
      </c>
      <c r="G2057" s="2" t="s">
        <v>30</v>
      </c>
      <c r="H2057" s="41">
        <v>0</v>
      </c>
      <c r="I2057" s="18">
        <v>470000000</v>
      </c>
      <c r="J2057" s="6" t="s">
        <v>32</v>
      </c>
      <c r="K2057" s="11" t="s">
        <v>628</v>
      </c>
      <c r="L2057" s="40" t="s">
        <v>2257</v>
      </c>
      <c r="M2057" s="2" t="s">
        <v>35</v>
      </c>
      <c r="N2057" s="11" t="s">
        <v>2258</v>
      </c>
      <c r="O2057" s="11" t="s">
        <v>2259</v>
      </c>
      <c r="P2057" s="2">
        <v>796</v>
      </c>
      <c r="Q2057" s="42" t="s">
        <v>39</v>
      </c>
      <c r="R2057" s="44">
        <v>20</v>
      </c>
      <c r="S2057" s="43">
        <v>1261.53</v>
      </c>
      <c r="T2057" s="23">
        <f t="shared" ref="T2057" si="1219">R2057*S2057</f>
        <v>25230.6</v>
      </c>
      <c r="U2057" s="23">
        <f t="shared" ref="U2057" si="1220">T2057*1.12</f>
        <v>28258.272000000001</v>
      </c>
      <c r="V2057" s="2"/>
      <c r="W2057" s="2">
        <v>2016</v>
      </c>
      <c r="X2057" s="41"/>
    </row>
    <row r="2058" spans="1:24" ht="153" x14ac:dyDescent="0.25">
      <c r="A2058" s="6" t="s">
        <v>6077</v>
      </c>
      <c r="B2058" s="11" t="s">
        <v>25</v>
      </c>
      <c r="C2058" s="11" t="s">
        <v>3481</v>
      </c>
      <c r="D2058" s="11" t="s">
        <v>3225</v>
      </c>
      <c r="E2058" s="11" t="s">
        <v>2368</v>
      </c>
      <c r="F2058" s="68" t="s">
        <v>3482</v>
      </c>
      <c r="G2058" s="2" t="s">
        <v>30</v>
      </c>
      <c r="H2058" s="41">
        <v>0</v>
      </c>
      <c r="I2058" s="18">
        <v>470000000</v>
      </c>
      <c r="J2058" s="6" t="s">
        <v>32</v>
      </c>
      <c r="K2058" s="11" t="s">
        <v>95</v>
      </c>
      <c r="L2058" s="40" t="s">
        <v>2257</v>
      </c>
      <c r="M2058" s="2" t="s">
        <v>35</v>
      </c>
      <c r="N2058" s="11" t="s">
        <v>2258</v>
      </c>
      <c r="O2058" s="11" t="s">
        <v>2259</v>
      </c>
      <c r="P2058" s="2">
        <v>796</v>
      </c>
      <c r="Q2058" s="42" t="s">
        <v>39</v>
      </c>
      <c r="R2058" s="44">
        <v>160</v>
      </c>
      <c r="S2058" s="43">
        <v>172.27</v>
      </c>
      <c r="T2058" s="23">
        <v>0</v>
      </c>
      <c r="U2058" s="23">
        <f t="shared" si="1147"/>
        <v>0</v>
      </c>
      <c r="V2058" s="2"/>
      <c r="W2058" s="2">
        <v>2016</v>
      </c>
      <c r="X2058" s="41" t="s">
        <v>7025</v>
      </c>
    </row>
    <row r="2059" spans="1:24" ht="153" x14ac:dyDescent="0.25">
      <c r="A2059" s="6" t="s">
        <v>7580</v>
      </c>
      <c r="B2059" s="11" t="s">
        <v>25</v>
      </c>
      <c r="C2059" s="11" t="s">
        <v>3481</v>
      </c>
      <c r="D2059" s="11" t="s">
        <v>3225</v>
      </c>
      <c r="E2059" s="11" t="s">
        <v>2368</v>
      </c>
      <c r="F2059" s="68" t="s">
        <v>3482</v>
      </c>
      <c r="G2059" s="2" t="s">
        <v>30</v>
      </c>
      <c r="H2059" s="41">
        <v>0</v>
      </c>
      <c r="I2059" s="18">
        <v>470000000</v>
      </c>
      <c r="J2059" s="6" t="s">
        <v>32</v>
      </c>
      <c r="K2059" s="11" t="s">
        <v>628</v>
      </c>
      <c r="L2059" s="40" t="s">
        <v>2257</v>
      </c>
      <c r="M2059" s="2" t="s">
        <v>35</v>
      </c>
      <c r="N2059" s="11" t="s">
        <v>2258</v>
      </c>
      <c r="O2059" s="11" t="s">
        <v>2259</v>
      </c>
      <c r="P2059" s="2">
        <v>796</v>
      </c>
      <c r="Q2059" s="42" t="s">
        <v>39</v>
      </c>
      <c r="R2059" s="44">
        <v>160</v>
      </c>
      <c r="S2059" s="43">
        <v>172.27</v>
      </c>
      <c r="T2059" s="23">
        <f t="shared" ref="T2059" si="1221">R2059*S2059</f>
        <v>27563.200000000001</v>
      </c>
      <c r="U2059" s="23">
        <f t="shared" ref="U2059" si="1222">T2059*1.12</f>
        <v>30870.784000000003</v>
      </c>
      <c r="V2059" s="2"/>
      <c r="W2059" s="2">
        <v>2016</v>
      </c>
      <c r="X2059" s="41"/>
    </row>
    <row r="2060" spans="1:24" ht="153" x14ac:dyDescent="0.25">
      <c r="A2060" s="6" t="s">
        <v>6078</v>
      </c>
      <c r="B2060" s="11" t="s">
        <v>25</v>
      </c>
      <c r="C2060" s="11" t="s">
        <v>3127</v>
      </c>
      <c r="D2060" s="11" t="s">
        <v>3128</v>
      </c>
      <c r="E2060" s="11" t="s">
        <v>3129</v>
      </c>
      <c r="F2060" s="68" t="s">
        <v>3483</v>
      </c>
      <c r="G2060" s="2" t="s">
        <v>30</v>
      </c>
      <c r="H2060" s="41">
        <v>0</v>
      </c>
      <c r="I2060" s="18">
        <v>470000000</v>
      </c>
      <c r="J2060" s="6" t="s">
        <v>32</v>
      </c>
      <c r="K2060" s="11" t="s">
        <v>95</v>
      </c>
      <c r="L2060" s="40" t="s">
        <v>2257</v>
      </c>
      <c r="M2060" s="2" t="s">
        <v>35</v>
      </c>
      <c r="N2060" s="11" t="s">
        <v>2258</v>
      </c>
      <c r="O2060" s="11" t="s">
        <v>2259</v>
      </c>
      <c r="P2060" s="2">
        <v>796</v>
      </c>
      <c r="Q2060" s="42" t="s">
        <v>39</v>
      </c>
      <c r="R2060" s="56">
        <v>4</v>
      </c>
      <c r="S2060" s="23">
        <v>9900</v>
      </c>
      <c r="T2060" s="23">
        <v>0</v>
      </c>
      <c r="U2060" s="23">
        <f t="shared" si="1147"/>
        <v>0</v>
      </c>
      <c r="V2060" s="2"/>
      <c r="W2060" s="2">
        <v>2016</v>
      </c>
      <c r="X2060" s="41" t="s">
        <v>7025</v>
      </c>
    </row>
    <row r="2061" spans="1:24" ht="153" x14ac:dyDescent="0.25">
      <c r="A2061" s="6" t="s">
        <v>7581</v>
      </c>
      <c r="B2061" s="11" t="s">
        <v>25</v>
      </c>
      <c r="C2061" s="11" t="s">
        <v>3127</v>
      </c>
      <c r="D2061" s="11" t="s">
        <v>3128</v>
      </c>
      <c r="E2061" s="11" t="s">
        <v>3129</v>
      </c>
      <c r="F2061" s="68" t="s">
        <v>3483</v>
      </c>
      <c r="G2061" s="2" t="s">
        <v>30</v>
      </c>
      <c r="H2061" s="41">
        <v>0</v>
      </c>
      <c r="I2061" s="18">
        <v>470000000</v>
      </c>
      <c r="J2061" s="6" t="s">
        <v>32</v>
      </c>
      <c r="K2061" s="11" t="s">
        <v>628</v>
      </c>
      <c r="L2061" s="40" t="s">
        <v>2257</v>
      </c>
      <c r="M2061" s="2" t="s">
        <v>35</v>
      </c>
      <c r="N2061" s="11" t="s">
        <v>2258</v>
      </c>
      <c r="O2061" s="11" t="s">
        <v>2259</v>
      </c>
      <c r="P2061" s="2">
        <v>796</v>
      </c>
      <c r="Q2061" s="42" t="s">
        <v>39</v>
      </c>
      <c r="R2061" s="56">
        <v>4</v>
      </c>
      <c r="S2061" s="23">
        <v>9900</v>
      </c>
      <c r="T2061" s="23">
        <f t="shared" ref="T2061" si="1223">R2061*S2061</f>
        <v>39600</v>
      </c>
      <c r="U2061" s="23">
        <f t="shared" ref="U2061" si="1224">T2061*1.12</f>
        <v>44352.000000000007</v>
      </c>
      <c r="V2061" s="2"/>
      <c r="W2061" s="2">
        <v>2016</v>
      </c>
      <c r="X2061" s="41"/>
    </row>
    <row r="2062" spans="1:24" ht="153" x14ac:dyDescent="0.25">
      <c r="A2062" s="6" t="s">
        <v>6079</v>
      </c>
      <c r="B2062" s="11" t="s">
        <v>25</v>
      </c>
      <c r="C2062" s="11" t="s">
        <v>3127</v>
      </c>
      <c r="D2062" s="11" t="s">
        <v>3128</v>
      </c>
      <c r="E2062" s="11" t="s">
        <v>3129</v>
      </c>
      <c r="F2062" s="68" t="s">
        <v>3484</v>
      </c>
      <c r="G2062" s="2" t="s">
        <v>30</v>
      </c>
      <c r="H2062" s="41">
        <v>0</v>
      </c>
      <c r="I2062" s="18">
        <v>470000000</v>
      </c>
      <c r="J2062" s="6" t="s">
        <v>32</v>
      </c>
      <c r="K2062" s="11" t="s">
        <v>95</v>
      </c>
      <c r="L2062" s="40" t="s">
        <v>2257</v>
      </c>
      <c r="M2062" s="2" t="s">
        <v>35</v>
      </c>
      <c r="N2062" s="11" t="s">
        <v>2258</v>
      </c>
      <c r="O2062" s="11" t="s">
        <v>2259</v>
      </c>
      <c r="P2062" s="2">
        <v>796</v>
      </c>
      <c r="Q2062" s="61" t="s">
        <v>39</v>
      </c>
      <c r="R2062" s="56">
        <v>3</v>
      </c>
      <c r="S2062" s="43">
        <v>20100</v>
      </c>
      <c r="T2062" s="23">
        <v>0</v>
      </c>
      <c r="U2062" s="23">
        <f t="shared" si="1147"/>
        <v>0</v>
      </c>
      <c r="V2062" s="2"/>
      <c r="W2062" s="2">
        <v>2016</v>
      </c>
      <c r="X2062" s="41" t="s">
        <v>7025</v>
      </c>
    </row>
    <row r="2063" spans="1:24" ht="153" x14ac:dyDescent="0.25">
      <c r="A2063" s="6" t="s">
        <v>7582</v>
      </c>
      <c r="B2063" s="11" t="s">
        <v>25</v>
      </c>
      <c r="C2063" s="11" t="s">
        <v>3127</v>
      </c>
      <c r="D2063" s="11" t="s">
        <v>3128</v>
      </c>
      <c r="E2063" s="11" t="s">
        <v>3129</v>
      </c>
      <c r="F2063" s="68" t="s">
        <v>3484</v>
      </c>
      <c r="G2063" s="2" t="s">
        <v>30</v>
      </c>
      <c r="H2063" s="41">
        <v>0</v>
      </c>
      <c r="I2063" s="18">
        <v>470000000</v>
      </c>
      <c r="J2063" s="6" t="s">
        <v>32</v>
      </c>
      <c r="K2063" s="11" t="s">
        <v>628</v>
      </c>
      <c r="L2063" s="40" t="s">
        <v>2257</v>
      </c>
      <c r="M2063" s="2" t="s">
        <v>35</v>
      </c>
      <c r="N2063" s="11" t="s">
        <v>2258</v>
      </c>
      <c r="O2063" s="11" t="s">
        <v>2259</v>
      </c>
      <c r="P2063" s="2">
        <v>796</v>
      </c>
      <c r="Q2063" s="61" t="s">
        <v>39</v>
      </c>
      <c r="R2063" s="56">
        <v>3</v>
      </c>
      <c r="S2063" s="43">
        <v>20100</v>
      </c>
      <c r="T2063" s="23">
        <f t="shared" ref="T2063" si="1225">R2063*S2063</f>
        <v>60300</v>
      </c>
      <c r="U2063" s="23">
        <f t="shared" ref="U2063" si="1226">T2063*1.12</f>
        <v>67536</v>
      </c>
      <c r="V2063" s="2"/>
      <c r="W2063" s="2">
        <v>2016</v>
      </c>
      <c r="X2063" s="41"/>
    </row>
    <row r="2064" spans="1:24" ht="153" x14ac:dyDescent="0.25">
      <c r="A2064" s="6" t="s">
        <v>6080</v>
      </c>
      <c r="B2064" s="11" t="s">
        <v>25</v>
      </c>
      <c r="C2064" s="11" t="s">
        <v>2408</v>
      </c>
      <c r="D2064" s="11" t="s">
        <v>781</v>
      </c>
      <c r="E2064" s="11" t="s">
        <v>2409</v>
      </c>
      <c r="F2064" s="48" t="s">
        <v>3485</v>
      </c>
      <c r="G2064" s="2" t="s">
        <v>30</v>
      </c>
      <c r="H2064" s="41">
        <v>0</v>
      </c>
      <c r="I2064" s="18">
        <v>470000000</v>
      </c>
      <c r="J2064" s="6" t="s">
        <v>32</v>
      </c>
      <c r="K2064" s="3" t="s">
        <v>460</v>
      </c>
      <c r="L2064" s="40" t="s">
        <v>2257</v>
      </c>
      <c r="M2064" s="2" t="s">
        <v>35</v>
      </c>
      <c r="N2064" s="11" t="s">
        <v>2258</v>
      </c>
      <c r="O2064" s="11" t="s">
        <v>2259</v>
      </c>
      <c r="P2064" s="2">
        <v>796</v>
      </c>
      <c r="Q2064" s="42" t="s">
        <v>39</v>
      </c>
      <c r="R2064" s="44">
        <v>4</v>
      </c>
      <c r="S2064" s="43">
        <v>4622.3999999999996</v>
      </c>
      <c r="T2064" s="23">
        <v>0</v>
      </c>
      <c r="U2064" s="23">
        <f t="shared" si="1147"/>
        <v>0</v>
      </c>
      <c r="V2064" s="2"/>
      <c r="W2064" s="2">
        <v>2016</v>
      </c>
      <c r="X2064" s="41" t="s">
        <v>7025</v>
      </c>
    </row>
    <row r="2065" spans="1:24" ht="153" x14ac:dyDescent="0.25">
      <c r="A2065" s="6" t="s">
        <v>7583</v>
      </c>
      <c r="B2065" s="11" t="s">
        <v>25</v>
      </c>
      <c r="C2065" s="11" t="s">
        <v>2408</v>
      </c>
      <c r="D2065" s="11" t="s">
        <v>781</v>
      </c>
      <c r="E2065" s="11" t="s">
        <v>2409</v>
      </c>
      <c r="F2065" s="48" t="s">
        <v>3485</v>
      </c>
      <c r="G2065" s="2" t="s">
        <v>30</v>
      </c>
      <c r="H2065" s="41">
        <v>0</v>
      </c>
      <c r="I2065" s="18">
        <v>470000000</v>
      </c>
      <c r="J2065" s="6" t="s">
        <v>32</v>
      </c>
      <c r="K2065" s="3" t="s">
        <v>95</v>
      </c>
      <c r="L2065" s="40" t="s">
        <v>2257</v>
      </c>
      <c r="M2065" s="2" t="s">
        <v>35</v>
      </c>
      <c r="N2065" s="11" t="s">
        <v>2258</v>
      </c>
      <c r="O2065" s="11" t="s">
        <v>2259</v>
      </c>
      <c r="P2065" s="2">
        <v>796</v>
      </c>
      <c r="Q2065" s="42" t="s">
        <v>39</v>
      </c>
      <c r="R2065" s="44">
        <v>4</v>
      </c>
      <c r="S2065" s="43">
        <v>4622.3999999999996</v>
      </c>
      <c r="T2065" s="23">
        <f t="shared" ref="T2065" si="1227">R2065*S2065</f>
        <v>18489.599999999999</v>
      </c>
      <c r="U2065" s="23">
        <f t="shared" ref="U2065" si="1228">T2065*1.12</f>
        <v>20708.351999999999</v>
      </c>
      <c r="V2065" s="2"/>
      <c r="W2065" s="2">
        <v>2016</v>
      </c>
      <c r="X2065" s="41"/>
    </row>
    <row r="2066" spans="1:24" ht="153" x14ac:dyDescent="0.25">
      <c r="A2066" s="6" t="s">
        <v>6081</v>
      </c>
      <c r="B2066" s="11" t="s">
        <v>25</v>
      </c>
      <c r="C2066" s="11" t="s">
        <v>3170</v>
      </c>
      <c r="D2066" s="11" t="s">
        <v>781</v>
      </c>
      <c r="E2066" s="11" t="s">
        <v>3171</v>
      </c>
      <c r="F2066" s="48" t="s">
        <v>3486</v>
      </c>
      <c r="G2066" s="2" t="s">
        <v>30</v>
      </c>
      <c r="H2066" s="41">
        <v>0</v>
      </c>
      <c r="I2066" s="18">
        <v>470000000</v>
      </c>
      <c r="J2066" s="6" t="s">
        <v>32</v>
      </c>
      <c r="K2066" s="3" t="s">
        <v>460</v>
      </c>
      <c r="L2066" s="40" t="s">
        <v>2257</v>
      </c>
      <c r="M2066" s="2" t="s">
        <v>35</v>
      </c>
      <c r="N2066" s="11" t="s">
        <v>2258</v>
      </c>
      <c r="O2066" s="11" t="s">
        <v>2259</v>
      </c>
      <c r="P2066" s="2">
        <v>796</v>
      </c>
      <c r="Q2066" s="42" t="s">
        <v>39</v>
      </c>
      <c r="R2066" s="44">
        <v>2</v>
      </c>
      <c r="S2066" s="43">
        <v>13096.8</v>
      </c>
      <c r="T2066" s="23">
        <v>0</v>
      </c>
      <c r="U2066" s="23">
        <f t="shared" ref="U2066:U2163" si="1229">T2066*1.12</f>
        <v>0</v>
      </c>
      <c r="V2066" s="2"/>
      <c r="W2066" s="2">
        <v>2016</v>
      </c>
      <c r="X2066" s="41" t="s">
        <v>6914</v>
      </c>
    </row>
    <row r="2067" spans="1:24" ht="153" x14ac:dyDescent="0.25">
      <c r="A2067" s="6" t="s">
        <v>7584</v>
      </c>
      <c r="B2067" s="11" t="s">
        <v>25</v>
      </c>
      <c r="C2067" s="11" t="s">
        <v>3170</v>
      </c>
      <c r="D2067" s="11" t="s">
        <v>781</v>
      </c>
      <c r="E2067" s="11" t="s">
        <v>3171</v>
      </c>
      <c r="F2067" s="48" t="s">
        <v>3486</v>
      </c>
      <c r="G2067" s="2" t="s">
        <v>30</v>
      </c>
      <c r="H2067" s="41">
        <v>0</v>
      </c>
      <c r="I2067" s="18">
        <v>470000000</v>
      </c>
      <c r="J2067" s="6" t="s">
        <v>32</v>
      </c>
      <c r="K2067" s="3" t="s">
        <v>95</v>
      </c>
      <c r="L2067" s="40" t="s">
        <v>2257</v>
      </c>
      <c r="M2067" s="2" t="s">
        <v>35</v>
      </c>
      <c r="N2067" s="11" t="s">
        <v>2258</v>
      </c>
      <c r="O2067" s="11" t="s">
        <v>2259</v>
      </c>
      <c r="P2067" s="2">
        <v>796</v>
      </c>
      <c r="Q2067" s="42" t="s">
        <v>39</v>
      </c>
      <c r="R2067" s="44">
        <v>1</v>
      </c>
      <c r="S2067" s="43">
        <v>13096.8</v>
      </c>
      <c r="T2067" s="23">
        <f t="shared" ref="T2067" si="1230">R2067*S2067</f>
        <v>13096.8</v>
      </c>
      <c r="U2067" s="23">
        <f t="shared" ref="U2067" si="1231">T2067*1.12</f>
        <v>14668.416000000001</v>
      </c>
      <c r="V2067" s="2"/>
      <c r="W2067" s="2">
        <v>2016</v>
      </c>
      <c r="X2067" s="41"/>
    </row>
    <row r="2068" spans="1:24" ht="153" x14ac:dyDescent="0.25">
      <c r="A2068" s="6" t="s">
        <v>6082</v>
      </c>
      <c r="B2068" s="11" t="s">
        <v>25</v>
      </c>
      <c r="C2068" s="11" t="s">
        <v>3170</v>
      </c>
      <c r="D2068" s="11" t="s">
        <v>781</v>
      </c>
      <c r="E2068" s="11" t="s">
        <v>3171</v>
      </c>
      <c r="F2068" s="48" t="s">
        <v>3487</v>
      </c>
      <c r="G2068" s="2" t="s">
        <v>30</v>
      </c>
      <c r="H2068" s="41">
        <v>0</v>
      </c>
      <c r="I2068" s="18">
        <v>470000000</v>
      </c>
      <c r="J2068" s="6" t="s">
        <v>32</v>
      </c>
      <c r="K2068" s="3" t="s">
        <v>460</v>
      </c>
      <c r="L2068" s="40" t="s">
        <v>2257</v>
      </c>
      <c r="M2068" s="2" t="s">
        <v>35</v>
      </c>
      <c r="N2068" s="11" t="s">
        <v>2258</v>
      </c>
      <c r="O2068" s="11" t="s">
        <v>2259</v>
      </c>
      <c r="P2068" s="2">
        <v>796</v>
      </c>
      <c r="Q2068" s="42" t="s">
        <v>39</v>
      </c>
      <c r="R2068" s="44">
        <v>2</v>
      </c>
      <c r="S2068" s="43">
        <v>13096.8</v>
      </c>
      <c r="T2068" s="23">
        <v>0</v>
      </c>
      <c r="U2068" s="23">
        <f t="shared" si="1229"/>
        <v>0</v>
      </c>
      <c r="V2068" s="2"/>
      <c r="W2068" s="2">
        <v>2016</v>
      </c>
      <c r="X2068" s="41" t="s">
        <v>6914</v>
      </c>
    </row>
    <row r="2069" spans="1:24" ht="153" x14ac:dyDescent="0.25">
      <c r="A2069" s="6" t="s">
        <v>7585</v>
      </c>
      <c r="B2069" s="11" t="s">
        <v>25</v>
      </c>
      <c r="C2069" s="11" t="s">
        <v>3170</v>
      </c>
      <c r="D2069" s="11" t="s">
        <v>781</v>
      </c>
      <c r="E2069" s="11" t="s">
        <v>3171</v>
      </c>
      <c r="F2069" s="48" t="s">
        <v>3487</v>
      </c>
      <c r="G2069" s="2" t="s">
        <v>30</v>
      </c>
      <c r="H2069" s="41">
        <v>0</v>
      </c>
      <c r="I2069" s="18">
        <v>470000000</v>
      </c>
      <c r="J2069" s="6" t="s">
        <v>32</v>
      </c>
      <c r="K2069" s="3" t="s">
        <v>95</v>
      </c>
      <c r="L2069" s="40" t="s">
        <v>2257</v>
      </c>
      <c r="M2069" s="2" t="s">
        <v>35</v>
      </c>
      <c r="N2069" s="11" t="s">
        <v>2258</v>
      </c>
      <c r="O2069" s="11" t="s">
        <v>2259</v>
      </c>
      <c r="P2069" s="2">
        <v>796</v>
      </c>
      <c r="Q2069" s="42" t="s">
        <v>39</v>
      </c>
      <c r="R2069" s="44">
        <v>1</v>
      </c>
      <c r="S2069" s="43">
        <v>13096.8</v>
      </c>
      <c r="T2069" s="23">
        <f t="shared" ref="T2069" si="1232">R2069*S2069</f>
        <v>13096.8</v>
      </c>
      <c r="U2069" s="23">
        <f t="shared" ref="U2069" si="1233">T2069*1.12</f>
        <v>14668.416000000001</v>
      </c>
      <c r="V2069" s="2"/>
      <c r="W2069" s="2">
        <v>2016</v>
      </c>
      <c r="X2069" s="41"/>
    </row>
    <row r="2070" spans="1:24" ht="153" x14ac:dyDescent="0.25">
      <c r="A2070" s="6" t="s">
        <v>6083</v>
      </c>
      <c r="B2070" s="11" t="s">
        <v>25</v>
      </c>
      <c r="C2070" s="11" t="s">
        <v>3488</v>
      </c>
      <c r="D2070" s="11" t="s">
        <v>781</v>
      </c>
      <c r="E2070" s="11" t="s">
        <v>3489</v>
      </c>
      <c r="F2070" s="48" t="s">
        <v>3490</v>
      </c>
      <c r="G2070" s="2" t="s">
        <v>30</v>
      </c>
      <c r="H2070" s="41">
        <v>0</v>
      </c>
      <c r="I2070" s="18">
        <v>470000000</v>
      </c>
      <c r="J2070" s="6" t="s">
        <v>32</v>
      </c>
      <c r="K2070" s="3" t="s">
        <v>460</v>
      </c>
      <c r="L2070" s="40" t="s">
        <v>2257</v>
      </c>
      <c r="M2070" s="2" t="s">
        <v>35</v>
      </c>
      <c r="N2070" s="11" t="s">
        <v>2258</v>
      </c>
      <c r="O2070" s="11" t="s">
        <v>2259</v>
      </c>
      <c r="P2070" s="2">
        <v>796</v>
      </c>
      <c r="Q2070" s="42" t="s">
        <v>39</v>
      </c>
      <c r="R2070" s="43">
        <v>4</v>
      </c>
      <c r="S2070" s="43">
        <v>5643.18</v>
      </c>
      <c r="T2070" s="23">
        <v>0</v>
      </c>
      <c r="U2070" s="23">
        <f t="shared" si="1229"/>
        <v>0</v>
      </c>
      <c r="V2070" s="2"/>
      <c r="W2070" s="2">
        <v>2016</v>
      </c>
      <c r="X2070" s="41" t="s">
        <v>7025</v>
      </c>
    </row>
    <row r="2071" spans="1:24" ht="153" x14ac:dyDescent="0.25">
      <c r="A2071" s="6" t="s">
        <v>7586</v>
      </c>
      <c r="B2071" s="11" t="s">
        <v>25</v>
      </c>
      <c r="C2071" s="11" t="s">
        <v>3488</v>
      </c>
      <c r="D2071" s="11" t="s">
        <v>781</v>
      </c>
      <c r="E2071" s="11" t="s">
        <v>3489</v>
      </c>
      <c r="F2071" s="48" t="s">
        <v>3490</v>
      </c>
      <c r="G2071" s="2" t="s">
        <v>30</v>
      </c>
      <c r="H2071" s="41">
        <v>0</v>
      </c>
      <c r="I2071" s="18">
        <v>470000000</v>
      </c>
      <c r="J2071" s="6" t="s">
        <v>32</v>
      </c>
      <c r="K2071" s="3" t="s">
        <v>95</v>
      </c>
      <c r="L2071" s="40" t="s">
        <v>2257</v>
      </c>
      <c r="M2071" s="2" t="s">
        <v>35</v>
      </c>
      <c r="N2071" s="11" t="s">
        <v>2258</v>
      </c>
      <c r="O2071" s="11" t="s">
        <v>2259</v>
      </c>
      <c r="P2071" s="2">
        <v>796</v>
      </c>
      <c r="Q2071" s="42" t="s">
        <v>39</v>
      </c>
      <c r="R2071" s="43">
        <v>4</v>
      </c>
      <c r="S2071" s="43">
        <v>5643.18</v>
      </c>
      <c r="T2071" s="23">
        <f t="shared" ref="T2071" si="1234">R2071*S2071</f>
        <v>22572.720000000001</v>
      </c>
      <c r="U2071" s="23">
        <f t="shared" ref="U2071" si="1235">T2071*1.12</f>
        <v>25281.446400000004</v>
      </c>
      <c r="V2071" s="2"/>
      <c r="W2071" s="2">
        <v>2016</v>
      </c>
      <c r="X2071" s="41"/>
    </row>
    <row r="2072" spans="1:24" ht="153" x14ac:dyDescent="0.25">
      <c r="A2072" s="6" t="s">
        <v>6084</v>
      </c>
      <c r="B2072" s="11" t="s">
        <v>25</v>
      </c>
      <c r="C2072" s="11" t="s">
        <v>3335</v>
      </c>
      <c r="D2072" s="11" t="s">
        <v>781</v>
      </c>
      <c r="E2072" s="11" t="s">
        <v>3336</v>
      </c>
      <c r="F2072" s="49" t="s">
        <v>3491</v>
      </c>
      <c r="G2072" s="2" t="s">
        <v>30</v>
      </c>
      <c r="H2072" s="41">
        <v>0</v>
      </c>
      <c r="I2072" s="18">
        <v>470000000</v>
      </c>
      <c r="J2072" s="6" t="s">
        <v>32</v>
      </c>
      <c r="K2072" s="3" t="s">
        <v>460</v>
      </c>
      <c r="L2072" s="40" t="s">
        <v>2257</v>
      </c>
      <c r="M2072" s="2" t="s">
        <v>35</v>
      </c>
      <c r="N2072" s="11" t="s">
        <v>2258</v>
      </c>
      <c r="O2072" s="11" t="s">
        <v>2259</v>
      </c>
      <c r="P2072" s="2">
        <v>796</v>
      </c>
      <c r="Q2072" s="42" t="s">
        <v>39</v>
      </c>
      <c r="R2072" s="56">
        <v>2</v>
      </c>
      <c r="S2072" s="43">
        <v>8012.16</v>
      </c>
      <c r="T2072" s="23">
        <v>0</v>
      </c>
      <c r="U2072" s="23">
        <f t="shared" si="1229"/>
        <v>0</v>
      </c>
      <c r="V2072" s="2"/>
      <c r="W2072" s="2">
        <v>2016</v>
      </c>
      <c r="X2072" s="41" t="s">
        <v>7025</v>
      </c>
    </row>
    <row r="2073" spans="1:24" ht="153" x14ac:dyDescent="0.25">
      <c r="A2073" s="6" t="s">
        <v>7587</v>
      </c>
      <c r="B2073" s="11" t="s">
        <v>25</v>
      </c>
      <c r="C2073" s="11" t="s">
        <v>3335</v>
      </c>
      <c r="D2073" s="11" t="s">
        <v>781</v>
      </c>
      <c r="E2073" s="11" t="s">
        <v>3336</v>
      </c>
      <c r="F2073" s="49" t="s">
        <v>3491</v>
      </c>
      <c r="G2073" s="2" t="s">
        <v>30</v>
      </c>
      <c r="H2073" s="41">
        <v>0</v>
      </c>
      <c r="I2073" s="18">
        <v>470000000</v>
      </c>
      <c r="J2073" s="6" t="s">
        <v>32</v>
      </c>
      <c r="K2073" s="3" t="s">
        <v>95</v>
      </c>
      <c r="L2073" s="40" t="s">
        <v>2257</v>
      </c>
      <c r="M2073" s="2" t="s">
        <v>35</v>
      </c>
      <c r="N2073" s="11" t="s">
        <v>2258</v>
      </c>
      <c r="O2073" s="11" t="s">
        <v>2259</v>
      </c>
      <c r="P2073" s="2">
        <v>796</v>
      </c>
      <c r="Q2073" s="42" t="s">
        <v>39</v>
      </c>
      <c r="R2073" s="56">
        <v>2</v>
      </c>
      <c r="S2073" s="43">
        <v>8012.16</v>
      </c>
      <c r="T2073" s="23">
        <f t="shared" ref="T2073" si="1236">R2073*S2073</f>
        <v>16024.32</v>
      </c>
      <c r="U2073" s="23">
        <f t="shared" ref="U2073" si="1237">T2073*1.12</f>
        <v>17947.238400000002</v>
      </c>
      <c r="V2073" s="2"/>
      <c r="W2073" s="2">
        <v>2016</v>
      </c>
      <c r="X2073" s="41"/>
    </row>
    <row r="2074" spans="1:24" ht="153" x14ac:dyDescent="0.25">
      <c r="A2074" s="6" t="s">
        <v>6085</v>
      </c>
      <c r="B2074" s="11" t="s">
        <v>25</v>
      </c>
      <c r="C2074" s="11" t="s">
        <v>3492</v>
      </c>
      <c r="D2074" s="11" t="s">
        <v>2346</v>
      </c>
      <c r="E2074" s="11" t="s">
        <v>3493</v>
      </c>
      <c r="F2074" s="58" t="s">
        <v>3494</v>
      </c>
      <c r="G2074" s="2" t="s">
        <v>30</v>
      </c>
      <c r="H2074" s="41">
        <v>0</v>
      </c>
      <c r="I2074" s="18">
        <v>470000000</v>
      </c>
      <c r="J2074" s="6" t="s">
        <v>32</v>
      </c>
      <c r="K2074" s="3" t="s">
        <v>45</v>
      </c>
      <c r="L2074" s="40" t="s">
        <v>2257</v>
      </c>
      <c r="M2074" s="2" t="s">
        <v>35</v>
      </c>
      <c r="N2074" s="11" t="s">
        <v>2258</v>
      </c>
      <c r="O2074" s="11" t="s">
        <v>2259</v>
      </c>
      <c r="P2074" s="2">
        <v>796</v>
      </c>
      <c r="Q2074" s="42" t="s">
        <v>39</v>
      </c>
      <c r="R2074" s="56">
        <v>1</v>
      </c>
      <c r="S2074" s="43">
        <v>9200000</v>
      </c>
      <c r="T2074" s="23">
        <v>0</v>
      </c>
      <c r="U2074" s="23">
        <f t="shared" si="1229"/>
        <v>0</v>
      </c>
      <c r="V2074" s="2"/>
      <c r="W2074" s="2">
        <v>2016</v>
      </c>
      <c r="X2074" s="41" t="s">
        <v>6905</v>
      </c>
    </row>
    <row r="2075" spans="1:24" ht="153" x14ac:dyDescent="0.25">
      <c r="A2075" s="6" t="s">
        <v>6086</v>
      </c>
      <c r="B2075" s="11" t="s">
        <v>25</v>
      </c>
      <c r="C2075" s="11" t="s">
        <v>3146</v>
      </c>
      <c r="D2075" s="11" t="s">
        <v>3075</v>
      </c>
      <c r="E2075" s="11" t="s">
        <v>3147</v>
      </c>
      <c r="F2075" s="35" t="s">
        <v>3495</v>
      </c>
      <c r="G2075" s="2" t="s">
        <v>30</v>
      </c>
      <c r="H2075" s="41">
        <v>0</v>
      </c>
      <c r="I2075" s="18">
        <v>470000000</v>
      </c>
      <c r="J2075" s="6" t="s">
        <v>32</v>
      </c>
      <c r="K2075" s="11" t="s">
        <v>3496</v>
      </c>
      <c r="L2075" s="40" t="s">
        <v>2257</v>
      </c>
      <c r="M2075" s="2" t="s">
        <v>35</v>
      </c>
      <c r="N2075" s="11" t="s">
        <v>2258</v>
      </c>
      <c r="O2075" s="11" t="s">
        <v>2259</v>
      </c>
      <c r="P2075" s="2">
        <v>796</v>
      </c>
      <c r="Q2075" s="42" t="s">
        <v>39</v>
      </c>
      <c r="R2075" s="53">
        <v>14</v>
      </c>
      <c r="S2075" s="43">
        <v>2399.75</v>
      </c>
      <c r="T2075" s="23">
        <v>0</v>
      </c>
      <c r="U2075" s="23">
        <f t="shared" si="1229"/>
        <v>0</v>
      </c>
      <c r="V2075" s="2"/>
      <c r="W2075" s="2">
        <v>2016</v>
      </c>
      <c r="X2075" s="41" t="s">
        <v>6914</v>
      </c>
    </row>
    <row r="2076" spans="1:24" ht="153" x14ac:dyDescent="0.25">
      <c r="A2076" s="6" t="s">
        <v>7596</v>
      </c>
      <c r="B2076" s="11" t="s">
        <v>25</v>
      </c>
      <c r="C2076" s="11" t="s">
        <v>3146</v>
      </c>
      <c r="D2076" s="11" t="s">
        <v>3075</v>
      </c>
      <c r="E2076" s="11" t="s">
        <v>3147</v>
      </c>
      <c r="F2076" s="35" t="s">
        <v>3495</v>
      </c>
      <c r="G2076" s="2" t="s">
        <v>30</v>
      </c>
      <c r="H2076" s="41">
        <v>0</v>
      </c>
      <c r="I2076" s="18">
        <v>470000000</v>
      </c>
      <c r="J2076" s="6" t="s">
        <v>32</v>
      </c>
      <c r="K2076" s="11" t="s">
        <v>267</v>
      </c>
      <c r="L2076" s="40" t="s">
        <v>2257</v>
      </c>
      <c r="M2076" s="2" t="s">
        <v>35</v>
      </c>
      <c r="N2076" s="11" t="s">
        <v>2258</v>
      </c>
      <c r="O2076" s="11" t="s">
        <v>2259</v>
      </c>
      <c r="P2076" s="2">
        <v>796</v>
      </c>
      <c r="Q2076" s="42" t="s">
        <v>39</v>
      </c>
      <c r="R2076" s="53">
        <v>10</v>
      </c>
      <c r="S2076" s="43">
        <v>2399.75</v>
      </c>
      <c r="T2076" s="23">
        <f t="shared" ref="T2076" si="1238">R2076*S2076</f>
        <v>23997.5</v>
      </c>
      <c r="U2076" s="23">
        <f t="shared" ref="U2076" si="1239">T2076*1.12</f>
        <v>26877.200000000004</v>
      </c>
      <c r="V2076" s="2"/>
      <c r="W2076" s="2">
        <v>2016</v>
      </c>
      <c r="X2076" s="41"/>
    </row>
    <row r="2077" spans="1:24" ht="153" x14ac:dyDescent="0.25">
      <c r="A2077" s="6" t="s">
        <v>6087</v>
      </c>
      <c r="B2077" s="11" t="s">
        <v>25</v>
      </c>
      <c r="C2077" s="11" t="s">
        <v>3330</v>
      </c>
      <c r="D2077" s="11" t="s">
        <v>781</v>
      </c>
      <c r="E2077" s="11" t="s">
        <v>3331</v>
      </c>
      <c r="F2077" s="48" t="s">
        <v>3497</v>
      </c>
      <c r="G2077" s="2" t="s">
        <v>30</v>
      </c>
      <c r="H2077" s="41">
        <v>0</v>
      </c>
      <c r="I2077" s="18">
        <v>470000000</v>
      </c>
      <c r="J2077" s="6" t="s">
        <v>32</v>
      </c>
      <c r="K2077" s="11" t="s">
        <v>3496</v>
      </c>
      <c r="L2077" s="40" t="s">
        <v>2257</v>
      </c>
      <c r="M2077" s="2" t="s">
        <v>35</v>
      </c>
      <c r="N2077" s="11" t="s">
        <v>2258</v>
      </c>
      <c r="O2077" s="11" t="s">
        <v>2259</v>
      </c>
      <c r="P2077" s="2">
        <v>796</v>
      </c>
      <c r="Q2077" s="42" t="s">
        <v>39</v>
      </c>
      <c r="R2077" s="53">
        <v>12</v>
      </c>
      <c r="S2077" s="43">
        <v>2939.56</v>
      </c>
      <c r="T2077" s="23">
        <v>0</v>
      </c>
      <c r="U2077" s="23">
        <f t="shared" si="1229"/>
        <v>0</v>
      </c>
      <c r="V2077" s="2"/>
      <c r="W2077" s="2">
        <v>2016</v>
      </c>
      <c r="X2077" s="41" t="s">
        <v>7025</v>
      </c>
    </row>
    <row r="2078" spans="1:24" ht="153" x14ac:dyDescent="0.25">
      <c r="A2078" s="6" t="s">
        <v>7597</v>
      </c>
      <c r="B2078" s="11" t="s">
        <v>25</v>
      </c>
      <c r="C2078" s="11" t="s">
        <v>3330</v>
      </c>
      <c r="D2078" s="11" t="s">
        <v>781</v>
      </c>
      <c r="E2078" s="11" t="s">
        <v>3331</v>
      </c>
      <c r="F2078" s="48" t="s">
        <v>3497</v>
      </c>
      <c r="G2078" s="2" t="s">
        <v>30</v>
      </c>
      <c r="H2078" s="41">
        <v>0</v>
      </c>
      <c r="I2078" s="18">
        <v>470000000</v>
      </c>
      <c r="J2078" s="6" t="s">
        <v>32</v>
      </c>
      <c r="K2078" s="11" t="s">
        <v>267</v>
      </c>
      <c r="L2078" s="40" t="s">
        <v>2257</v>
      </c>
      <c r="M2078" s="2" t="s">
        <v>35</v>
      </c>
      <c r="N2078" s="11" t="s">
        <v>2258</v>
      </c>
      <c r="O2078" s="11" t="s">
        <v>2259</v>
      </c>
      <c r="P2078" s="2">
        <v>796</v>
      </c>
      <c r="Q2078" s="42" t="s">
        <v>39</v>
      </c>
      <c r="R2078" s="53">
        <v>12</v>
      </c>
      <c r="S2078" s="43">
        <v>2939.56</v>
      </c>
      <c r="T2078" s="23">
        <f t="shared" ref="T2078" si="1240">R2078*S2078</f>
        <v>35274.720000000001</v>
      </c>
      <c r="U2078" s="23">
        <f t="shared" ref="U2078" si="1241">T2078*1.12</f>
        <v>39507.686400000006</v>
      </c>
      <c r="V2078" s="2"/>
      <c r="W2078" s="2">
        <v>2016</v>
      </c>
      <c r="X2078" s="41"/>
    </row>
    <row r="2079" spans="1:24" ht="153" x14ac:dyDescent="0.25">
      <c r="A2079" s="6" t="s">
        <v>6088</v>
      </c>
      <c r="B2079" s="11" t="s">
        <v>25</v>
      </c>
      <c r="C2079" s="11" t="s">
        <v>3330</v>
      </c>
      <c r="D2079" s="11" t="s">
        <v>781</v>
      </c>
      <c r="E2079" s="11" t="s">
        <v>3331</v>
      </c>
      <c r="F2079" s="48" t="s">
        <v>3498</v>
      </c>
      <c r="G2079" s="2" t="s">
        <v>30</v>
      </c>
      <c r="H2079" s="41">
        <v>0</v>
      </c>
      <c r="I2079" s="18">
        <v>470000000</v>
      </c>
      <c r="J2079" s="6" t="s">
        <v>32</v>
      </c>
      <c r="K2079" s="11" t="s">
        <v>3496</v>
      </c>
      <c r="L2079" s="40" t="s">
        <v>2257</v>
      </c>
      <c r="M2079" s="2" t="s">
        <v>35</v>
      </c>
      <c r="N2079" s="11" t="s">
        <v>2258</v>
      </c>
      <c r="O2079" s="11" t="s">
        <v>2259</v>
      </c>
      <c r="P2079" s="2">
        <v>796</v>
      </c>
      <c r="Q2079" s="42" t="s">
        <v>39</v>
      </c>
      <c r="R2079" s="53">
        <v>12</v>
      </c>
      <c r="S2079" s="43">
        <v>2889</v>
      </c>
      <c r="T2079" s="23">
        <v>0</v>
      </c>
      <c r="U2079" s="23">
        <f t="shared" si="1229"/>
        <v>0</v>
      </c>
      <c r="V2079" s="2"/>
      <c r="W2079" s="2">
        <v>2016</v>
      </c>
      <c r="X2079" s="41" t="s">
        <v>7025</v>
      </c>
    </row>
    <row r="2080" spans="1:24" ht="153" x14ac:dyDescent="0.25">
      <c r="A2080" s="6" t="s">
        <v>7598</v>
      </c>
      <c r="B2080" s="11" t="s">
        <v>25</v>
      </c>
      <c r="C2080" s="11" t="s">
        <v>3330</v>
      </c>
      <c r="D2080" s="11" t="s">
        <v>781</v>
      </c>
      <c r="E2080" s="11" t="s">
        <v>3331</v>
      </c>
      <c r="F2080" s="48" t="s">
        <v>3498</v>
      </c>
      <c r="G2080" s="2" t="s">
        <v>30</v>
      </c>
      <c r="H2080" s="41">
        <v>0</v>
      </c>
      <c r="I2080" s="18">
        <v>470000000</v>
      </c>
      <c r="J2080" s="6" t="s">
        <v>32</v>
      </c>
      <c r="K2080" s="11" t="s">
        <v>267</v>
      </c>
      <c r="L2080" s="40" t="s">
        <v>2257</v>
      </c>
      <c r="M2080" s="2" t="s">
        <v>35</v>
      </c>
      <c r="N2080" s="11" t="s">
        <v>2258</v>
      </c>
      <c r="O2080" s="11" t="s">
        <v>2259</v>
      </c>
      <c r="P2080" s="2">
        <v>796</v>
      </c>
      <c r="Q2080" s="42" t="s">
        <v>39</v>
      </c>
      <c r="R2080" s="53">
        <v>12</v>
      </c>
      <c r="S2080" s="43">
        <v>2889</v>
      </c>
      <c r="T2080" s="23">
        <f t="shared" ref="T2080" si="1242">R2080*S2080</f>
        <v>34668</v>
      </c>
      <c r="U2080" s="23">
        <f t="shared" ref="U2080" si="1243">T2080*1.12</f>
        <v>38828.160000000003</v>
      </c>
      <c r="V2080" s="2"/>
      <c r="W2080" s="2">
        <v>2016</v>
      </c>
      <c r="X2080" s="41"/>
    </row>
    <row r="2081" spans="1:24" ht="153" x14ac:dyDescent="0.25">
      <c r="A2081" s="6" t="s">
        <v>6089</v>
      </c>
      <c r="B2081" s="11" t="s">
        <v>25</v>
      </c>
      <c r="C2081" s="11" t="s">
        <v>3335</v>
      </c>
      <c r="D2081" s="11" t="s">
        <v>781</v>
      </c>
      <c r="E2081" s="11" t="s">
        <v>3336</v>
      </c>
      <c r="F2081" s="48" t="s">
        <v>3499</v>
      </c>
      <c r="G2081" s="2" t="s">
        <v>30</v>
      </c>
      <c r="H2081" s="41">
        <v>0</v>
      </c>
      <c r="I2081" s="18">
        <v>470000000</v>
      </c>
      <c r="J2081" s="6" t="s">
        <v>32</v>
      </c>
      <c r="K2081" s="11" t="s">
        <v>3496</v>
      </c>
      <c r="L2081" s="40" t="s">
        <v>2257</v>
      </c>
      <c r="M2081" s="2" t="s">
        <v>35</v>
      </c>
      <c r="N2081" s="11" t="s">
        <v>2258</v>
      </c>
      <c r="O2081" s="11" t="s">
        <v>2259</v>
      </c>
      <c r="P2081" s="2">
        <v>796</v>
      </c>
      <c r="Q2081" s="42" t="s">
        <v>39</v>
      </c>
      <c r="R2081" s="53">
        <v>2</v>
      </c>
      <c r="S2081" s="43">
        <v>7200</v>
      </c>
      <c r="T2081" s="23">
        <v>0</v>
      </c>
      <c r="U2081" s="23">
        <f t="shared" si="1229"/>
        <v>0</v>
      </c>
      <c r="V2081" s="2"/>
      <c r="W2081" s="2">
        <v>2016</v>
      </c>
      <c r="X2081" s="41" t="s">
        <v>7025</v>
      </c>
    </row>
    <row r="2082" spans="1:24" ht="153" x14ac:dyDescent="0.25">
      <c r="A2082" s="6" t="s">
        <v>7599</v>
      </c>
      <c r="B2082" s="11" t="s">
        <v>25</v>
      </c>
      <c r="C2082" s="11" t="s">
        <v>3335</v>
      </c>
      <c r="D2082" s="11" t="s">
        <v>781</v>
      </c>
      <c r="E2082" s="11" t="s">
        <v>3336</v>
      </c>
      <c r="F2082" s="48" t="s">
        <v>3499</v>
      </c>
      <c r="G2082" s="2" t="s">
        <v>30</v>
      </c>
      <c r="H2082" s="41">
        <v>0</v>
      </c>
      <c r="I2082" s="18">
        <v>470000000</v>
      </c>
      <c r="J2082" s="6" t="s">
        <v>32</v>
      </c>
      <c r="K2082" s="11" t="s">
        <v>267</v>
      </c>
      <c r="L2082" s="40" t="s">
        <v>2257</v>
      </c>
      <c r="M2082" s="2" t="s">
        <v>35</v>
      </c>
      <c r="N2082" s="11" t="s">
        <v>2258</v>
      </c>
      <c r="O2082" s="11" t="s">
        <v>2259</v>
      </c>
      <c r="P2082" s="2">
        <v>796</v>
      </c>
      <c r="Q2082" s="42" t="s">
        <v>39</v>
      </c>
      <c r="R2082" s="53">
        <v>2</v>
      </c>
      <c r="S2082" s="43">
        <v>7200</v>
      </c>
      <c r="T2082" s="23">
        <f t="shared" ref="T2082" si="1244">R2082*S2082</f>
        <v>14400</v>
      </c>
      <c r="U2082" s="23">
        <f t="shared" ref="U2082" si="1245">T2082*1.12</f>
        <v>16128.000000000002</v>
      </c>
      <c r="V2082" s="2"/>
      <c r="W2082" s="2">
        <v>2016</v>
      </c>
      <c r="X2082" s="41"/>
    </row>
    <row r="2083" spans="1:24" ht="153" x14ac:dyDescent="0.25">
      <c r="A2083" s="6" t="s">
        <v>6090</v>
      </c>
      <c r="B2083" s="11" t="s">
        <v>25</v>
      </c>
      <c r="C2083" s="11" t="s">
        <v>3335</v>
      </c>
      <c r="D2083" s="11" t="s">
        <v>781</v>
      </c>
      <c r="E2083" s="11" t="s">
        <v>3336</v>
      </c>
      <c r="F2083" s="48" t="s">
        <v>3500</v>
      </c>
      <c r="G2083" s="2" t="s">
        <v>30</v>
      </c>
      <c r="H2083" s="41">
        <v>0</v>
      </c>
      <c r="I2083" s="18">
        <v>470000000</v>
      </c>
      <c r="J2083" s="6" t="s">
        <v>32</v>
      </c>
      <c r="K2083" s="11" t="s">
        <v>3496</v>
      </c>
      <c r="L2083" s="40" t="s">
        <v>2257</v>
      </c>
      <c r="M2083" s="2" t="s">
        <v>35</v>
      </c>
      <c r="N2083" s="11" t="s">
        <v>2258</v>
      </c>
      <c r="O2083" s="11" t="s">
        <v>2259</v>
      </c>
      <c r="P2083" s="2">
        <v>796</v>
      </c>
      <c r="Q2083" s="42" t="s">
        <v>39</v>
      </c>
      <c r="R2083" s="53">
        <v>2</v>
      </c>
      <c r="S2083" s="43">
        <v>14400</v>
      </c>
      <c r="T2083" s="23">
        <v>0</v>
      </c>
      <c r="U2083" s="23">
        <f t="shared" si="1229"/>
        <v>0</v>
      </c>
      <c r="V2083" s="2"/>
      <c r="W2083" s="2">
        <v>2016</v>
      </c>
      <c r="X2083" s="41" t="s">
        <v>7025</v>
      </c>
    </row>
    <row r="2084" spans="1:24" ht="153" x14ac:dyDescent="0.25">
      <c r="A2084" s="6" t="s">
        <v>7600</v>
      </c>
      <c r="B2084" s="11" t="s">
        <v>25</v>
      </c>
      <c r="C2084" s="11" t="s">
        <v>3335</v>
      </c>
      <c r="D2084" s="11" t="s">
        <v>781</v>
      </c>
      <c r="E2084" s="11" t="s">
        <v>3336</v>
      </c>
      <c r="F2084" s="48" t="s">
        <v>3500</v>
      </c>
      <c r="G2084" s="2" t="s">
        <v>30</v>
      </c>
      <c r="H2084" s="41">
        <v>0</v>
      </c>
      <c r="I2084" s="18">
        <v>470000000</v>
      </c>
      <c r="J2084" s="6" t="s">
        <v>32</v>
      </c>
      <c r="K2084" s="11" t="s">
        <v>267</v>
      </c>
      <c r="L2084" s="40" t="s">
        <v>2257</v>
      </c>
      <c r="M2084" s="2" t="s">
        <v>35</v>
      </c>
      <c r="N2084" s="11" t="s">
        <v>2258</v>
      </c>
      <c r="O2084" s="11" t="s">
        <v>2259</v>
      </c>
      <c r="P2084" s="2">
        <v>796</v>
      </c>
      <c r="Q2084" s="42" t="s">
        <v>39</v>
      </c>
      <c r="R2084" s="53">
        <v>2</v>
      </c>
      <c r="S2084" s="43">
        <v>14400</v>
      </c>
      <c r="T2084" s="23">
        <f t="shared" ref="T2084" si="1246">R2084*S2084</f>
        <v>28800</v>
      </c>
      <c r="U2084" s="23">
        <f t="shared" ref="U2084" si="1247">T2084*1.12</f>
        <v>32256.000000000004</v>
      </c>
      <c r="V2084" s="2"/>
      <c r="W2084" s="2">
        <v>2016</v>
      </c>
      <c r="X2084" s="41"/>
    </row>
    <row r="2085" spans="1:24" ht="153" x14ac:dyDescent="0.25">
      <c r="A2085" s="6" t="s">
        <v>6091</v>
      </c>
      <c r="B2085" s="11" t="s">
        <v>25</v>
      </c>
      <c r="C2085" s="11" t="s">
        <v>3170</v>
      </c>
      <c r="D2085" s="11" t="s">
        <v>781</v>
      </c>
      <c r="E2085" s="11" t="s">
        <v>3171</v>
      </c>
      <c r="F2085" s="48" t="s">
        <v>3501</v>
      </c>
      <c r="G2085" s="2" t="s">
        <v>30</v>
      </c>
      <c r="H2085" s="41">
        <v>0</v>
      </c>
      <c r="I2085" s="18">
        <v>470000000</v>
      </c>
      <c r="J2085" s="6" t="s">
        <v>32</v>
      </c>
      <c r="K2085" s="11" t="s">
        <v>3496</v>
      </c>
      <c r="L2085" s="40" t="s">
        <v>2257</v>
      </c>
      <c r="M2085" s="2" t="s">
        <v>35</v>
      </c>
      <c r="N2085" s="11" t="s">
        <v>2258</v>
      </c>
      <c r="O2085" s="11" t="s">
        <v>2259</v>
      </c>
      <c r="P2085" s="2">
        <v>796</v>
      </c>
      <c r="Q2085" s="42" t="s">
        <v>39</v>
      </c>
      <c r="R2085" s="53">
        <v>4</v>
      </c>
      <c r="S2085" s="43">
        <v>8560</v>
      </c>
      <c r="T2085" s="23">
        <v>0</v>
      </c>
      <c r="U2085" s="23">
        <f t="shared" si="1229"/>
        <v>0</v>
      </c>
      <c r="V2085" s="2"/>
      <c r="W2085" s="2">
        <v>2016</v>
      </c>
      <c r="X2085" s="41" t="s">
        <v>7025</v>
      </c>
    </row>
    <row r="2086" spans="1:24" ht="153" x14ac:dyDescent="0.25">
      <c r="A2086" s="6" t="s">
        <v>7601</v>
      </c>
      <c r="B2086" s="11" t="s">
        <v>25</v>
      </c>
      <c r="C2086" s="11" t="s">
        <v>3170</v>
      </c>
      <c r="D2086" s="11" t="s">
        <v>781</v>
      </c>
      <c r="E2086" s="11" t="s">
        <v>3171</v>
      </c>
      <c r="F2086" s="48" t="s">
        <v>3501</v>
      </c>
      <c r="G2086" s="2" t="s">
        <v>30</v>
      </c>
      <c r="H2086" s="41">
        <v>0</v>
      </c>
      <c r="I2086" s="18">
        <v>470000000</v>
      </c>
      <c r="J2086" s="6" t="s">
        <v>32</v>
      </c>
      <c r="K2086" s="11" t="s">
        <v>267</v>
      </c>
      <c r="L2086" s="40" t="s">
        <v>2257</v>
      </c>
      <c r="M2086" s="2" t="s">
        <v>35</v>
      </c>
      <c r="N2086" s="11" t="s">
        <v>2258</v>
      </c>
      <c r="O2086" s="11" t="s">
        <v>2259</v>
      </c>
      <c r="P2086" s="2">
        <v>796</v>
      </c>
      <c r="Q2086" s="42" t="s">
        <v>39</v>
      </c>
      <c r="R2086" s="53">
        <v>4</v>
      </c>
      <c r="S2086" s="43">
        <v>8560</v>
      </c>
      <c r="T2086" s="23">
        <f t="shared" ref="T2086" si="1248">R2086*S2086</f>
        <v>34240</v>
      </c>
      <c r="U2086" s="23">
        <f t="shared" ref="U2086" si="1249">T2086*1.12</f>
        <v>38348.800000000003</v>
      </c>
      <c r="V2086" s="2"/>
      <c r="W2086" s="2">
        <v>2016</v>
      </c>
      <c r="X2086" s="41"/>
    </row>
    <row r="2087" spans="1:24" ht="153" x14ac:dyDescent="0.25">
      <c r="A2087" s="6" t="s">
        <v>6092</v>
      </c>
      <c r="B2087" s="11" t="s">
        <v>25</v>
      </c>
      <c r="C2087" s="11" t="s">
        <v>3258</v>
      </c>
      <c r="D2087" s="11" t="s">
        <v>2456</v>
      </c>
      <c r="E2087" s="11" t="s">
        <v>3259</v>
      </c>
      <c r="F2087" s="35" t="s">
        <v>3502</v>
      </c>
      <c r="G2087" s="2" t="s">
        <v>30</v>
      </c>
      <c r="H2087" s="41">
        <v>0</v>
      </c>
      <c r="I2087" s="18">
        <v>470000000</v>
      </c>
      <c r="J2087" s="6" t="s">
        <v>32</v>
      </c>
      <c r="K2087" s="11" t="s">
        <v>3496</v>
      </c>
      <c r="L2087" s="40" t="s">
        <v>2257</v>
      </c>
      <c r="M2087" s="2" t="s">
        <v>35</v>
      </c>
      <c r="N2087" s="11" t="s">
        <v>2258</v>
      </c>
      <c r="O2087" s="11" t="s">
        <v>2259</v>
      </c>
      <c r="P2087" s="2">
        <v>796</v>
      </c>
      <c r="Q2087" s="42" t="s">
        <v>39</v>
      </c>
      <c r="R2087" s="56">
        <v>1</v>
      </c>
      <c r="S2087" s="43">
        <v>94760</v>
      </c>
      <c r="T2087" s="23">
        <f>R2087*S2087</f>
        <v>94760</v>
      </c>
      <c r="U2087" s="23">
        <f t="shared" si="1229"/>
        <v>106131.20000000001</v>
      </c>
      <c r="V2087" s="2"/>
      <c r="W2087" s="2">
        <v>2016</v>
      </c>
      <c r="X2087" s="41"/>
    </row>
    <row r="2088" spans="1:24" ht="153" x14ac:dyDescent="0.25">
      <c r="A2088" s="6" t="s">
        <v>6093</v>
      </c>
      <c r="B2088" s="11" t="s">
        <v>25</v>
      </c>
      <c r="C2088" s="11" t="s">
        <v>2404</v>
      </c>
      <c r="D2088" s="11" t="s">
        <v>2405</v>
      </c>
      <c r="E2088" s="11" t="s">
        <v>2406</v>
      </c>
      <c r="F2088" s="35" t="s">
        <v>3503</v>
      </c>
      <c r="G2088" s="2" t="s">
        <v>30</v>
      </c>
      <c r="H2088" s="41">
        <v>0</v>
      </c>
      <c r="I2088" s="18">
        <v>470000000</v>
      </c>
      <c r="J2088" s="6" t="s">
        <v>32</v>
      </c>
      <c r="K2088" s="11" t="s">
        <v>3496</v>
      </c>
      <c r="L2088" s="40" t="s">
        <v>2257</v>
      </c>
      <c r="M2088" s="2" t="s">
        <v>35</v>
      </c>
      <c r="N2088" s="11" t="s">
        <v>2258</v>
      </c>
      <c r="O2088" s="11" t="s">
        <v>2259</v>
      </c>
      <c r="P2088" s="2">
        <v>796</v>
      </c>
      <c r="Q2088" s="42" t="s">
        <v>39</v>
      </c>
      <c r="R2088" s="56">
        <v>12</v>
      </c>
      <c r="S2088" s="43">
        <v>3500</v>
      </c>
      <c r="T2088" s="23">
        <f t="shared" ref="T2088:T2114" si="1250">R2088*S2088</f>
        <v>42000</v>
      </c>
      <c r="U2088" s="23">
        <f t="shared" si="1229"/>
        <v>47040.000000000007</v>
      </c>
      <c r="V2088" s="2"/>
      <c r="W2088" s="2">
        <v>2016</v>
      </c>
      <c r="X2088" s="41"/>
    </row>
    <row r="2089" spans="1:24" ht="153" x14ac:dyDescent="0.25">
      <c r="A2089" s="6" t="s">
        <v>6094</v>
      </c>
      <c r="B2089" s="11" t="s">
        <v>25</v>
      </c>
      <c r="C2089" s="11" t="s">
        <v>2414</v>
      </c>
      <c r="D2089" s="11" t="s">
        <v>781</v>
      </c>
      <c r="E2089" s="11" t="s">
        <v>2415</v>
      </c>
      <c r="F2089" s="35" t="s">
        <v>3504</v>
      </c>
      <c r="G2089" s="2" t="s">
        <v>30</v>
      </c>
      <c r="H2089" s="41">
        <v>0</v>
      </c>
      <c r="I2089" s="18">
        <v>470000000</v>
      </c>
      <c r="J2089" s="6" t="s">
        <v>32</v>
      </c>
      <c r="K2089" s="11" t="s">
        <v>3496</v>
      </c>
      <c r="L2089" s="40" t="s">
        <v>2257</v>
      </c>
      <c r="M2089" s="2" t="s">
        <v>35</v>
      </c>
      <c r="N2089" s="11" t="s">
        <v>2258</v>
      </c>
      <c r="O2089" s="11" t="s">
        <v>2259</v>
      </c>
      <c r="P2089" s="2">
        <v>796</v>
      </c>
      <c r="Q2089" s="42" t="s">
        <v>39</v>
      </c>
      <c r="R2089" s="56">
        <v>12</v>
      </c>
      <c r="S2089" s="43">
        <v>2016.0000000000002</v>
      </c>
      <c r="T2089" s="23">
        <f t="shared" si="1250"/>
        <v>24192.000000000004</v>
      </c>
      <c r="U2089" s="23">
        <f t="shared" si="1229"/>
        <v>27095.040000000008</v>
      </c>
      <c r="V2089" s="2"/>
      <c r="W2089" s="2">
        <v>2016</v>
      </c>
      <c r="X2089" s="41"/>
    </row>
    <row r="2090" spans="1:24" ht="153" x14ac:dyDescent="0.25">
      <c r="A2090" s="6" t="s">
        <v>6095</v>
      </c>
      <c r="B2090" s="11" t="s">
        <v>25</v>
      </c>
      <c r="C2090" s="11" t="s">
        <v>3170</v>
      </c>
      <c r="D2090" s="35" t="s">
        <v>781</v>
      </c>
      <c r="E2090" s="11" t="s">
        <v>3171</v>
      </c>
      <c r="F2090" s="35" t="s">
        <v>3505</v>
      </c>
      <c r="G2090" s="2" t="s">
        <v>30</v>
      </c>
      <c r="H2090" s="41">
        <v>0</v>
      </c>
      <c r="I2090" s="18">
        <v>470000000</v>
      </c>
      <c r="J2090" s="6" t="s">
        <v>32</v>
      </c>
      <c r="K2090" s="11" t="s">
        <v>3496</v>
      </c>
      <c r="L2090" s="40" t="s">
        <v>2257</v>
      </c>
      <c r="M2090" s="2" t="s">
        <v>35</v>
      </c>
      <c r="N2090" s="11" t="s">
        <v>2258</v>
      </c>
      <c r="O2090" s="11" t="s">
        <v>2259</v>
      </c>
      <c r="P2090" s="2">
        <v>796</v>
      </c>
      <c r="Q2090" s="42" t="s">
        <v>39</v>
      </c>
      <c r="R2090" s="56">
        <v>6</v>
      </c>
      <c r="S2090" s="43">
        <v>5760</v>
      </c>
      <c r="T2090" s="23">
        <f t="shared" si="1250"/>
        <v>34560</v>
      </c>
      <c r="U2090" s="23">
        <f t="shared" si="1229"/>
        <v>38707.200000000004</v>
      </c>
      <c r="V2090" s="2"/>
      <c r="W2090" s="2">
        <v>2016</v>
      </c>
      <c r="X2090" s="41"/>
    </row>
    <row r="2091" spans="1:24" ht="153" x14ac:dyDescent="0.25">
      <c r="A2091" s="6" t="s">
        <v>6096</v>
      </c>
      <c r="B2091" s="11" t="s">
        <v>25</v>
      </c>
      <c r="C2091" s="11" t="s">
        <v>3506</v>
      </c>
      <c r="D2091" s="11" t="s">
        <v>2515</v>
      </c>
      <c r="E2091" s="11" t="s">
        <v>3507</v>
      </c>
      <c r="F2091" s="62" t="s">
        <v>3508</v>
      </c>
      <c r="G2091" s="2" t="s">
        <v>30</v>
      </c>
      <c r="H2091" s="41">
        <v>0</v>
      </c>
      <c r="I2091" s="18">
        <v>470000000</v>
      </c>
      <c r="J2091" s="6" t="s">
        <v>32</v>
      </c>
      <c r="K2091" s="11" t="s">
        <v>3496</v>
      </c>
      <c r="L2091" s="40" t="s">
        <v>2257</v>
      </c>
      <c r="M2091" s="2" t="s">
        <v>35</v>
      </c>
      <c r="N2091" s="11" t="s">
        <v>2258</v>
      </c>
      <c r="O2091" s="11" t="s">
        <v>2259</v>
      </c>
      <c r="P2091" s="2">
        <v>796</v>
      </c>
      <c r="Q2091" s="61" t="s">
        <v>39</v>
      </c>
      <c r="R2091" s="56">
        <v>1</v>
      </c>
      <c r="S2091" s="43">
        <v>109200</v>
      </c>
      <c r="T2091" s="23">
        <f t="shared" si="1250"/>
        <v>109200</v>
      </c>
      <c r="U2091" s="23">
        <f t="shared" si="1229"/>
        <v>122304.00000000001</v>
      </c>
      <c r="V2091" s="2"/>
      <c r="W2091" s="2">
        <v>2016</v>
      </c>
      <c r="X2091" s="41"/>
    </row>
    <row r="2092" spans="1:24" ht="153" x14ac:dyDescent="0.25">
      <c r="A2092" s="6" t="s">
        <v>6097</v>
      </c>
      <c r="B2092" s="11" t="s">
        <v>25</v>
      </c>
      <c r="C2092" s="11" t="s">
        <v>3509</v>
      </c>
      <c r="D2092" s="11" t="s">
        <v>2515</v>
      </c>
      <c r="E2092" s="11" t="s">
        <v>3510</v>
      </c>
      <c r="F2092" s="62" t="s">
        <v>3511</v>
      </c>
      <c r="G2092" s="2" t="s">
        <v>30</v>
      </c>
      <c r="H2092" s="41">
        <v>0</v>
      </c>
      <c r="I2092" s="18">
        <v>470000000</v>
      </c>
      <c r="J2092" s="6" t="s">
        <v>32</v>
      </c>
      <c r="K2092" s="11" t="s">
        <v>3496</v>
      </c>
      <c r="L2092" s="40" t="s">
        <v>2257</v>
      </c>
      <c r="M2092" s="2" t="s">
        <v>35</v>
      </c>
      <c r="N2092" s="11" t="s">
        <v>2258</v>
      </c>
      <c r="O2092" s="11" t="s">
        <v>2259</v>
      </c>
      <c r="P2092" s="2">
        <v>796</v>
      </c>
      <c r="Q2092" s="61" t="s">
        <v>39</v>
      </c>
      <c r="R2092" s="56">
        <v>1</v>
      </c>
      <c r="S2092" s="43">
        <v>134400</v>
      </c>
      <c r="T2092" s="23">
        <f t="shared" si="1250"/>
        <v>134400</v>
      </c>
      <c r="U2092" s="23">
        <f t="shared" si="1229"/>
        <v>150528</v>
      </c>
      <c r="V2092" s="2"/>
      <c r="W2092" s="2">
        <v>2016</v>
      </c>
      <c r="X2092" s="41"/>
    </row>
    <row r="2093" spans="1:24" ht="153" x14ac:dyDescent="0.25">
      <c r="A2093" s="6" t="s">
        <v>6098</v>
      </c>
      <c r="B2093" s="11" t="s">
        <v>25</v>
      </c>
      <c r="C2093" s="11" t="s">
        <v>3512</v>
      </c>
      <c r="D2093" s="11" t="s">
        <v>2660</v>
      </c>
      <c r="E2093" s="11" t="s">
        <v>3513</v>
      </c>
      <c r="F2093" s="62" t="s">
        <v>3514</v>
      </c>
      <c r="G2093" s="2" t="s">
        <v>30</v>
      </c>
      <c r="H2093" s="41">
        <v>0</v>
      </c>
      <c r="I2093" s="18">
        <v>470000000</v>
      </c>
      <c r="J2093" s="6" t="s">
        <v>32</v>
      </c>
      <c r="K2093" s="11" t="s">
        <v>3496</v>
      </c>
      <c r="L2093" s="40" t="s">
        <v>2257</v>
      </c>
      <c r="M2093" s="2" t="s">
        <v>35</v>
      </c>
      <c r="N2093" s="11" t="s">
        <v>2258</v>
      </c>
      <c r="O2093" s="11" t="s">
        <v>2259</v>
      </c>
      <c r="P2093" s="2">
        <v>796</v>
      </c>
      <c r="Q2093" s="42" t="s">
        <v>39</v>
      </c>
      <c r="R2093" s="56">
        <v>4</v>
      </c>
      <c r="S2093" s="43">
        <v>7200</v>
      </c>
      <c r="T2093" s="23">
        <f t="shared" si="1250"/>
        <v>28800</v>
      </c>
      <c r="U2093" s="23">
        <f t="shared" si="1229"/>
        <v>32256.000000000004</v>
      </c>
      <c r="V2093" s="2"/>
      <c r="W2093" s="2">
        <v>2016</v>
      </c>
      <c r="X2093" s="41"/>
    </row>
    <row r="2094" spans="1:24" ht="153" x14ac:dyDescent="0.25">
      <c r="A2094" s="6" t="s">
        <v>6099</v>
      </c>
      <c r="B2094" s="11" t="s">
        <v>25</v>
      </c>
      <c r="C2094" s="11" t="s">
        <v>3515</v>
      </c>
      <c r="D2094" s="11" t="s">
        <v>3516</v>
      </c>
      <c r="E2094" s="11" t="s">
        <v>3517</v>
      </c>
      <c r="F2094" s="11" t="s">
        <v>3518</v>
      </c>
      <c r="G2094" s="2" t="s">
        <v>30</v>
      </c>
      <c r="H2094" s="41">
        <v>0</v>
      </c>
      <c r="I2094" s="18">
        <v>470000000</v>
      </c>
      <c r="J2094" s="6" t="s">
        <v>32</v>
      </c>
      <c r="K2094" s="11" t="s">
        <v>3496</v>
      </c>
      <c r="L2094" s="40" t="s">
        <v>2257</v>
      </c>
      <c r="M2094" s="2" t="s">
        <v>35</v>
      </c>
      <c r="N2094" s="11" t="s">
        <v>2258</v>
      </c>
      <c r="O2094" s="11" t="s">
        <v>2259</v>
      </c>
      <c r="P2094" s="2">
        <v>796</v>
      </c>
      <c r="Q2094" s="42" t="s">
        <v>39</v>
      </c>
      <c r="R2094" s="56">
        <v>4</v>
      </c>
      <c r="S2094" s="43">
        <v>5500</v>
      </c>
      <c r="T2094" s="23">
        <f t="shared" si="1250"/>
        <v>22000</v>
      </c>
      <c r="U2094" s="23">
        <f t="shared" si="1229"/>
        <v>24640.000000000004</v>
      </c>
      <c r="V2094" s="2"/>
      <c r="W2094" s="2">
        <v>2016</v>
      </c>
      <c r="X2094" s="41"/>
    </row>
    <row r="2095" spans="1:24" ht="153" x14ac:dyDescent="0.25">
      <c r="A2095" s="6" t="s">
        <v>6100</v>
      </c>
      <c r="B2095" s="11" t="s">
        <v>25</v>
      </c>
      <c r="C2095" s="11" t="s">
        <v>3135</v>
      </c>
      <c r="D2095" s="11" t="s">
        <v>3136</v>
      </c>
      <c r="E2095" s="11" t="s">
        <v>3137</v>
      </c>
      <c r="F2095" s="35" t="s">
        <v>3519</v>
      </c>
      <c r="G2095" s="2" t="s">
        <v>30</v>
      </c>
      <c r="H2095" s="41">
        <v>0</v>
      </c>
      <c r="I2095" s="18">
        <v>470000000</v>
      </c>
      <c r="J2095" s="6" t="s">
        <v>32</v>
      </c>
      <c r="K2095" s="11" t="s">
        <v>3496</v>
      </c>
      <c r="L2095" s="40" t="s">
        <v>2257</v>
      </c>
      <c r="M2095" s="2" t="s">
        <v>35</v>
      </c>
      <c r="N2095" s="11" t="s">
        <v>2258</v>
      </c>
      <c r="O2095" s="11" t="s">
        <v>2259</v>
      </c>
      <c r="P2095" s="2">
        <v>796</v>
      </c>
      <c r="Q2095" s="42" t="s">
        <v>39</v>
      </c>
      <c r="R2095" s="53">
        <v>1</v>
      </c>
      <c r="S2095" s="43">
        <v>132880</v>
      </c>
      <c r="T2095" s="23">
        <v>0</v>
      </c>
      <c r="U2095" s="23">
        <f t="shared" si="1229"/>
        <v>0</v>
      </c>
      <c r="V2095" s="2"/>
      <c r="W2095" s="2">
        <v>2016</v>
      </c>
      <c r="X2095" s="41" t="s">
        <v>6905</v>
      </c>
    </row>
    <row r="2096" spans="1:24" ht="153" x14ac:dyDescent="0.25">
      <c r="A2096" s="6" t="s">
        <v>6101</v>
      </c>
      <c r="B2096" s="11" t="s">
        <v>25</v>
      </c>
      <c r="C2096" s="11" t="s">
        <v>2404</v>
      </c>
      <c r="D2096" s="11" t="s">
        <v>2405</v>
      </c>
      <c r="E2096" s="11" t="s">
        <v>2406</v>
      </c>
      <c r="F2096" s="35" t="s">
        <v>3520</v>
      </c>
      <c r="G2096" s="2" t="s">
        <v>30</v>
      </c>
      <c r="H2096" s="41">
        <v>0</v>
      </c>
      <c r="I2096" s="18">
        <v>470000000</v>
      </c>
      <c r="J2096" s="6" t="s">
        <v>32</v>
      </c>
      <c r="K2096" s="11" t="s">
        <v>152</v>
      </c>
      <c r="L2096" s="40" t="s">
        <v>2257</v>
      </c>
      <c r="M2096" s="2" t="s">
        <v>35</v>
      </c>
      <c r="N2096" s="11" t="s">
        <v>2258</v>
      </c>
      <c r="O2096" s="11" t="s">
        <v>2259</v>
      </c>
      <c r="P2096" s="2">
        <v>796</v>
      </c>
      <c r="Q2096" s="42" t="s">
        <v>39</v>
      </c>
      <c r="R2096" s="56">
        <v>6</v>
      </c>
      <c r="S2096" s="43">
        <v>5177.09</v>
      </c>
      <c r="T2096" s="23">
        <f t="shared" si="1250"/>
        <v>31062.54</v>
      </c>
      <c r="U2096" s="23">
        <f t="shared" si="1229"/>
        <v>34790.044800000003</v>
      </c>
      <c r="V2096" s="2"/>
      <c r="W2096" s="2">
        <v>2016</v>
      </c>
      <c r="X2096" s="41"/>
    </row>
    <row r="2097" spans="1:24" ht="153" x14ac:dyDescent="0.25">
      <c r="A2097" s="6" t="s">
        <v>6102</v>
      </c>
      <c r="B2097" s="11" t="s">
        <v>25</v>
      </c>
      <c r="C2097" s="11" t="s">
        <v>2411</v>
      </c>
      <c r="D2097" s="35" t="s">
        <v>781</v>
      </c>
      <c r="E2097" s="11" t="s">
        <v>2412</v>
      </c>
      <c r="F2097" s="35" t="s">
        <v>3521</v>
      </c>
      <c r="G2097" s="2" t="s">
        <v>30</v>
      </c>
      <c r="H2097" s="41">
        <v>0</v>
      </c>
      <c r="I2097" s="18">
        <v>470000000</v>
      </c>
      <c r="J2097" s="6" t="s">
        <v>32</v>
      </c>
      <c r="K2097" s="11" t="s">
        <v>152</v>
      </c>
      <c r="L2097" s="40" t="s">
        <v>2257</v>
      </c>
      <c r="M2097" s="2" t="s">
        <v>35</v>
      </c>
      <c r="N2097" s="11" t="s">
        <v>2258</v>
      </c>
      <c r="O2097" s="11" t="s">
        <v>2259</v>
      </c>
      <c r="P2097" s="2">
        <v>796</v>
      </c>
      <c r="Q2097" s="42" t="s">
        <v>39</v>
      </c>
      <c r="R2097" s="56">
        <v>8</v>
      </c>
      <c r="S2097" s="43">
        <v>4499.1400000000003</v>
      </c>
      <c r="T2097" s="23">
        <f t="shared" si="1250"/>
        <v>35993.120000000003</v>
      </c>
      <c r="U2097" s="23">
        <f t="shared" si="1229"/>
        <v>40312.294400000006</v>
      </c>
      <c r="V2097" s="2"/>
      <c r="W2097" s="2">
        <v>2016</v>
      </c>
      <c r="X2097" s="41"/>
    </row>
    <row r="2098" spans="1:24" ht="153" x14ac:dyDescent="0.25">
      <c r="A2098" s="6" t="s">
        <v>6103</v>
      </c>
      <c r="B2098" s="11" t="s">
        <v>25</v>
      </c>
      <c r="C2098" s="11" t="s">
        <v>2411</v>
      </c>
      <c r="D2098" s="35" t="s">
        <v>781</v>
      </c>
      <c r="E2098" s="11" t="s">
        <v>2412</v>
      </c>
      <c r="F2098" s="35" t="s">
        <v>3522</v>
      </c>
      <c r="G2098" s="2" t="s">
        <v>30</v>
      </c>
      <c r="H2098" s="41">
        <v>0</v>
      </c>
      <c r="I2098" s="18">
        <v>470000000</v>
      </c>
      <c r="J2098" s="6" t="s">
        <v>32</v>
      </c>
      <c r="K2098" s="11" t="s">
        <v>152</v>
      </c>
      <c r="L2098" s="40" t="s">
        <v>2257</v>
      </c>
      <c r="M2098" s="2" t="s">
        <v>35</v>
      </c>
      <c r="N2098" s="11" t="s">
        <v>2258</v>
      </c>
      <c r="O2098" s="11" t="s">
        <v>2259</v>
      </c>
      <c r="P2098" s="2">
        <v>796</v>
      </c>
      <c r="Q2098" s="42" t="s">
        <v>39</v>
      </c>
      <c r="R2098" s="56">
        <v>8</v>
      </c>
      <c r="S2098" s="43">
        <v>8010</v>
      </c>
      <c r="T2098" s="23">
        <f t="shared" si="1250"/>
        <v>64080</v>
      </c>
      <c r="U2098" s="23">
        <f t="shared" si="1229"/>
        <v>71769.600000000006</v>
      </c>
      <c r="V2098" s="2"/>
      <c r="W2098" s="2">
        <v>2016</v>
      </c>
      <c r="X2098" s="41"/>
    </row>
    <row r="2099" spans="1:24" ht="153" x14ac:dyDescent="0.25">
      <c r="A2099" s="6" t="s">
        <v>6104</v>
      </c>
      <c r="B2099" s="11" t="s">
        <v>25</v>
      </c>
      <c r="C2099" s="11" t="s">
        <v>3170</v>
      </c>
      <c r="D2099" s="11" t="s">
        <v>781</v>
      </c>
      <c r="E2099" s="11" t="s">
        <v>3171</v>
      </c>
      <c r="F2099" s="11" t="s">
        <v>3523</v>
      </c>
      <c r="G2099" s="2" t="s">
        <v>30</v>
      </c>
      <c r="H2099" s="41">
        <v>0</v>
      </c>
      <c r="I2099" s="18">
        <v>470000000</v>
      </c>
      <c r="J2099" s="6" t="s">
        <v>32</v>
      </c>
      <c r="K2099" s="11" t="s">
        <v>152</v>
      </c>
      <c r="L2099" s="40" t="s">
        <v>2257</v>
      </c>
      <c r="M2099" s="2" t="s">
        <v>35</v>
      </c>
      <c r="N2099" s="11" t="s">
        <v>2258</v>
      </c>
      <c r="O2099" s="11" t="s">
        <v>2259</v>
      </c>
      <c r="P2099" s="2">
        <v>796</v>
      </c>
      <c r="Q2099" s="42" t="s">
        <v>39</v>
      </c>
      <c r="R2099" s="56">
        <v>6</v>
      </c>
      <c r="S2099" s="43">
        <v>9108</v>
      </c>
      <c r="T2099" s="23">
        <f t="shared" si="1250"/>
        <v>54648</v>
      </c>
      <c r="U2099" s="23">
        <f t="shared" si="1229"/>
        <v>61205.760000000009</v>
      </c>
      <c r="V2099" s="2"/>
      <c r="W2099" s="2">
        <v>2016</v>
      </c>
      <c r="X2099" s="41"/>
    </row>
    <row r="2100" spans="1:24" ht="153" x14ac:dyDescent="0.25">
      <c r="A2100" s="6" t="s">
        <v>6105</v>
      </c>
      <c r="B2100" s="11" t="s">
        <v>25</v>
      </c>
      <c r="C2100" s="11" t="s">
        <v>3250</v>
      </c>
      <c r="D2100" s="11" t="s">
        <v>3251</v>
      </c>
      <c r="E2100" s="11" t="s">
        <v>3252</v>
      </c>
      <c r="F2100" s="35" t="s">
        <v>3524</v>
      </c>
      <c r="G2100" s="2" t="s">
        <v>30</v>
      </c>
      <c r="H2100" s="41">
        <v>0</v>
      </c>
      <c r="I2100" s="18">
        <v>470000000</v>
      </c>
      <c r="J2100" s="6" t="s">
        <v>32</v>
      </c>
      <c r="K2100" s="11" t="s">
        <v>152</v>
      </c>
      <c r="L2100" s="40" t="s">
        <v>2257</v>
      </c>
      <c r="M2100" s="2" t="s">
        <v>35</v>
      </c>
      <c r="N2100" s="11" t="s">
        <v>2258</v>
      </c>
      <c r="O2100" s="11" t="s">
        <v>2259</v>
      </c>
      <c r="P2100" s="2">
        <v>796</v>
      </c>
      <c r="Q2100" s="42" t="s">
        <v>39</v>
      </c>
      <c r="R2100" s="67">
        <v>1</v>
      </c>
      <c r="S2100" s="43">
        <v>350000</v>
      </c>
      <c r="T2100" s="23">
        <f t="shared" si="1250"/>
        <v>350000</v>
      </c>
      <c r="U2100" s="23">
        <f t="shared" si="1229"/>
        <v>392000.00000000006</v>
      </c>
      <c r="V2100" s="2"/>
      <c r="W2100" s="2">
        <v>2016</v>
      </c>
      <c r="X2100" s="41"/>
    </row>
    <row r="2101" spans="1:24" ht="153" x14ac:dyDescent="0.25">
      <c r="A2101" s="6" t="s">
        <v>6106</v>
      </c>
      <c r="B2101" s="11" t="s">
        <v>25</v>
      </c>
      <c r="C2101" s="11" t="s">
        <v>2432</v>
      </c>
      <c r="D2101" s="35" t="s">
        <v>2433</v>
      </c>
      <c r="E2101" s="11" t="s">
        <v>2373</v>
      </c>
      <c r="F2101" s="35" t="s">
        <v>3525</v>
      </c>
      <c r="G2101" s="2" t="s">
        <v>30</v>
      </c>
      <c r="H2101" s="41">
        <v>0</v>
      </c>
      <c r="I2101" s="18">
        <v>470000000</v>
      </c>
      <c r="J2101" s="6" t="s">
        <v>32</v>
      </c>
      <c r="K2101" s="11" t="s">
        <v>152</v>
      </c>
      <c r="L2101" s="40" t="s">
        <v>2257</v>
      </c>
      <c r="M2101" s="2" t="s">
        <v>35</v>
      </c>
      <c r="N2101" s="11" t="s">
        <v>2258</v>
      </c>
      <c r="O2101" s="11" t="s">
        <v>2259</v>
      </c>
      <c r="P2101" s="2">
        <v>796</v>
      </c>
      <c r="Q2101" s="61" t="s">
        <v>39</v>
      </c>
      <c r="R2101" s="67">
        <v>8</v>
      </c>
      <c r="S2101" s="43">
        <v>12672</v>
      </c>
      <c r="T2101" s="23">
        <f t="shared" si="1250"/>
        <v>101376</v>
      </c>
      <c r="U2101" s="23">
        <f t="shared" si="1229"/>
        <v>113541.12000000001</v>
      </c>
      <c r="V2101" s="2"/>
      <c r="W2101" s="2">
        <v>2016</v>
      </c>
      <c r="X2101" s="41"/>
    </row>
    <row r="2102" spans="1:24" ht="153" x14ac:dyDescent="0.25">
      <c r="A2102" s="6" t="s">
        <v>6107</v>
      </c>
      <c r="B2102" s="11" t="s">
        <v>25</v>
      </c>
      <c r="C2102" s="11" t="s">
        <v>3526</v>
      </c>
      <c r="D2102" s="11" t="s">
        <v>2512</v>
      </c>
      <c r="E2102" s="11" t="s">
        <v>3527</v>
      </c>
      <c r="F2102" s="35" t="s">
        <v>3528</v>
      </c>
      <c r="G2102" s="2" t="s">
        <v>30</v>
      </c>
      <c r="H2102" s="41">
        <v>0</v>
      </c>
      <c r="I2102" s="18">
        <v>470000000</v>
      </c>
      <c r="J2102" s="6" t="s">
        <v>32</v>
      </c>
      <c r="K2102" s="11" t="s">
        <v>152</v>
      </c>
      <c r="L2102" s="40" t="s">
        <v>2257</v>
      </c>
      <c r="M2102" s="2" t="s">
        <v>35</v>
      </c>
      <c r="N2102" s="11" t="s">
        <v>2258</v>
      </c>
      <c r="O2102" s="11" t="s">
        <v>2259</v>
      </c>
      <c r="P2102" s="2">
        <v>796</v>
      </c>
      <c r="Q2102" s="42" t="s">
        <v>39</v>
      </c>
      <c r="R2102" s="67">
        <v>2</v>
      </c>
      <c r="S2102" s="43">
        <v>120000</v>
      </c>
      <c r="T2102" s="23">
        <f t="shared" si="1250"/>
        <v>240000</v>
      </c>
      <c r="U2102" s="23">
        <f t="shared" si="1229"/>
        <v>268800</v>
      </c>
      <c r="V2102" s="2"/>
      <c r="W2102" s="2">
        <v>2016</v>
      </c>
      <c r="X2102" s="41"/>
    </row>
    <row r="2103" spans="1:24" ht="153" x14ac:dyDescent="0.25">
      <c r="A2103" s="6" t="s">
        <v>6108</v>
      </c>
      <c r="B2103" s="11" t="s">
        <v>25</v>
      </c>
      <c r="C2103" s="11" t="s">
        <v>2971</v>
      </c>
      <c r="D2103" s="11" t="s">
        <v>2398</v>
      </c>
      <c r="E2103" s="11" t="s">
        <v>2972</v>
      </c>
      <c r="F2103" s="11" t="s">
        <v>3529</v>
      </c>
      <c r="G2103" s="2" t="s">
        <v>30</v>
      </c>
      <c r="H2103" s="41">
        <v>0</v>
      </c>
      <c r="I2103" s="18">
        <v>470000000</v>
      </c>
      <c r="J2103" s="6" t="s">
        <v>32</v>
      </c>
      <c r="K2103" s="11" t="s">
        <v>152</v>
      </c>
      <c r="L2103" s="40" t="s">
        <v>2257</v>
      </c>
      <c r="M2103" s="2" t="s">
        <v>35</v>
      </c>
      <c r="N2103" s="11" t="s">
        <v>2258</v>
      </c>
      <c r="O2103" s="11" t="s">
        <v>2259</v>
      </c>
      <c r="P2103" s="2">
        <v>796</v>
      </c>
      <c r="Q2103" s="42" t="s">
        <v>39</v>
      </c>
      <c r="R2103" s="67">
        <v>1</v>
      </c>
      <c r="S2103" s="43">
        <v>61950</v>
      </c>
      <c r="T2103" s="23">
        <f t="shared" si="1250"/>
        <v>61950</v>
      </c>
      <c r="U2103" s="23">
        <f t="shared" si="1229"/>
        <v>69384</v>
      </c>
      <c r="V2103" s="2"/>
      <c r="W2103" s="2">
        <v>2016</v>
      </c>
      <c r="X2103" s="41"/>
    </row>
    <row r="2104" spans="1:24" ht="153" x14ac:dyDescent="0.25">
      <c r="A2104" s="6" t="s">
        <v>6109</v>
      </c>
      <c r="B2104" s="11" t="s">
        <v>25</v>
      </c>
      <c r="C2104" s="11" t="s">
        <v>3186</v>
      </c>
      <c r="D2104" s="11" t="s">
        <v>3187</v>
      </c>
      <c r="E2104" s="11" t="s">
        <v>3188</v>
      </c>
      <c r="F2104" s="35" t="s">
        <v>3530</v>
      </c>
      <c r="G2104" s="2" t="s">
        <v>30</v>
      </c>
      <c r="H2104" s="41">
        <v>0</v>
      </c>
      <c r="I2104" s="18">
        <v>470000000</v>
      </c>
      <c r="J2104" s="6" t="s">
        <v>32</v>
      </c>
      <c r="K2104" s="11" t="s">
        <v>152</v>
      </c>
      <c r="L2104" s="40" t="s">
        <v>2257</v>
      </c>
      <c r="M2104" s="2" t="s">
        <v>35</v>
      </c>
      <c r="N2104" s="11" t="s">
        <v>2258</v>
      </c>
      <c r="O2104" s="11" t="s">
        <v>2259</v>
      </c>
      <c r="P2104" s="2">
        <v>796</v>
      </c>
      <c r="Q2104" s="42" t="s">
        <v>39</v>
      </c>
      <c r="R2104" s="67">
        <v>4</v>
      </c>
      <c r="S2104" s="43">
        <v>11520</v>
      </c>
      <c r="T2104" s="23">
        <f t="shared" si="1250"/>
        <v>46080</v>
      </c>
      <c r="U2104" s="23">
        <f t="shared" si="1229"/>
        <v>51609.600000000006</v>
      </c>
      <c r="V2104" s="2"/>
      <c r="W2104" s="2">
        <v>2016</v>
      </c>
      <c r="X2104" s="41"/>
    </row>
    <row r="2105" spans="1:24" ht="153" x14ac:dyDescent="0.25">
      <c r="A2105" s="6" t="s">
        <v>6110</v>
      </c>
      <c r="B2105" s="11" t="s">
        <v>25</v>
      </c>
      <c r="C2105" s="11" t="s">
        <v>3258</v>
      </c>
      <c r="D2105" s="11" t="s">
        <v>2456</v>
      </c>
      <c r="E2105" s="11" t="s">
        <v>3259</v>
      </c>
      <c r="F2105" s="11" t="s">
        <v>3531</v>
      </c>
      <c r="G2105" s="2" t="s">
        <v>30</v>
      </c>
      <c r="H2105" s="41">
        <v>0</v>
      </c>
      <c r="I2105" s="18">
        <v>470000000</v>
      </c>
      <c r="J2105" s="6" t="s">
        <v>32</v>
      </c>
      <c r="K2105" s="11" t="s">
        <v>152</v>
      </c>
      <c r="L2105" s="40" t="s">
        <v>2257</v>
      </c>
      <c r="M2105" s="2" t="s">
        <v>35</v>
      </c>
      <c r="N2105" s="11" t="s">
        <v>2258</v>
      </c>
      <c r="O2105" s="11" t="s">
        <v>2259</v>
      </c>
      <c r="P2105" s="2">
        <v>796</v>
      </c>
      <c r="Q2105" s="42" t="s">
        <v>39</v>
      </c>
      <c r="R2105" s="67">
        <v>1</v>
      </c>
      <c r="S2105" s="43">
        <v>156000</v>
      </c>
      <c r="T2105" s="23">
        <f t="shared" si="1250"/>
        <v>156000</v>
      </c>
      <c r="U2105" s="23">
        <f t="shared" si="1229"/>
        <v>174720.00000000003</v>
      </c>
      <c r="V2105" s="2"/>
      <c r="W2105" s="2">
        <v>2016</v>
      </c>
      <c r="X2105" s="41"/>
    </row>
    <row r="2106" spans="1:24" ht="153" x14ac:dyDescent="0.25">
      <c r="A2106" s="6" t="s">
        <v>6111</v>
      </c>
      <c r="B2106" s="11" t="s">
        <v>25</v>
      </c>
      <c r="C2106" s="11" t="s">
        <v>3209</v>
      </c>
      <c r="D2106" s="11" t="s">
        <v>2445</v>
      </c>
      <c r="E2106" s="11" t="s">
        <v>3210</v>
      </c>
      <c r="F2106" s="11" t="s">
        <v>3532</v>
      </c>
      <c r="G2106" s="2" t="s">
        <v>30</v>
      </c>
      <c r="H2106" s="41">
        <v>0</v>
      </c>
      <c r="I2106" s="18">
        <v>470000000</v>
      </c>
      <c r="J2106" s="6" t="s">
        <v>32</v>
      </c>
      <c r="K2106" s="11" t="s">
        <v>152</v>
      </c>
      <c r="L2106" s="40" t="s">
        <v>2257</v>
      </c>
      <c r="M2106" s="2" t="s">
        <v>35</v>
      </c>
      <c r="N2106" s="11" t="s">
        <v>2258</v>
      </c>
      <c r="O2106" s="11" t="s">
        <v>2259</v>
      </c>
      <c r="P2106" s="2">
        <v>796</v>
      </c>
      <c r="Q2106" s="42" t="s">
        <v>39</v>
      </c>
      <c r="R2106" s="67">
        <v>1</v>
      </c>
      <c r="S2106" s="43">
        <v>59400</v>
      </c>
      <c r="T2106" s="23">
        <f t="shared" si="1250"/>
        <v>59400</v>
      </c>
      <c r="U2106" s="23">
        <f t="shared" si="1229"/>
        <v>66528</v>
      </c>
      <c r="V2106" s="2"/>
      <c r="W2106" s="2">
        <v>2016</v>
      </c>
      <c r="X2106" s="41"/>
    </row>
    <row r="2107" spans="1:24" ht="153" x14ac:dyDescent="0.25">
      <c r="A2107" s="6" t="s">
        <v>6112</v>
      </c>
      <c r="B2107" s="11" t="s">
        <v>25</v>
      </c>
      <c r="C2107" s="11" t="s">
        <v>3193</v>
      </c>
      <c r="D2107" s="11" t="s">
        <v>2569</v>
      </c>
      <c r="E2107" s="11" t="s">
        <v>3194</v>
      </c>
      <c r="F2107" s="11" t="s">
        <v>3533</v>
      </c>
      <c r="G2107" s="2" t="s">
        <v>30</v>
      </c>
      <c r="H2107" s="41">
        <v>0</v>
      </c>
      <c r="I2107" s="18">
        <v>470000000</v>
      </c>
      <c r="J2107" s="6" t="s">
        <v>32</v>
      </c>
      <c r="K2107" s="11" t="s">
        <v>152</v>
      </c>
      <c r="L2107" s="40" t="s">
        <v>2257</v>
      </c>
      <c r="M2107" s="2" t="s">
        <v>35</v>
      </c>
      <c r="N2107" s="11" t="s">
        <v>2258</v>
      </c>
      <c r="O2107" s="11" t="s">
        <v>2259</v>
      </c>
      <c r="P2107" s="2">
        <v>796</v>
      </c>
      <c r="Q2107" s="42" t="s">
        <v>39</v>
      </c>
      <c r="R2107" s="67">
        <v>1</v>
      </c>
      <c r="S2107" s="43">
        <v>25653</v>
      </c>
      <c r="T2107" s="23">
        <f t="shared" si="1250"/>
        <v>25653</v>
      </c>
      <c r="U2107" s="23">
        <f t="shared" si="1229"/>
        <v>28731.360000000004</v>
      </c>
      <c r="V2107" s="2"/>
      <c r="W2107" s="2">
        <v>2016</v>
      </c>
      <c r="X2107" s="41"/>
    </row>
    <row r="2108" spans="1:24" ht="153" x14ac:dyDescent="0.25">
      <c r="A2108" s="6" t="s">
        <v>6113</v>
      </c>
      <c r="B2108" s="11" t="s">
        <v>25</v>
      </c>
      <c r="C2108" s="11" t="s">
        <v>2805</v>
      </c>
      <c r="D2108" s="11" t="s">
        <v>2806</v>
      </c>
      <c r="E2108" s="11" t="s">
        <v>6842</v>
      </c>
      <c r="F2108" s="45" t="s">
        <v>3534</v>
      </c>
      <c r="G2108" s="2" t="s">
        <v>30</v>
      </c>
      <c r="H2108" s="41">
        <v>0</v>
      </c>
      <c r="I2108" s="18">
        <v>470000000</v>
      </c>
      <c r="J2108" s="6" t="s">
        <v>32</v>
      </c>
      <c r="K2108" s="11" t="s">
        <v>152</v>
      </c>
      <c r="L2108" s="40" t="s">
        <v>2257</v>
      </c>
      <c r="M2108" s="2" t="s">
        <v>35</v>
      </c>
      <c r="N2108" s="11" t="s">
        <v>2258</v>
      </c>
      <c r="O2108" s="11" t="s">
        <v>2259</v>
      </c>
      <c r="P2108" s="2">
        <v>796</v>
      </c>
      <c r="Q2108" s="42" t="s">
        <v>39</v>
      </c>
      <c r="R2108" s="67">
        <v>4</v>
      </c>
      <c r="S2108" s="43">
        <v>499.99999999999994</v>
      </c>
      <c r="T2108" s="23">
        <f t="shared" si="1250"/>
        <v>1999.9999999999998</v>
      </c>
      <c r="U2108" s="23">
        <f t="shared" si="1229"/>
        <v>2240</v>
      </c>
      <c r="V2108" s="2"/>
      <c r="W2108" s="2">
        <v>2016</v>
      </c>
      <c r="X2108" s="41"/>
    </row>
    <row r="2109" spans="1:24" ht="153" x14ac:dyDescent="0.25">
      <c r="A2109" s="6" t="s">
        <v>6114</v>
      </c>
      <c r="B2109" s="11" t="s">
        <v>25</v>
      </c>
      <c r="C2109" s="11" t="s">
        <v>2805</v>
      </c>
      <c r="D2109" s="11" t="s">
        <v>2806</v>
      </c>
      <c r="E2109" s="11" t="s">
        <v>6842</v>
      </c>
      <c r="F2109" s="45" t="s">
        <v>3535</v>
      </c>
      <c r="G2109" s="2" t="s">
        <v>30</v>
      </c>
      <c r="H2109" s="41">
        <v>0</v>
      </c>
      <c r="I2109" s="18">
        <v>470000000</v>
      </c>
      <c r="J2109" s="6" t="s">
        <v>32</v>
      </c>
      <c r="K2109" s="11" t="s">
        <v>152</v>
      </c>
      <c r="L2109" s="40" t="s">
        <v>2257</v>
      </c>
      <c r="M2109" s="2" t="s">
        <v>35</v>
      </c>
      <c r="N2109" s="11" t="s">
        <v>2258</v>
      </c>
      <c r="O2109" s="11" t="s">
        <v>2259</v>
      </c>
      <c r="P2109" s="2">
        <v>796</v>
      </c>
      <c r="Q2109" s="42" t="s">
        <v>39</v>
      </c>
      <c r="R2109" s="67">
        <v>4</v>
      </c>
      <c r="S2109" s="43">
        <v>1200</v>
      </c>
      <c r="T2109" s="23">
        <f t="shared" si="1250"/>
        <v>4800</v>
      </c>
      <c r="U2109" s="23">
        <f t="shared" si="1229"/>
        <v>5376.0000000000009</v>
      </c>
      <c r="V2109" s="2"/>
      <c r="W2109" s="2">
        <v>2016</v>
      </c>
      <c r="X2109" s="41"/>
    </row>
    <row r="2110" spans="1:24" ht="153" x14ac:dyDescent="0.25">
      <c r="A2110" s="6" t="s">
        <v>6115</v>
      </c>
      <c r="B2110" s="11" t="s">
        <v>25</v>
      </c>
      <c r="C2110" s="11" t="s">
        <v>2404</v>
      </c>
      <c r="D2110" s="35" t="s">
        <v>2405</v>
      </c>
      <c r="E2110" s="11" t="s">
        <v>2406</v>
      </c>
      <c r="F2110" s="35" t="s">
        <v>3536</v>
      </c>
      <c r="G2110" s="2" t="s">
        <v>30</v>
      </c>
      <c r="H2110" s="41">
        <v>0</v>
      </c>
      <c r="I2110" s="18">
        <v>470000000</v>
      </c>
      <c r="J2110" s="6" t="s">
        <v>32</v>
      </c>
      <c r="K2110" s="11" t="s">
        <v>267</v>
      </c>
      <c r="L2110" s="40" t="s">
        <v>2257</v>
      </c>
      <c r="M2110" s="2" t="s">
        <v>35</v>
      </c>
      <c r="N2110" s="11" t="s">
        <v>2258</v>
      </c>
      <c r="O2110" s="11" t="s">
        <v>2259</v>
      </c>
      <c r="P2110" s="2">
        <v>796</v>
      </c>
      <c r="Q2110" s="42" t="s">
        <v>39</v>
      </c>
      <c r="R2110" s="56">
        <v>10</v>
      </c>
      <c r="S2110" s="43">
        <v>8357.0399999999991</v>
      </c>
      <c r="T2110" s="23">
        <f t="shared" si="1250"/>
        <v>83570.399999999994</v>
      </c>
      <c r="U2110" s="23">
        <f t="shared" si="1229"/>
        <v>93598.847999999998</v>
      </c>
      <c r="V2110" s="2"/>
      <c r="W2110" s="2">
        <v>2016</v>
      </c>
      <c r="X2110" s="41"/>
    </row>
    <row r="2111" spans="1:24" ht="153" x14ac:dyDescent="0.25">
      <c r="A2111" s="6" t="s">
        <v>6116</v>
      </c>
      <c r="B2111" s="11" t="s">
        <v>25</v>
      </c>
      <c r="C2111" s="11" t="s">
        <v>3149</v>
      </c>
      <c r="D2111" s="35" t="s">
        <v>781</v>
      </c>
      <c r="E2111" s="11" t="s">
        <v>3150</v>
      </c>
      <c r="F2111" s="35" t="s">
        <v>3537</v>
      </c>
      <c r="G2111" s="2" t="s">
        <v>30</v>
      </c>
      <c r="H2111" s="41">
        <v>0</v>
      </c>
      <c r="I2111" s="18">
        <v>470000000</v>
      </c>
      <c r="J2111" s="6" t="s">
        <v>32</v>
      </c>
      <c r="K2111" s="11" t="s">
        <v>267</v>
      </c>
      <c r="L2111" s="40" t="s">
        <v>2257</v>
      </c>
      <c r="M2111" s="2" t="s">
        <v>35</v>
      </c>
      <c r="N2111" s="11" t="s">
        <v>2258</v>
      </c>
      <c r="O2111" s="11" t="s">
        <v>2259</v>
      </c>
      <c r="P2111" s="2">
        <v>796</v>
      </c>
      <c r="Q2111" s="42" t="s">
        <v>39</v>
      </c>
      <c r="R2111" s="56">
        <v>10</v>
      </c>
      <c r="S2111" s="43">
        <v>8357.0399999999991</v>
      </c>
      <c r="T2111" s="23">
        <f t="shared" si="1250"/>
        <v>83570.399999999994</v>
      </c>
      <c r="U2111" s="23">
        <f t="shared" si="1229"/>
        <v>93598.847999999998</v>
      </c>
      <c r="V2111" s="2"/>
      <c r="W2111" s="2">
        <v>2016</v>
      </c>
      <c r="X2111" s="41"/>
    </row>
    <row r="2112" spans="1:24" ht="153" x14ac:dyDescent="0.25">
      <c r="A2112" s="6" t="s">
        <v>6117</v>
      </c>
      <c r="B2112" s="11" t="s">
        <v>25</v>
      </c>
      <c r="C2112" s="11" t="s">
        <v>2514</v>
      </c>
      <c r="D2112" s="11" t="s">
        <v>2515</v>
      </c>
      <c r="E2112" s="11" t="s">
        <v>2516</v>
      </c>
      <c r="F2112" s="62" t="s">
        <v>3538</v>
      </c>
      <c r="G2112" s="2" t="s">
        <v>30</v>
      </c>
      <c r="H2112" s="41">
        <v>0</v>
      </c>
      <c r="I2112" s="18">
        <v>470000000</v>
      </c>
      <c r="J2112" s="6" t="s">
        <v>32</v>
      </c>
      <c r="K2112" s="11" t="s">
        <v>267</v>
      </c>
      <c r="L2112" s="40" t="s">
        <v>2257</v>
      </c>
      <c r="M2112" s="2" t="s">
        <v>35</v>
      </c>
      <c r="N2112" s="11" t="s">
        <v>2258</v>
      </c>
      <c r="O2112" s="11" t="s">
        <v>2259</v>
      </c>
      <c r="P2112" s="2">
        <v>796</v>
      </c>
      <c r="Q2112" s="42" t="s">
        <v>39</v>
      </c>
      <c r="R2112" s="56">
        <v>2</v>
      </c>
      <c r="S2112" s="43">
        <v>46800</v>
      </c>
      <c r="T2112" s="23">
        <f t="shared" si="1250"/>
        <v>93600</v>
      </c>
      <c r="U2112" s="23">
        <f t="shared" si="1229"/>
        <v>104832.00000000001</v>
      </c>
      <c r="V2112" s="2"/>
      <c r="W2112" s="2">
        <v>2016</v>
      </c>
      <c r="X2112" s="41"/>
    </row>
    <row r="2113" spans="1:24" ht="153" x14ac:dyDescent="0.25">
      <c r="A2113" s="6" t="s">
        <v>6118</v>
      </c>
      <c r="B2113" s="11" t="s">
        <v>25</v>
      </c>
      <c r="C2113" s="11" t="s">
        <v>2539</v>
      </c>
      <c r="D2113" s="35" t="s">
        <v>2398</v>
      </c>
      <c r="E2113" s="11" t="s">
        <v>2540</v>
      </c>
      <c r="F2113" s="62" t="s">
        <v>3539</v>
      </c>
      <c r="G2113" s="2" t="s">
        <v>30</v>
      </c>
      <c r="H2113" s="41">
        <v>0</v>
      </c>
      <c r="I2113" s="18">
        <v>470000000</v>
      </c>
      <c r="J2113" s="6" t="s">
        <v>32</v>
      </c>
      <c r="K2113" s="11" t="s">
        <v>267</v>
      </c>
      <c r="L2113" s="40" t="s">
        <v>2257</v>
      </c>
      <c r="M2113" s="2" t="s">
        <v>35</v>
      </c>
      <c r="N2113" s="11" t="s">
        <v>2258</v>
      </c>
      <c r="O2113" s="11" t="s">
        <v>2259</v>
      </c>
      <c r="P2113" s="2">
        <v>796</v>
      </c>
      <c r="Q2113" s="42" t="s">
        <v>39</v>
      </c>
      <c r="R2113" s="56">
        <v>1</v>
      </c>
      <c r="S2113" s="43">
        <v>87476.64</v>
      </c>
      <c r="T2113" s="23">
        <f t="shared" si="1250"/>
        <v>87476.64</v>
      </c>
      <c r="U2113" s="23">
        <f t="shared" si="1229"/>
        <v>97973.836800000005</v>
      </c>
      <c r="V2113" s="2"/>
      <c r="W2113" s="2">
        <v>2016</v>
      </c>
      <c r="X2113" s="41"/>
    </row>
    <row r="2114" spans="1:24" ht="153" x14ac:dyDescent="0.25">
      <c r="A2114" s="6" t="s">
        <v>6119</v>
      </c>
      <c r="B2114" s="11" t="s">
        <v>25</v>
      </c>
      <c r="C2114" s="11" t="s">
        <v>3209</v>
      </c>
      <c r="D2114" s="11" t="s">
        <v>2445</v>
      </c>
      <c r="E2114" s="11" t="s">
        <v>3210</v>
      </c>
      <c r="F2114" s="35" t="s">
        <v>3540</v>
      </c>
      <c r="G2114" s="2" t="s">
        <v>30</v>
      </c>
      <c r="H2114" s="41">
        <v>0</v>
      </c>
      <c r="I2114" s="18">
        <v>470000000</v>
      </c>
      <c r="J2114" s="6" t="s">
        <v>32</v>
      </c>
      <c r="K2114" s="11" t="s">
        <v>267</v>
      </c>
      <c r="L2114" s="40" t="s">
        <v>2257</v>
      </c>
      <c r="M2114" s="2" t="s">
        <v>35</v>
      </c>
      <c r="N2114" s="11" t="s">
        <v>2258</v>
      </c>
      <c r="O2114" s="11" t="s">
        <v>2259</v>
      </c>
      <c r="P2114" s="2">
        <v>796</v>
      </c>
      <c r="Q2114" s="42" t="s">
        <v>39</v>
      </c>
      <c r="R2114" s="70">
        <v>1</v>
      </c>
      <c r="S2114" s="43">
        <v>29158.83</v>
      </c>
      <c r="T2114" s="23">
        <f t="shared" si="1250"/>
        <v>29158.83</v>
      </c>
      <c r="U2114" s="23">
        <f t="shared" si="1229"/>
        <v>32657.889600000006</v>
      </c>
      <c r="V2114" s="2"/>
      <c r="W2114" s="2">
        <v>2016</v>
      </c>
      <c r="X2114" s="41"/>
    </row>
    <row r="2115" spans="1:24" ht="178.5" x14ac:dyDescent="0.25">
      <c r="A2115" s="6" t="s">
        <v>6120</v>
      </c>
      <c r="B2115" s="11" t="s">
        <v>25</v>
      </c>
      <c r="C2115" s="11" t="s">
        <v>3541</v>
      </c>
      <c r="D2115" s="11" t="s">
        <v>2228</v>
      </c>
      <c r="E2115" s="11" t="s">
        <v>3542</v>
      </c>
      <c r="F2115" s="45" t="s">
        <v>3543</v>
      </c>
      <c r="G2115" s="2" t="s">
        <v>30</v>
      </c>
      <c r="H2115" s="41">
        <v>0</v>
      </c>
      <c r="I2115" s="18">
        <v>470000000</v>
      </c>
      <c r="J2115" s="6" t="s">
        <v>32</v>
      </c>
      <c r="K2115" s="3" t="s">
        <v>240</v>
      </c>
      <c r="L2115" s="40" t="s">
        <v>2257</v>
      </c>
      <c r="M2115" s="2" t="s">
        <v>35</v>
      </c>
      <c r="N2115" s="11" t="s">
        <v>2258</v>
      </c>
      <c r="O2115" s="11" t="s">
        <v>2259</v>
      </c>
      <c r="P2115" s="2">
        <v>796</v>
      </c>
      <c r="Q2115" s="42" t="s">
        <v>39</v>
      </c>
      <c r="R2115" s="43">
        <v>140</v>
      </c>
      <c r="S2115" s="43">
        <v>27455</v>
      </c>
      <c r="T2115" s="23">
        <v>0</v>
      </c>
      <c r="U2115" s="23">
        <f t="shared" si="1229"/>
        <v>0</v>
      </c>
      <c r="V2115" s="2"/>
      <c r="W2115" s="2">
        <v>2016</v>
      </c>
      <c r="X2115" s="41" t="s">
        <v>10215</v>
      </c>
    </row>
    <row r="2116" spans="1:24" ht="178.5" x14ac:dyDescent="0.25">
      <c r="A2116" s="6" t="s">
        <v>7603</v>
      </c>
      <c r="B2116" s="11" t="s">
        <v>25</v>
      </c>
      <c r="C2116" s="11" t="s">
        <v>3541</v>
      </c>
      <c r="D2116" s="11" t="s">
        <v>2228</v>
      </c>
      <c r="E2116" s="11" t="s">
        <v>3542</v>
      </c>
      <c r="F2116" s="45" t="s">
        <v>3543</v>
      </c>
      <c r="G2116" s="2" t="s">
        <v>337</v>
      </c>
      <c r="H2116" s="41">
        <v>0</v>
      </c>
      <c r="I2116" s="18">
        <v>470000000</v>
      </c>
      <c r="J2116" s="6" t="s">
        <v>32</v>
      </c>
      <c r="K2116" s="3" t="s">
        <v>95</v>
      </c>
      <c r="L2116" s="40" t="s">
        <v>2257</v>
      </c>
      <c r="M2116" s="2" t="s">
        <v>35</v>
      </c>
      <c r="N2116" s="11" t="s">
        <v>2258</v>
      </c>
      <c r="O2116" s="11" t="s">
        <v>2259</v>
      </c>
      <c r="P2116" s="2">
        <v>796</v>
      </c>
      <c r="Q2116" s="42" t="s">
        <v>39</v>
      </c>
      <c r="R2116" s="43">
        <v>120</v>
      </c>
      <c r="S2116" s="43">
        <v>20865</v>
      </c>
      <c r="T2116" s="23">
        <f t="shared" ref="T2116" si="1251">R2116*S2116</f>
        <v>2503800</v>
      </c>
      <c r="U2116" s="23">
        <f t="shared" ref="U2116" si="1252">T2116*1.12</f>
        <v>2804256.0000000005</v>
      </c>
      <c r="V2116" s="2"/>
      <c r="W2116" s="2">
        <v>2016</v>
      </c>
      <c r="X2116" s="41"/>
    </row>
    <row r="2117" spans="1:24" ht="165.75" x14ac:dyDescent="0.25">
      <c r="A2117" s="6" t="s">
        <v>6121</v>
      </c>
      <c r="B2117" s="11" t="s">
        <v>25</v>
      </c>
      <c r="C2117" s="11" t="s">
        <v>3544</v>
      </c>
      <c r="D2117" s="11" t="s">
        <v>2228</v>
      </c>
      <c r="E2117" s="11" t="s">
        <v>3545</v>
      </c>
      <c r="F2117" s="45" t="s">
        <v>3546</v>
      </c>
      <c r="G2117" s="2" t="s">
        <v>30</v>
      </c>
      <c r="H2117" s="41">
        <v>0</v>
      </c>
      <c r="I2117" s="18">
        <v>470000000</v>
      </c>
      <c r="J2117" s="6" t="s">
        <v>32</v>
      </c>
      <c r="K2117" s="3" t="s">
        <v>240</v>
      </c>
      <c r="L2117" s="40" t="s">
        <v>2257</v>
      </c>
      <c r="M2117" s="2" t="s">
        <v>35</v>
      </c>
      <c r="N2117" s="11" t="s">
        <v>2258</v>
      </c>
      <c r="O2117" s="11" t="s">
        <v>2259</v>
      </c>
      <c r="P2117" s="2">
        <v>796</v>
      </c>
      <c r="Q2117" s="42" t="s">
        <v>39</v>
      </c>
      <c r="R2117" s="43">
        <v>90</v>
      </c>
      <c r="S2117" s="43">
        <v>33705</v>
      </c>
      <c r="T2117" s="23">
        <v>0</v>
      </c>
      <c r="U2117" s="23">
        <f t="shared" si="1229"/>
        <v>0</v>
      </c>
      <c r="V2117" s="2"/>
      <c r="W2117" s="2">
        <v>2016</v>
      </c>
      <c r="X2117" s="41" t="s">
        <v>10215</v>
      </c>
    </row>
    <row r="2118" spans="1:24" ht="165.75" x14ac:dyDescent="0.25">
      <c r="A2118" s="6" t="s">
        <v>7604</v>
      </c>
      <c r="B2118" s="11" t="s">
        <v>25</v>
      </c>
      <c r="C2118" s="11" t="s">
        <v>3544</v>
      </c>
      <c r="D2118" s="11" t="s">
        <v>2228</v>
      </c>
      <c r="E2118" s="11" t="s">
        <v>3545</v>
      </c>
      <c r="F2118" s="45" t="s">
        <v>3546</v>
      </c>
      <c r="G2118" s="2" t="s">
        <v>337</v>
      </c>
      <c r="H2118" s="41">
        <v>0</v>
      </c>
      <c r="I2118" s="18">
        <v>470000000</v>
      </c>
      <c r="J2118" s="6" t="s">
        <v>32</v>
      </c>
      <c r="K2118" s="3" t="s">
        <v>95</v>
      </c>
      <c r="L2118" s="40" t="s">
        <v>2257</v>
      </c>
      <c r="M2118" s="2" t="s">
        <v>35</v>
      </c>
      <c r="N2118" s="11" t="s">
        <v>2258</v>
      </c>
      <c r="O2118" s="11" t="s">
        <v>2259</v>
      </c>
      <c r="P2118" s="2">
        <v>796</v>
      </c>
      <c r="Q2118" s="42" t="s">
        <v>39</v>
      </c>
      <c r="R2118" s="43">
        <v>86</v>
      </c>
      <c r="S2118" s="43">
        <v>23866</v>
      </c>
      <c r="T2118" s="23">
        <f t="shared" ref="T2118" si="1253">R2118*S2118</f>
        <v>2052476</v>
      </c>
      <c r="U2118" s="23">
        <f t="shared" ref="U2118" si="1254">T2118*1.12</f>
        <v>2298773.12</v>
      </c>
      <c r="V2118" s="2"/>
      <c r="W2118" s="2">
        <v>2016</v>
      </c>
      <c r="X2118" s="41"/>
    </row>
    <row r="2119" spans="1:24" ht="153" x14ac:dyDescent="0.25">
      <c r="A2119" s="6" t="s">
        <v>6122</v>
      </c>
      <c r="B2119" s="11" t="s">
        <v>25</v>
      </c>
      <c r="C2119" s="11" t="s">
        <v>3547</v>
      </c>
      <c r="D2119" s="11" t="s">
        <v>2228</v>
      </c>
      <c r="E2119" s="11" t="s">
        <v>3548</v>
      </c>
      <c r="F2119" s="11" t="s">
        <v>3549</v>
      </c>
      <c r="G2119" s="2" t="s">
        <v>30</v>
      </c>
      <c r="H2119" s="41">
        <v>0</v>
      </c>
      <c r="I2119" s="18">
        <v>470000000</v>
      </c>
      <c r="J2119" s="6" t="s">
        <v>32</v>
      </c>
      <c r="K2119" s="3" t="s">
        <v>240</v>
      </c>
      <c r="L2119" s="40" t="s">
        <v>2257</v>
      </c>
      <c r="M2119" s="2" t="s">
        <v>35</v>
      </c>
      <c r="N2119" s="11" t="s">
        <v>2258</v>
      </c>
      <c r="O2119" s="11" t="s">
        <v>2259</v>
      </c>
      <c r="P2119" s="2">
        <v>796</v>
      </c>
      <c r="Q2119" s="42" t="s">
        <v>39</v>
      </c>
      <c r="R2119" s="43">
        <v>224</v>
      </c>
      <c r="S2119" s="23">
        <v>47100</v>
      </c>
      <c r="T2119" s="23">
        <v>0</v>
      </c>
      <c r="U2119" s="23">
        <f t="shared" si="1229"/>
        <v>0</v>
      </c>
      <c r="V2119" s="2"/>
      <c r="W2119" s="2">
        <v>2016</v>
      </c>
      <c r="X2119" s="41" t="s">
        <v>10215</v>
      </c>
    </row>
    <row r="2120" spans="1:24" ht="153" x14ac:dyDescent="0.25">
      <c r="A2120" s="6" t="s">
        <v>7605</v>
      </c>
      <c r="B2120" s="11" t="s">
        <v>25</v>
      </c>
      <c r="C2120" s="11" t="s">
        <v>3547</v>
      </c>
      <c r="D2120" s="11" t="s">
        <v>2228</v>
      </c>
      <c r="E2120" s="11" t="s">
        <v>3548</v>
      </c>
      <c r="F2120" s="11" t="s">
        <v>3549</v>
      </c>
      <c r="G2120" s="2" t="s">
        <v>337</v>
      </c>
      <c r="H2120" s="41">
        <v>0</v>
      </c>
      <c r="I2120" s="18">
        <v>470000000</v>
      </c>
      <c r="J2120" s="6" t="s">
        <v>32</v>
      </c>
      <c r="K2120" s="3" t="s">
        <v>95</v>
      </c>
      <c r="L2120" s="40" t="s">
        <v>2257</v>
      </c>
      <c r="M2120" s="2" t="s">
        <v>35</v>
      </c>
      <c r="N2120" s="11" t="s">
        <v>2258</v>
      </c>
      <c r="O2120" s="11" t="s">
        <v>2259</v>
      </c>
      <c r="P2120" s="2">
        <v>796</v>
      </c>
      <c r="Q2120" s="42" t="s">
        <v>39</v>
      </c>
      <c r="R2120" s="43">
        <v>220</v>
      </c>
      <c r="S2120" s="23">
        <v>38180</v>
      </c>
      <c r="T2120" s="23">
        <f t="shared" ref="T2120" si="1255">R2120*S2120</f>
        <v>8399600</v>
      </c>
      <c r="U2120" s="23">
        <f t="shared" ref="U2120" si="1256">T2120*1.12</f>
        <v>9407552</v>
      </c>
      <c r="V2120" s="2"/>
      <c r="W2120" s="2">
        <v>2016</v>
      </c>
      <c r="X2120" s="41"/>
    </row>
    <row r="2121" spans="1:24" ht="153" x14ac:dyDescent="0.25">
      <c r="A2121" s="6" t="s">
        <v>6123</v>
      </c>
      <c r="B2121" s="11" t="s">
        <v>25</v>
      </c>
      <c r="C2121" s="11" t="s">
        <v>3550</v>
      </c>
      <c r="D2121" s="11" t="s">
        <v>2228</v>
      </c>
      <c r="E2121" s="11" t="s">
        <v>6841</v>
      </c>
      <c r="F2121" s="45" t="s">
        <v>3551</v>
      </c>
      <c r="G2121" s="2" t="s">
        <v>30</v>
      </c>
      <c r="H2121" s="41">
        <v>0</v>
      </c>
      <c r="I2121" s="18">
        <v>470000000</v>
      </c>
      <c r="J2121" s="6" t="s">
        <v>32</v>
      </c>
      <c r="K2121" s="3" t="s">
        <v>240</v>
      </c>
      <c r="L2121" s="40" t="s">
        <v>2257</v>
      </c>
      <c r="M2121" s="2" t="s">
        <v>35</v>
      </c>
      <c r="N2121" s="11" t="s">
        <v>2258</v>
      </c>
      <c r="O2121" s="11" t="s">
        <v>2259</v>
      </c>
      <c r="P2121" s="2">
        <v>796</v>
      </c>
      <c r="Q2121" s="42" t="s">
        <v>39</v>
      </c>
      <c r="R2121" s="43">
        <v>14</v>
      </c>
      <c r="S2121" s="43">
        <v>49220</v>
      </c>
      <c r="T2121" s="23">
        <v>0</v>
      </c>
      <c r="U2121" s="23">
        <f t="shared" si="1229"/>
        <v>0</v>
      </c>
      <c r="V2121" s="2"/>
      <c r="W2121" s="2">
        <v>2016</v>
      </c>
      <c r="X2121" s="41" t="s">
        <v>10584</v>
      </c>
    </row>
    <row r="2122" spans="1:24" ht="153" x14ac:dyDescent="0.25">
      <c r="A2122" s="6" t="s">
        <v>7606</v>
      </c>
      <c r="B2122" s="11" t="s">
        <v>25</v>
      </c>
      <c r="C2122" s="11" t="s">
        <v>3550</v>
      </c>
      <c r="D2122" s="11" t="s">
        <v>2228</v>
      </c>
      <c r="E2122" s="11" t="s">
        <v>6841</v>
      </c>
      <c r="F2122" s="45" t="s">
        <v>3551</v>
      </c>
      <c r="G2122" s="2" t="s">
        <v>337</v>
      </c>
      <c r="H2122" s="41">
        <v>0</v>
      </c>
      <c r="I2122" s="18">
        <v>470000000</v>
      </c>
      <c r="J2122" s="6" t="s">
        <v>32</v>
      </c>
      <c r="K2122" s="3" t="s">
        <v>95</v>
      </c>
      <c r="L2122" s="40" t="s">
        <v>2257</v>
      </c>
      <c r="M2122" s="2" t="s">
        <v>35</v>
      </c>
      <c r="N2122" s="11" t="s">
        <v>2258</v>
      </c>
      <c r="O2122" s="11" t="s">
        <v>2259</v>
      </c>
      <c r="P2122" s="2">
        <v>796</v>
      </c>
      <c r="Q2122" s="42" t="s">
        <v>39</v>
      </c>
      <c r="R2122" s="43">
        <v>14</v>
      </c>
      <c r="S2122" s="43">
        <v>36500</v>
      </c>
      <c r="T2122" s="23">
        <f t="shared" ref="T2122" si="1257">R2122*S2122</f>
        <v>511000</v>
      </c>
      <c r="U2122" s="23">
        <f t="shared" ref="U2122" si="1258">T2122*1.12</f>
        <v>572320</v>
      </c>
      <c r="V2122" s="2"/>
      <c r="W2122" s="2">
        <v>2016</v>
      </c>
      <c r="X2122" s="41"/>
    </row>
    <row r="2123" spans="1:24" ht="153" x14ac:dyDescent="0.25">
      <c r="A2123" s="6" t="s">
        <v>6124</v>
      </c>
      <c r="B2123" s="11" t="s">
        <v>25</v>
      </c>
      <c r="C2123" s="11" t="s">
        <v>3552</v>
      </c>
      <c r="D2123" s="11" t="s">
        <v>2228</v>
      </c>
      <c r="E2123" s="11" t="s">
        <v>3553</v>
      </c>
      <c r="F2123" s="45" t="s">
        <v>3554</v>
      </c>
      <c r="G2123" s="2" t="s">
        <v>30</v>
      </c>
      <c r="H2123" s="41">
        <v>0</v>
      </c>
      <c r="I2123" s="18">
        <v>470000000</v>
      </c>
      <c r="J2123" s="6" t="s">
        <v>32</v>
      </c>
      <c r="K2123" s="3" t="s">
        <v>240</v>
      </c>
      <c r="L2123" s="40" t="s">
        <v>2257</v>
      </c>
      <c r="M2123" s="2" t="s">
        <v>35</v>
      </c>
      <c r="N2123" s="11" t="s">
        <v>2258</v>
      </c>
      <c r="O2123" s="11" t="s">
        <v>2259</v>
      </c>
      <c r="P2123" s="2">
        <v>796</v>
      </c>
      <c r="Q2123" s="42" t="s">
        <v>39</v>
      </c>
      <c r="R2123" s="43">
        <v>84</v>
      </c>
      <c r="S2123" s="43">
        <v>59160</v>
      </c>
      <c r="T2123" s="23">
        <v>0</v>
      </c>
      <c r="U2123" s="23">
        <f t="shared" si="1229"/>
        <v>0</v>
      </c>
      <c r="V2123" s="2"/>
      <c r="W2123" s="2">
        <v>2016</v>
      </c>
      <c r="X2123" s="41" t="s">
        <v>10215</v>
      </c>
    </row>
    <row r="2124" spans="1:24" ht="153" x14ac:dyDescent="0.25">
      <c r="A2124" s="6" t="s">
        <v>7607</v>
      </c>
      <c r="B2124" s="11" t="s">
        <v>25</v>
      </c>
      <c r="C2124" s="11" t="s">
        <v>3552</v>
      </c>
      <c r="D2124" s="11" t="s">
        <v>2228</v>
      </c>
      <c r="E2124" s="11" t="s">
        <v>3553</v>
      </c>
      <c r="F2124" s="45" t="s">
        <v>3554</v>
      </c>
      <c r="G2124" s="2" t="s">
        <v>337</v>
      </c>
      <c r="H2124" s="41">
        <v>0</v>
      </c>
      <c r="I2124" s="18">
        <v>470000000</v>
      </c>
      <c r="J2124" s="6" t="s">
        <v>32</v>
      </c>
      <c r="K2124" s="3" t="s">
        <v>95</v>
      </c>
      <c r="L2124" s="40" t="s">
        <v>2257</v>
      </c>
      <c r="M2124" s="2" t="s">
        <v>35</v>
      </c>
      <c r="N2124" s="11" t="s">
        <v>2258</v>
      </c>
      <c r="O2124" s="11" t="s">
        <v>2259</v>
      </c>
      <c r="P2124" s="2">
        <v>796</v>
      </c>
      <c r="Q2124" s="42" t="s">
        <v>39</v>
      </c>
      <c r="R2124" s="43">
        <v>80</v>
      </c>
      <c r="S2124" s="43">
        <v>43270.8</v>
      </c>
      <c r="T2124" s="23">
        <f t="shared" ref="T2124" si="1259">R2124*S2124</f>
        <v>3461664</v>
      </c>
      <c r="U2124" s="23">
        <f t="shared" ref="U2124" si="1260">T2124*1.12</f>
        <v>3877063.68</v>
      </c>
      <c r="V2124" s="2"/>
      <c r="W2124" s="2">
        <v>2016</v>
      </c>
      <c r="X2124" s="41"/>
    </row>
    <row r="2125" spans="1:24" ht="153" x14ac:dyDescent="0.25">
      <c r="A2125" s="6" t="s">
        <v>6125</v>
      </c>
      <c r="B2125" s="11" t="s">
        <v>25</v>
      </c>
      <c r="C2125" s="11" t="s">
        <v>3555</v>
      </c>
      <c r="D2125" s="11" t="s">
        <v>2228</v>
      </c>
      <c r="E2125" s="11" t="s">
        <v>3556</v>
      </c>
      <c r="F2125" s="11" t="s">
        <v>6782</v>
      </c>
      <c r="G2125" s="2" t="s">
        <v>30</v>
      </c>
      <c r="H2125" s="41">
        <v>0</v>
      </c>
      <c r="I2125" s="18">
        <v>470000000</v>
      </c>
      <c r="J2125" s="6" t="s">
        <v>32</v>
      </c>
      <c r="K2125" s="3" t="s">
        <v>240</v>
      </c>
      <c r="L2125" s="40" t="s">
        <v>2257</v>
      </c>
      <c r="M2125" s="2" t="s">
        <v>35</v>
      </c>
      <c r="N2125" s="11" t="s">
        <v>2258</v>
      </c>
      <c r="O2125" s="11" t="s">
        <v>2259</v>
      </c>
      <c r="P2125" s="2">
        <v>839</v>
      </c>
      <c r="Q2125" s="3" t="s">
        <v>2030</v>
      </c>
      <c r="R2125" s="43">
        <v>23</v>
      </c>
      <c r="S2125" s="43">
        <v>81480</v>
      </c>
      <c r="T2125" s="23">
        <v>0</v>
      </c>
      <c r="U2125" s="23">
        <f t="shared" si="1229"/>
        <v>0</v>
      </c>
      <c r="V2125" s="2"/>
      <c r="W2125" s="2">
        <v>2016</v>
      </c>
      <c r="X2125" s="41" t="s">
        <v>10215</v>
      </c>
    </row>
    <row r="2126" spans="1:24" ht="153" x14ac:dyDescent="0.25">
      <c r="A2126" s="6" t="s">
        <v>7608</v>
      </c>
      <c r="B2126" s="11" t="s">
        <v>25</v>
      </c>
      <c r="C2126" s="11" t="s">
        <v>3555</v>
      </c>
      <c r="D2126" s="11" t="s">
        <v>2228</v>
      </c>
      <c r="E2126" s="11" t="s">
        <v>3556</v>
      </c>
      <c r="F2126" s="11" t="s">
        <v>6782</v>
      </c>
      <c r="G2126" s="2" t="s">
        <v>337</v>
      </c>
      <c r="H2126" s="41">
        <v>0</v>
      </c>
      <c r="I2126" s="18">
        <v>470000000</v>
      </c>
      <c r="J2126" s="6" t="s">
        <v>32</v>
      </c>
      <c r="K2126" s="3" t="s">
        <v>95</v>
      </c>
      <c r="L2126" s="40" t="s">
        <v>2257</v>
      </c>
      <c r="M2126" s="2" t="s">
        <v>35</v>
      </c>
      <c r="N2126" s="11" t="s">
        <v>2258</v>
      </c>
      <c r="O2126" s="11" t="s">
        <v>2259</v>
      </c>
      <c r="P2126" s="2">
        <v>839</v>
      </c>
      <c r="Q2126" s="3" t="s">
        <v>2030</v>
      </c>
      <c r="R2126" s="43">
        <v>20</v>
      </c>
      <c r="S2126" s="43">
        <v>56217.8</v>
      </c>
      <c r="T2126" s="23">
        <f t="shared" ref="T2126" si="1261">R2126*S2126</f>
        <v>1124356</v>
      </c>
      <c r="U2126" s="23">
        <f t="shared" ref="U2126" si="1262">T2126*1.12</f>
        <v>1259278.7200000002</v>
      </c>
      <c r="V2126" s="2"/>
      <c r="W2126" s="2">
        <v>2016</v>
      </c>
      <c r="X2126" s="41"/>
    </row>
    <row r="2127" spans="1:24" ht="153" x14ac:dyDescent="0.25">
      <c r="A2127" s="6" t="s">
        <v>6126</v>
      </c>
      <c r="B2127" s="11" t="s">
        <v>25</v>
      </c>
      <c r="C2127" s="11" t="s">
        <v>3557</v>
      </c>
      <c r="D2127" s="11" t="s">
        <v>2228</v>
      </c>
      <c r="E2127" s="11" t="s">
        <v>3558</v>
      </c>
      <c r="F2127" s="45" t="s">
        <v>3559</v>
      </c>
      <c r="G2127" s="2" t="s">
        <v>30</v>
      </c>
      <c r="H2127" s="41">
        <v>0</v>
      </c>
      <c r="I2127" s="18">
        <v>470000000</v>
      </c>
      <c r="J2127" s="6" t="s">
        <v>32</v>
      </c>
      <c r="K2127" s="3" t="s">
        <v>240</v>
      </c>
      <c r="L2127" s="40" t="s">
        <v>2257</v>
      </c>
      <c r="M2127" s="2" t="s">
        <v>35</v>
      </c>
      <c r="N2127" s="11" t="s">
        <v>2258</v>
      </c>
      <c r="O2127" s="11" t="s">
        <v>2259</v>
      </c>
      <c r="P2127" s="2">
        <v>796</v>
      </c>
      <c r="Q2127" s="42" t="s">
        <v>39</v>
      </c>
      <c r="R2127" s="43">
        <v>18</v>
      </c>
      <c r="S2127" s="43">
        <v>60519.199999999997</v>
      </c>
      <c r="T2127" s="23">
        <v>0</v>
      </c>
      <c r="U2127" s="23">
        <f t="shared" si="1229"/>
        <v>0</v>
      </c>
      <c r="V2127" s="2"/>
      <c r="W2127" s="2">
        <v>2016</v>
      </c>
      <c r="X2127" s="41" t="s">
        <v>7023</v>
      </c>
    </row>
    <row r="2128" spans="1:24" ht="153" x14ac:dyDescent="0.25">
      <c r="A2128" s="6" t="s">
        <v>7609</v>
      </c>
      <c r="B2128" s="11" t="s">
        <v>25</v>
      </c>
      <c r="C2128" s="11" t="s">
        <v>3557</v>
      </c>
      <c r="D2128" s="11" t="s">
        <v>2228</v>
      </c>
      <c r="E2128" s="11" t="s">
        <v>3558</v>
      </c>
      <c r="F2128" s="45" t="s">
        <v>3559</v>
      </c>
      <c r="G2128" s="2" t="s">
        <v>337</v>
      </c>
      <c r="H2128" s="41">
        <v>0</v>
      </c>
      <c r="I2128" s="18">
        <v>470000000</v>
      </c>
      <c r="J2128" s="6" t="s">
        <v>32</v>
      </c>
      <c r="K2128" s="3" t="s">
        <v>95</v>
      </c>
      <c r="L2128" s="40" t="s">
        <v>2257</v>
      </c>
      <c r="M2128" s="2" t="s">
        <v>35</v>
      </c>
      <c r="N2128" s="11" t="s">
        <v>2258</v>
      </c>
      <c r="O2128" s="11" t="s">
        <v>2259</v>
      </c>
      <c r="P2128" s="2">
        <v>796</v>
      </c>
      <c r="Q2128" s="42" t="s">
        <v>39</v>
      </c>
      <c r="R2128" s="43">
        <v>20</v>
      </c>
      <c r="S2128" s="43">
        <v>60519.199999999997</v>
      </c>
      <c r="T2128" s="23">
        <f t="shared" ref="T2128" si="1263">R2128*S2128</f>
        <v>1210384</v>
      </c>
      <c r="U2128" s="23">
        <f t="shared" ref="U2128" si="1264">T2128*1.12</f>
        <v>1355630.08</v>
      </c>
      <c r="V2128" s="2"/>
      <c r="W2128" s="2">
        <v>2016</v>
      </c>
      <c r="X2128" s="41"/>
    </row>
    <row r="2129" spans="1:24" ht="178.5" x14ac:dyDescent="0.25">
      <c r="A2129" s="6" t="s">
        <v>6127</v>
      </c>
      <c r="B2129" s="11" t="s">
        <v>25</v>
      </c>
      <c r="C2129" s="11" t="s">
        <v>3560</v>
      </c>
      <c r="D2129" s="11" t="s">
        <v>2228</v>
      </c>
      <c r="E2129" s="11" t="s">
        <v>3561</v>
      </c>
      <c r="F2129" s="45" t="s">
        <v>3562</v>
      </c>
      <c r="G2129" s="2" t="s">
        <v>30</v>
      </c>
      <c r="H2129" s="41">
        <v>0</v>
      </c>
      <c r="I2129" s="18">
        <v>470000000</v>
      </c>
      <c r="J2129" s="6" t="s">
        <v>32</v>
      </c>
      <c r="K2129" s="3" t="s">
        <v>240</v>
      </c>
      <c r="L2129" s="40" t="s">
        <v>2257</v>
      </c>
      <c r="M2129" s="2" t="s">
        <v>35</v>
      </c>
      <c r="N2129" s="11" t="s">
        <v>2258</v>
      </c>
      <c r="O2129" s="11" t="s">
        <v>2259</v>
      </c>
      <c r="P2129" s="2">
        <v>796</v>
      </c>
      <c r="Q2129" s="42" t="s">
        <v>39</v>
      </c>
      <c r="R2129" s="44">
        <v>22</v>
      </c>
      <c r="S2129" s="23">
        <v>123900</v>
      </c>
      <c r="T2129" s="23">
        <v>0</v>
      </c>
      <c r="U2129" s="23">
        <f t="shared" si="1229"/>
        <v>0</v>
      </c>
      <c r="V2129" s="2"/>
      <c r="W2129" s="2">
        <v>2016</v>
      </c>
      <c r="X2129" s="41" t="s">
        <v>10215</v>
      </c>
    </row>
    <row r="2130" spans="1:24" ht="178.5" x14ac:dyDescent="0.25">
      <c r="A2130" s="6" t="s">
        <v>7610</v>
      </c>
      <c r="B2130" s="11" t="s">
        <v>25</v>
      </c>
      <c r="C2130" s="11" t="s">
        <v>3560</v>
      </c>
      <c r="D2130" s="11" t="s">
        <v>2228</v>
      </c>
      <c r="E2130" s="11" t="s">
        <v>3561</v>
      </c>
      <c r="F2130" s="45" t="s">
        <v>3562</v>
      </c>
      <c r="G2130" s="2" t="s">
        <v>337</v>
      </c>
      <c r="H2130" s="41">
        <v>0</v>
      </c>
      <c r="I2130" s="18">
        <v>470000000</v>
      </c>
      <c r="J2130" s="6" t="s">
        <v>32</v>
      </c>
      <c r="K2130" s="3" t="s">
        <v>95</v>
      </c>
      <c r="L2130" s="40" t="s">
        <v>2257</v>
      </c>
      <c r="M2130" s="2" t="s">
        <v>35</v>
      </c>
      <c r="N2130" s="11" t="s">
        <v>2258</v>
      </c>
      <c r="O2130" s="11" t="s">
        <v>2259</v>
      </c>
      <c r="P2130" s="2">
        <v>796</v>
      </c>
      <c r="Q2130" s="42" t="s">
        <v>39</v>
      </c>
      <c r="R2130" s="44">
        <v>30</v>
      </c>
      <c r="S2130" s="23">
        <v>80000</v>
      </c>
      <c r="T2130" s="23">
        <f t="shared" ref="T2130" si="1265">R2130*S2130</f>
        <v>2400000</v>
      </c>
      <c r="U2130" s="23">
        <f t="shared" ref="U2130" si="1266">T2130*1.12</f>
        <v>2688000.0000000005</v>
      </c>
      <c r="V2130" s="2"/>
      <c r="W2130" s="2">
        <v>2016</v>
      </c>
      <c r="X2130" s="41"/>
    </row>
    <row r="2131" spans="1:24" ht="153" x14ac:dyDescent="0.25">
      <c r="A2131" s="6" t="s">
        <v>6128</v>
      </c>
      <c r="B2131" s="11" t="s">
        <v>25</v>
      </c>
      <c r="C2131" s="11" t="s">
        <v>3563</v>
      </c>
      <c r="D2131" s="11" t="s">
        <v>2228</v>
      </c>
      <c r="E2131" s="11" t="s">
        <v>3564</v>
      </c>
      <c r="F2131" s="45" t="s">
        <v>3565</v>
      </c>
      <c r="G2131" s="2" t="s">
        <v>30</v>
      </c>
      <c r="H2131" s="41">
        <v>0</v>
      </c>
      <c r="I2131" s="18">
        <v>470000000</v>
      </c>
      <c r="J2131" s="6" t="s">
        <v>32</v>
      </c>
      <c r="K2131" s="3" t="s">
        <v>45</v>
      </c>
      <c r="L2131" s="40" t="s">
        <v>2257</v>
      </c>
      <c r="M2131" s="2" t="s">
        <v>35</v>
      </c>
      <c r="N2131" s="11" t="s">
        <v>2258</v>
      </c>
      <c r="O2131" s="11" t="s">
        <v>2259</v>
      </c>
      <c r="P2131" s="2">
        <v>796</v>
      </c>
      <c r="Q2131" s="42" t="s">
        <v>39</v>
      </c>
      <c r="R2131" s="43">
        <v>2</v>
      </c>
      <c r="S2131" s="43">
        <v>330178.03000000003</v>
      </c>
      <c r="T2131" s="23">
        <v>0</v>
      </c>
      <c r="U2131" s="23">
        <f t="shared" si="1229"/>
        <v>0</v>
      </c>
      <c r="V2131" s="2"/>
      <c r="W2131" s="2">
        <v>2016</v>
      </c>
      <c r="X2131" s="41" t="s">
        <v>7025</v>
      </c>
    </row>
    <row r="2132" spans="1:24" ht="153" x14ac:dyDescent="0.25">
      <c r="A2132" s="6" t="s">
        <v>7611</v>
      </c>
      <c r="B2132" s="11" t="s">
        <v>25</v>
      </c>
      <c r="C2132" s="11" t="s">
        <v>3563</v>
      </c>
      <c r="D2132" s="11" t="s">
        <v>2228</v>
      </c>
      <c r="E2132" s="11" t="s">
        <v>3564</v>
      </c>
      <c r="F2132" s="45" t="s">
        <v>3565</v>
      </c>
      <c r="G2132" s="2" t="s">
        <v>30</v>
      </c>
      <c r="H2132" s="41">
        <v>0</v>
      </c>
      <c r="I2132" s="18">
        <v>470000000</v>
      </c>
      <c r="J2132" s="6" t="s">
        <v>32</v>
      </c>
      <c r="K2132" s="3" t="s">
        <v>95</v>
      </c>
      <c r="L2132" s="40" t="s">
        <v>2257</v>
      </c>
      <c r="M2132" s="2" t="s">
        <v>35</v>
      </c>
      <c r="N2132" s="11" t="s">
        <v>2258</v>
      </c>
      <c r="O2132" s="11" t="s">
        <v>2259</v>
      </c>
      <c r="P2132" s="2">
        <v>796</v>
      </c>
      <c r="Q2132" s="42" t="s">
        <v>39</v>
      </c>
      <c r="R2132" s="43">
        <v>2</v>
      </c>
      <c r="S2132" s="43">
        <v>330178.03000000003</v>
      </c>
      <c r="T2132" s="23">
        <f t="shared" ref="T2132" si="1267">R2132*S2132</f>
        <v>660356.06000000006</v>
      </c>
      <c r="U2132" s="23">
        <f t="shared" ref="U2132" si="1268">T2132*1.12</f>
        <v>739598.78720000014</v>
      </c>
      <c r="V2132" s="2"/>
      <c r="W2132" s="2">
        <v>2016</v>
      </c>
      <c r="X2132" s="41"/>
    </row>
    <row r="2133" spans="1:24" ht="153" x14ac:dyDescent="0.25">
      <c r="A2133" s="6" t="s">
        <v>6129</v>
      </c>
      <c r="B2133" s="11" t="s">
        <v>25</v>
      </c>
      <c r="C2133" s="11" t="s">
        <v>3566</v>
      </c>
      <c r="D2133" s="11" t="s">
        <v>2228</v>
      </c>
      <c r="E2133" s="11" t="s">
        <v>3567</v>
      </c>
      <c r="F2133" s="45" t="s">
        <v>3568</v>
      </c>
      <c r="G2133" s="2" t="s">
        <v>30</v>
      </c>
      <c r="H2133" s="41">
        <v>0</v>
      </c>
      <c r="I2133" s="18">
        <v>470000000</v>
      </c>
      <c r="J2133" s="6" t="s">
        <v>32</v>
      </c>
      <c r="K2133" s="3" t="s">
        <v>240</v>
      </c>
      <c r="L2133" s="40" t="s">
        <v>2257</v>
      </c>
      <c r="M2133" s="2" t="s">
        <v>35</v>
      </c>
      <c r="N2133" s="11" t="s">
        <v>2258</v>
      </c>
      <c r="O2133" s="11" t="s">
        <v>2259</v>
      </c>
      <c r="P2133" s="2">
        <v>796</v>
      </c>
      <c r="Q2133" s="42" t="s">
        <v>39</v>
      </c>
      <c r="R2133" s="44">
        <v>5</v>
      </c>
      <c r="S2133" s="43">
        <v>251900</v>
      </c>
      <c r="T2133" s="23">
        <v>0</v>
      </c>
      <c r="U2133" s="23">
        <f t="shared" si="1229"/>
        <v>0</v>
      </c>
      <c r="V2133" s="2"/>
      <c r="W2133" s="2">
        <v>2016</v>
      </c>
      <c r="X2133" s="41" t="s">
        <v>10584</v>
      </c>
    </row>
    <row r="2134" spans="1:24" ht="153" x14ac:dyDescent="0.25">
      <c r="A2134" s="6" t="s">
        <v>7612</v>
      </c>
      <c r="B2134" s="11" t="s">
        <v>25</v>
      </c>
      <c r="C2134" s="11" t="s">
        <v>3566</v>
      </c>
      <c r="D2134" s="11" t="s">
        <v>2228</v>
      </c>
      <c r="E2134" s="11" t="s">
        <v>3567</v>
      </c>
      <c r="F2134" s="45" t="s">
        <v>3568</v>
      </c>
      <c r="G2134" s="2" t="s">
        <v>337</v>
      </c>
      <c r="H2134" s="41">
        <v>0</v>
      </c>
      <c r="I2134" s="18">
        <v>470000000</v>
      </c>
      <c r="J2134" s="6" t="s">
        <v>32</v>
      </c>
      <c r="K2134" s="3" t="s">
        <v>95</v>
      </c>
      <c r="L2134" s="40" t="s">
        <v>2257</v>
      </c>
      <c r="M2134" s="2" t="s">
        <v>35</v>
      </c>
      <c r="N2134" s="11" t="s">
        <v>2258</v>
      </c>
      <c r="O2134" s="11" t="s">
        <v>2259</v>
      </c>
      <c r="P2134" s="2">
        <v>796</v>
      </c>
      <c r="Q2134" s="42" t="s">
        <v>39</v>
      </c>
      <c r="R2134" s="44">
        <v>5</v>
      </c>
      <c r="S2134" s="43">
        <v>161457.65000000002</v>
      </c>
      <c r="T2134" s="23">
        <v>0</v>
      </c>
      <c r="U2134" s="23">
        <f t="shared" ref="U2134" si="1269">T2134*1.12</f>
        <v>0</v>
      </c>
      <c r="V2134" s="2"/>
      <c r="W2134" s="2">
        <v>2016</v>
      </c>
      <c r="X2134" s="41" t="s">
        <v>6905</v>
      </c>
    </row>
    <row r="2135" spans="1:24" ht="153" x14ac:dyDescent="0.25">
      <c r="A2135" s="6" t="s">
        <v>6130</v>
      </c>
      <c r="B2135" s="11" t="s">
        <v>25</v>
      </c>
      <c r="C2135" s="11" t="s">
        <v>3569</v>
      </c>
      <c r="D2135" s="11" t="s">
        <v>2228</v>
      </c>
      <c r="E2135" s="11" t="s">
        <v>3570</v>
      </c>
      <c r="F2135" s="45" t="s">
        <v>3571</v>
      </c>
      <c r="G2135" s="2" t="s">
        <v>30</v>
      </c>
      <c r="H2135" s="41">
        <v>0</v>
      </c>
      <c r="I2135" s="18">
        <v>470000000</v>
      </c>
      <c r="J2135" s="6" t="s">
        <v>32</v>
      </c>
      <c r="K2135" s="3" t="s">
        <v>240</v>
      </c>
      <c r="L2135" s="40" t="s">
        <v>2257</v>
      </c>
      <c r="M2135" s="2" t="s">
        <v>35</v>
      </c>
      <c r="N2135" s="11" t="s">
        <v>2258</v>
      </c>
      <c r="O2135" s="11" t="s">
        <v>2259</v>
      </c>
      <c r="P2135" s="2">
        <v>796</v>
      </c>
      <c r="Q2135" s="42" t="s">
        <v>39</v>
      </c>
      <c r="R2135" s="44">
        <v>6</v>
      </c>
      <c r="S2135" s="43">
        <v>83117.600000000006</v>
      </c>
      <c r="T2135" s="23">
        <v>0</v>
      </c>
      <c r="U2135" s="23">
        <f t="shared" si="1229"/>
        <v>0</v>
      </c>
      <c r="V2135" s="2"/>
      <c r="W2135" s="2">
        <v>2016</v>
      </c>
      <c r="X2135" s="41" t="s">
        <v>10585</v>
      </c>
    </row>
    <row r="2136" spans="1:24" ht="153" x14ac:dyDescent="0.25">
      <c r="A2136" s="6" t="s">
        <v>7613</v>
      </c>
      <c r="B2136" s="11" t="s">
        <v>25</v>
      </c>
      <c r="C2136" s="11" t="s">
        <v>3569</v>
      </c>
      <c r="D2136" s="11" t="s">
        <v>2228</v>
      </c>
      <c r="E2136" s="11" t="s">
        <v>3570</v>
      </c>
      <c r="F2136" s="45" t="s">
        <v>3571</v>
      </c>
      <c r="G2136" s="2" t="s">
        <v>337</v>
      </c>
      <c r="H2136" s="41">
        <v>0</v>
      </c>
      <c r="I2136" s="18">
        <v>470000000</v>
      </c>
      <c r="J2136" s="6" t="s">
        <v>32</v>
      </c>
      <c r="K2136" s="3" t="s">
        <v>95</v>
      </c>
      <c r="L2136" s="40" t="s">
        <v>2257</v>
      </c>
      <c r="M2136" s="2" t="s">
        <v>35</v>
      </c>
      <c r="N2136" s="11" t="s">
        <v>2258</v>
      </c>
      <c r="O2136" s="11" t="s">
        <v>2259</v>
      </c>
      <c r="P2136" s="2">
        <v>796</v>
      </c>
      <c r="Q2136" s="42" t="s">
        <v>39</v>
      </c>
      <c r="R2136" s="44">
        <v>6</v>
      </c>
      <c r="S2136" s="43">
        <v>83117.600000000006</v>
      </c>
      <c r="T2136" s="23">
        <f t="shared" ref="T2136" si="1270">R2136*S2136</f>
        <v>498705.60000000003</v>
      </c>
      <c r="U2136" s="23">
        <f t="shared" ref="U2136" si="1271">T2136*1.12</f>
        <v>558550.27200000011</v>
      </c>
      <c r="V2136" s="2"/>
      <c r="W2136" s="2">
        <v>2016</v>
      </c>
      <c r="X2136" s="41"/>
    </row>
    <row r="2137" spans="1:24" ht="153" x14ac:dyDescent="0.25">
      <c r="A2137" s="6" t="s">
        <v>6131</v>
      </c>
      <c r="B2137" s="11" t="s">
        <v>25</v>
      </c>
      <c r="C2137" s="11" t="s">
        <v>3572</v>
      </c>
      <c r="D2137" s="11" t="s">
        <v>2228</v>
      </c>
      <c r="E2137" s="11" t="s">
        <v>3573</v>
      </c>
      <c r="F2137" s="45" t="s">
        <v>3574</v>
      </c>
      <c r="G2137" s="2" t="s">
        <v>30</v>
      </c>
      <c r="H2137" s="41">
        <v>0</v>
      </c>
      <c r="I2137" s="18">
        <v>470000000</v>
      </c>
      <c r="J2137" s="6" t="s">
        <v>32</v>
      </c>
      <c r="K2137" s="3" t="s">
        <v>240</v>
      </c>
      <c r="L2137" s="40" t="s">
        <v>2257</v>
      </c>
      <c r="M2137" s="2" t="s">
        <v>35</v>
      </c>
      <c r="N2137" s="11" t="s">
        <v>2258</v>
      </c>
      <c r="O2137" s="11" t="s">
        <v>2259</v>
      </c>
      <c r="P2137" s="2">
        <v>796</v>
      </c>
      <c r="Q2137" s="42" t="s">
        <v>39</v>
      </c>
      <c r="R2137" s="44">
        <v>6</v>
      </c>
      <c r="S2137" s="43">
        <v>160959.67000000001</v>
      </c>
      <c r="T2137" s="23">
        <v>0</v>
      </c>
      <c r="U2137" s="23">
        <f t="shared" si="1229"/>
        <v>0</v>
      </c>
      <c r="V2137" s="2"/>
      <c r="W2137" s="2">
        <v>2016</v>
      </c>
      <c r="X2137" s="41" t="s">
        <v>10585</v>
      </c>
    </row>
    <row r="2138" spans="1:24" ht="153" x14ac:dyDescent="0.25">
      <c r="A2138" s="6" t="s">
        <v>7614</v>
      </c>
      <c r="B2138" s="11" t="s">
        <v>25</v>
      </c>
      <c r="C2138" s="11" t="s">
        <v>3572</v>
      </c>
      <c r="D2138" s="11" t="s">
        <v>2228</v>
      </c>
      <c r="E2138" s="11" t="s">
        <v>3573</v>
      </c>
      <c r="F2138" s="45" t="s">
        <v>3574</v>
      </c>
      <c r="G2138" s="2" t="s">
        <v>337</v>
      </c>
      <c r="H2138" s="41">
        <v>0</v>
      </c>
      <c r="I2138" s="18">
        <v>470000000</v>
      </c>
      <c r="J2138" s="6" t="s">
        <v>32</v>
      </c>
      <c r="K2138" s="3" t="s">
        <v>95</v>
      </c>
      <c r="L2138" s="40" t="s">
        <v>2257</v>
      </c>
      <c r="M2138" s="2" t="s">
        <v>35</v>
      </c>
      <c r="N2138" s="11" t="s">
        <v>2258</v>
      </c>
      <c r="O2138" s="11" t="s">
        <v>2259</v>
      </c>
      <c r="P2138" s="2">
        <v>796</v>
      </c>
      <c r="Q2138" s="42" t="s">
        <v>39</v>
      </c>
      <c r="R2138" s="44">
        <v>6</v>
      </c>
      <c r="S2138" s="43">
        <v>160959.67000000001</v>
      </c>
      <c r="T2138" s="23">
        <f t="shared" ref="T2138" si="1272">R2138*S2138</f>
        <v>965758.02</v>
      </c>
      <c r="U2138" s="23">
        <f t="shared" ref="U2138" si="1273">T2138*1.12</f>
        <v>1081648.9824000001</v>
      </c>
      <c r="V2138" s="2"/>
      <c r="W2138" s="2">
        <v>2016</v>
      </c>
      <c r="X2138" s="41"/>
    </row>
    <row r="2139" spans="1:24" ht="153" x14ac:dyDescent="0.25">
      <c r="A2139" s="6" t="s">
        <v>6132</v>
      </c>
      <c r="B2139" s="11" t="s">
        <v>25</v>
      </c>
      <c r="C2139" s="11" t="s">
        <v>3575</v>
      </c>
      <c r="D2139" s="11" t="s">
        <v>2228</v>
      </c>
      <c r="E2139" s="11" t="s">
        <v>6840</v>
      </c>
      <c r="F2139" s="11" t="s">
        <v>3576</v>
      </c>
      <c r="G2139" s="2" t="s">
        <v>30</v>
      </c>
      <c r="H2139" s="41">
        <v>0</v>
      </c>
      <c r="I2139" s="18">
        <v>470000000</v>
      </c>
      <c r="J2139" s="6" t="s">
        <v>32</v>
      </c>
      <c r="K2139" s="3" t="s">
        <v>45</v>
      </c>
      <c r="L2139" s="40" t="s">
        <v>2257</v>
      </c>
      <c r="M2139" s="2" t="s">
        <v>35</v>
      </c>
      <c r="N2139" s="11" t="s">
        <v>2258</v>
      </c>
      <c r="O2139" s="11" t="s">
        <v>2259</v>
      </c>
      <c r="P2139" s="2">
        <v>796</v>
      </c>
      <c r="Q2139" s="42" t="s">
        <v>39</v>
      </c>
      <c r="R2139" s="51">
        <v>35</v>
      </c>
      <c r="S2139" s="43">
        <v>48600</v>
      </c>
      <c r="T2139" s="23">
        <v>0</v>
      </c>
      <c r="U2139" s="23">
        <f t="shared" si="1229"/>
        <v>0</v>
      </c>
      <c r="V2139" s="2"/>
      <c r="W2139" s="2">
        <v>2016</v>
      </c>
      <c r="X2139" s="41" t="s">
        <v>7023</v>
      </c>
    </row>
    <row r="2140" spans="1:24" ht="153" x14ac:dyDescent="0.25">
      <c r="A2140" s="6" t="s">
        <v>7615</v>
      </c>
      <c r="B2140" s="11" t="s">
        <v>25</v>
      </c>
      <c r="C2140" s="11" t="s">
        <v>3575</v>
      </c>
      <c r="D2140" s="11" t="s">
        <v>2228</v>
      </c>
      <c r="E2140" s="11" t="s">
        <v>6840</v>
      </c>
      <c r="F2140" s="11" t="s">
        <v>3576</v>
      </c>
      <c r="G2140" s="2" t="s">
        <v>337</v>
      </c>
      <c r="H2140" s="41">
        <v>0</v>
      </c>
      <c r="I2140" s="18">
        <v>470000000</v>
      </c>
      <c r="J2140" s="6" t="s">
        <v>32</v>
      </c>
      <c r="K2140" s="3" t="s">
        <v>95</v>
      </c>
      <c r="L2140" s="40" t="s">
        <v>2257</v>
      </c>
      <c r="M2140" s="2" t="s">
        <v>35</v>
      </c>
      <c r="N2140" s="11" t="s">
        <v>2258</v>
      </c>
      <c r="O2140" s="11" t="s">
        <v>2259</v>
      </c>
      <c r="P2140" s="2">
        <v>796</v>
      </c>
      <c r="Q2140" s="42" t="s">
        <v>39</v>
      </c>
      <c r="R2140" s="51">
        <v>40</v>
      </c>
      <c r="S2140" s="43">
        <v>48600</v>
      </c>
      <c r="T2140" s="23">
        <f t="shared" ref="T2140" si="1274">R2140*S2140</f>
        <v>1944000</v>
      </c>
      <c r="U2140" s="23">
        <f t="shared" ref="U2140" si="1275">T2140*1.12</f>
        <v>2177280</v>
      </c>
      <c r="V2140" s="2"/>
      <c r="W2140" s="2">
        <v>2016</v>
      </c>
      <c r="X2140" s="41"/>
    </row>
    <row r="2141" spans="1:24" ht="165.75" x14ac:dyDescent="0.25">
      <c r="A2141" s="6" t="s">
        <v>6133</v>
      </c>
      <c r="B2141" s="11" t="s">
        <v>25</v>
      </c>
      <c r="C2141" s="11" t="s">
        <v>3577</v>
      </c>
      <c r="D2141" s="11" t="s">
        <v>2228</v>
      </c>
      <c r="E2141" s="11" t="s">
        <v>3578</v>
      </c>
      <c r="F2141" s="45" t="s">
        <v>3579</v>
      </c>
      <c r="G2141" s="2" t="s">
        <v>30</v>
      </c>
      <c r="H2141" s="41">
        <v>0</v>
      </c>
      <c r="I2141" s="18">
        <v>470000000</v>
      </c>
      <c r="J2141" s="6" t="s">
        <v>32</v>
      </c>
      <c r="K2141" s="3" t="s">
        <v>240</v>
      </c>
      <c r="L2141" s="40" t="s">
        <v>2257</v>
      </c>
      <c r="M2141" s="2" t="s">
        <v>35</v>
      </c>
      <c r="N2141" s="11" t="s">
        <v>2258</v>
      </c>
      <c r="O2141" s="11" t="s">
        <v>2259</v>
      </c>
      <c r="P2141" s="2">
        <v>796</v>
      </c>
      <c r="Q2141" s="42" t="s">
        <v>39</v>
      </c>
      <c r="R2141" s="51">
        <v>20</v>
      </c>
      <c r="S2141" s="43">
        <v>7800</v>
      </c>
      <c r="T2141" s="23">
        <v>0</v>
      </c>
      <c r="U2141" s="23">
        <f t="shared" si="1229"/>
        <v>0</v>
      </c>
      <c r="V2141" s="2"/>
      <c r="W2141" s="2">
        <v>2016</v>
      </c>
      <c r="X2141" s="41" t="s">
        <v>7023</v>
      </c>
    </row>
    <row r="2142" spans="1:24" ht="165.75" x14ac:dyDescent="0.25">
      <c r="A2142" s="6" t="s">
        <v>7616</v>
      </c>
      <c r="B2142" s="11" t="s">
        <v>25</v>
      </c>
      <c r="C2142" s="11" t="s">
        <v>3577</v>
      </c>
      <c r="D2142" s="11" t="s">
        <v>2228</v>
      </c>
      <c r="E2142" s="11" t="s">
        <v>3578</v>
      </c>
      <c r="F2142" s="45" t="s">
        <v>3579</v>
      </c>
      <c r="G2142" s="2" t="s">
        <v>337</v>
      </c>
      <c r="H2142" s="41">
        <v>0</v>
      </c>
      <c r="I2142" s="18">
        <v>470000000</v>
      </c>
      <c r="J2142" s="6" t="s">
        <v>32</v>
      </c>
      <c r="K2142" s="3" t="s">
        <v>95</v>
      </c>
      <c r="L2142" s="40" t="s">
        <v>2257</v>
      </c>
      <c r="M2142" s="2" t="s">
        <v>35</v>
      </c>
      <c r="N2142" s="11" t="s">
        <v>2258</v>
      </c>
      <c r="O2142" s="11" t="s">
        <v>2259</v>
      </c>
      <c r="P2142" s="2">
        <v>796</v>
      </c>
      <c r="Q2142" s="42" t="s">
        <v>39</v>
      </c>
      <c r="R2142" s="51">
        <v>18</v>
      </c>
      <c r="S2142" s="43">
        <v>7800</v>
      </c>
      <c r="T2142" s="23">
        <f t="shared" ref="T2142" si="1276">R2142*S2142</f>
        <v>140400</v>
      </c>
      <c r="U2142" s="23">
        <f t="shared" ref="U2142" si="1277">T2142*1.12</f>
        <v>157248.00000000003</v>
      </c>
      <c r="V2142" s="2"/>
      <c r="W2142" s="2">
        <v>2016</v>
      </c>
      <c r="X2142" s="41"/>
    </row>
    <row r="2143" spans="1:24" ht="153" x14ac:dyDescent="0.25">
      <c r="A2143" s="6" t="s">
        <v>6134</v>
      </c>
      <c r="B2143" s="11" t="s">
        <v>25</v>
      </c>
      <c r="C2143" s="11" t="s">
        <v>3580</v>
      </c>
      <c r="D2143" s="11" t="s">
        <v>2228</v>
      </c>
      <c r="E2143" s="11" t="s">
        <v>3581</v>
      </c>
      <c r="F2143" s="45" t="s">
        <v>3582</v>
      </c>
      <c r="G2143" s="2" t="s">
        <v>30</v>
      </c>
      <c r="H2143" s="41">
        <v>0</v>
      </c>
      <c r="I2143" s="18">
        <v>470000000</v>
      </c>
      <c r="J2143" s="6" t="s">
        <v>32</v>
      </c>
      <c r="K2143" s="3" t="s">
        <v>240</v>
      </c>
      <c r="L2143" s="40" t="s">
        <v>2257</v>
      </c>
      <c r="M2143" s="2" t="s">
        <v>35</v>
      </c>
      <c r="N2143" s="11" t="s">
        <v>2258</v>
      </c>
      <c r="O2143" s="11" t="s">
        <v>2259</v>
      </c>
      <c r="P2143" s="2">
        <v>796</v>
      </c>
      <c r="Q2143" s="42" t="s">
        <v>39</v>
      </c>
      <c r="R2143" s="43">
        <v>8</v>
      </c>
      <c r="S2143" s="23">
        <v>9880</v>
      </c>
      <c r="T2143" s="23">
        <v>0</v>
      </c>
      <c r="U2143" s="23">
        <f t="shared" si="1229"/>
        <v>0</v>
      </c>
      <c r="V2143" s="2"/>
      <c r="W2143" s="2">
        <v>2016</v>
      </c>
      <c r="X2143" s="41" t="s">
        <v>10584</v>
      </c>
    </row>
    <row r="2144" spans="1:24" ht="153" x14ac:dyDescent="0.25">
      <c r="A2144" s="6" t="s">
        <v>7617</v>
      </c>
      <c r="B2144" s="11" t="s">
        <v>25</v>
      </c>
      <c r="C2144" s="11" t="s">
        <v>3580</v>
      </c>
      <c r="D2144" s="11" t="s">
        <v>2228</v>
      </c>
      <c r="E2144" s="11" t="s">
        <v>3581</v>
      </c>
      <c r="F2144" s="45" t="s">
        <v>3582</v>
      </c>
      <c r="G2144" s="2" t="s">
        <v>337</v>
      </c>
      <c r="H2144" s="41">
        <v>0</v>
      </c>
      <c r="I2144" s="18">
        <v>470000000</v>
      </c>
      <c r="J2144" s="6" t="s">
        <v>32</v>
      </c>
      <c r="K2144" s="3" t="s">
        <v>95</v>
      </c>
      <c r="L2144" s="40" t="s">
        <v>2257</v>
      </c>
      <c r="M2144" s="2" t="s">
        <v>35</v>
      </c>
      <c r="N2144" s="11" t="s">
        <v>2258</v>
      </c>
      <c r="O2144" s="11" t="s">
        <v>2259</v>
      </c>
      <c r="P2144" s="2">
        <v>796</v>
      </c>
      <c r="Q2144" s="42" t="s">
        <v>39</v>
      </c>
      <c r="R2144" s="43">
        <v>8</v>
      </c>
      <c r="S2144" s="23">
        <v>9554.0300000000007</v>
      </c>
      <c r="T2144" s="23">
        <f t="shared" ref="T2144" si="1278">R2144*S2144</f>
        <v>76432.240000000005</v>
      </c>
      <c r="U2144" s="23">
        <f t="shared" ref="U2144" si="1279">T2144*1.12</f>
        <v>85604.108800000016</v>
      </c>
      <c r="V2144" s="2"/>
      <c r="W2144" s="2">
        <v>2016</v>
      </c>
      <c r="X2144" s="41"/>
    </row>
    <row r="2145" spans="1:24" ht="153" x14ac:dyDescent="0.25">
      <c r="A2145" s="6" t="s">
        <v>6135</v>
      </c>
      <c r="B2145" s="11" t="s">
        <v>25</v>
      </c>
      <c r="C2145" s="11" t="s">
        <v>3583</v>
      </c>
      <c r="D2145" s="11" t="s">
        <v>2228</v>
      </c>
      <c r="E2145" s="11" t="s">
        <v>3584</v>
      </c>
      <c r="F2145" s="45" t="s">
        <v>3585</v>
      </c>
      <c r="G2145" s="2" t="s">
        <v>30</v>
      </c>
      <c r="H2145" s="41">
        <v>0</v>
      </c>
      <c r="I2145" s="18">
        <v>470000000</v>
      </c>
      <c r="J2145" s="6" t="s">
        <v>32</v>
      </c>
      <c r="K2145" s="3" t="s">
        <v>240</v>
      </c>
      <c r="L2145" s="40" t="s">
        <v>2257</v>
      </c>
      <c r="M2145" s="2" t="s">
        <v>35</v>
      </c>
      <c r="N2145" s="11" t="s">
        <v>2258</v>
      </c>
      <c r="O2145" s="11" t="s">
        <v>2259</v>
      </c>
      <c r="P2145" s="2">
        <v>796</v>
      </c>
      <c r="Q2145" s="42" t="s">
        <v>39</v>
      </c>
      <c r="R2145" s="43">
        <v>44</v>
      </c>
      <c r="S2145" s="43">
        <v>12835</v>
      </c>
      <c r="T2145" s="23">
        <v>0</v>
      </c>
      <c r="U2145" s="23">
        <f t="shared" si="1229"/>
        <v>0</v>
      </c>
      <c r="V2145" s="2"/>
      <c r="W2145" s="2">
        <v>2016</v>
      </c>
      <c r="X2145" s="41" t="s">
        <v>10215</v>
      </c>
    </row>
    <row r="2146" spans="1:24" ht="153" x14ac:dyDescent="0.25">
      <c r="A2146" s="6" t="s">
        <v>7618</v>
      </c>
      <c r="B2146" s="11" t="s">
        <v>25</v>
      </c>
      <c r="C2146" s="11" t="s">
        <v>3583</v>
      </c>
      <c r="D2146" s="11" t="s">
        <v>2228</v>
      </c>
      <c r="E2146" s="11" t="s">
        <v>3584</v>
      </c>
      <c r="F2146" s="45" t="s">
        <v>3585</v>
      </c>
      <c r="G2146" s="2" t="s">
        <v>337</v>
      </c>
      <c r="H2146" s="41">
        <v>0</v>
      </c>
      <c r="I2146" s="18">
        <v>470000000</v>
      </c>
      <c r="J2146" s="6" t="s">
        <v>32</v>
      </c>
      <c r="K2146" s="3" t="s">
        <v>95</v>
      </c>
      <c r="L2146" s="40" t="s">
        <v>2257</v>
      </c>
      <c r="M2146" s="2" t="s">
        <v>35</v>
      </c>
      <c r="N2146" s="11" t="s">
        <v>2258</v>
      </c>
      <c r="O2146" s="11" t="s">
        <v>2259</v>
      </c>
      <c r="P2146" s="2">
        <v>796</v>
      </c>
      <c r="Q2146" s="42" t="s">
        <v>39</v>
      </c>
      <c r="R2146" s="43">
        <v>36</v>
      </c>
      <c r="S2146" s="43">
        <v>16509.669999999998</v>
      </c>
      <c r="T2146" s="23">
        <f t="shared" ref="T2146" si="1280">R2146*S2146</f>
        <v>594348.11999999988</v>
      </c>
      <c r="U2146" s="23">
        <f t="shared" ref="U2146" si="1281">T2146*1.12</f>
        <v>665669.89439999987</v>
      </c>
      <c r="V2146" s="2"/>
      <c r="W2146" s="2">
        <v>2016</v>
      </c>
      <c r="X2146" s="41"/>
    </row>
    <row r="2147" spans="1:24" ht="153" x14ac:dyDescent="0.25">
      <c r="A2147" s="6" t="s">
        <v>6136</v>
      </c>
      <c r="B2147" s="11" t="s">
        <v>25</v>
      </c>
      <c r="C2147" s="11" t="s">
        <v>3586</v>
      </c>
      <c r="D2147" s="11" t="s">
        <v>2228</v>
      </c>
      <c r="E2147" s="11" t="s">
        <v>3587</v>
      </c>
      <c r="F2147" s="45" t="s">
        <v>3588</v>
      </c>
      <c r="G2147" s="2" t="s">
        <v>30</v>
      </c>
      <c r="H2147" s="41">
        <v>0</v>
      </c>
      <c r="I2147" s="18">
        <v>470000000</v>
      </c>
      <c r="J2147" s="6" t="s">
        <v>32</v>
      </c>
      <c r="K2147" s="3" t="s">
        <v>240</v>
      </c>
      <c r="L2147" s="40" t="s">
        <v>2257</v>
      </c>
      <c r="M2147" s="2" t="s">
        <v>35</v>
      </c>
      <c r="N2147" s="11" t="s">
        <v>2258</v>
      </c>
      <c r="O2147" s="11" t="s">
        <v>2259</v>
      </c>
      <c r="P2147" s="2">
        <v>796</v>
      </c>
      <c r="Q2147" s="42" t="s">
        <v>39</v>
      </c>
      <c r="R2147" s="51">
        <v>7</v>
      </c>
      <c r="S2147" s="71">
        <v>11780</v>
      </c>
      <c r="T2147" s="23">
        <v>0</v>
      </c>
      <c r="U2147" s="23">
        <f t="shared" si="1229"/>
        <v>0</v>
      </c>
      <c r="V2147" s="2"/>
      <c r="W2147" s="2">
        <v>2016</v>
      </c>
      <c r="X2147" s="41" t="s">
        <v>10215</v>
      </c>
    </row>
    <row r="2148" spans="1:24" ht="153" x14ac:dyDescent="0.25">
      <c r="A2148" s="6" t="s">
        <v>7619</v>
      </c>
      <c r="B2148" s="11" t="s">
        <v>25</v>
      </c>
      <c r="C2148" s="11" t="s">
        <v>3586</v>
      </c>
      <c r="D2148" s="11" t="s">
        <v>2228</v>
      </c>
      <c r="E2148" s="11" t="s">
        <v>3587</v>
      </c>
      <c r="F2148" s="45" t="s">
        <v>3588</v>
      </c>
      <c r="G2148" s="2" t="s">
        <v>337</v>
      </c>
      <c r="H2148" s="41">
        <v>0</v>
      </c>
      <c r="I2148" s="18">
        <v>470000000</v>
      </c>
      <c r="J2148" s="6" t="s">
        <v>32</v>
      </c>
      <c r="K2148" s="3" t="s">
        <v>95</v>
      </c>
      <c r="L2148" s="40" t="s">
        <v>2257</v>
      </c>
      <c r="M2148" s="2" t="s">
        <v>35</v>
      </c>
      <c r="N2148" s="11" t="s">
        <v>2258</v>
      </c>
      <c r="O2148" s="11" t="s">
        <v>2259</v>
      </c>
      <c r="P2148" s="2">
        <v>796</v>
      </c>
      <c r="Q2148" s="42" t="s">
        <v>39</v>
      </c>
      <c r="R2148" s="51">
        <v>5</v>
      </c>
      <c r="S2148" s="71">
        <v>10032</v>
      </c>
      <c r="T2148" s="23">
        <f t="shared" ref="T2148" si="1282">R2148*S2148</f>
        <v>50160</v>
      </c>
      <c r="U2148" s="23">
        <f t="shared" ref="U2148" si="1283">T2148*1.12</f>
        <v>56179.200000000004</v>
      </c>
      <c r="V2148" s="2"/>
      <c r="W2148" s="2">
        <v>2016</v>
      </c>
      <c r="X2148" s="41"/>
    </row>
    <row r="2149" spans="1:24" ht="165.75" x14ac:dyDescent="0.25">
      <c r="A2149" s="6" t="s">
        <v>6137</v>
      </c>
      <c r="B2149" s="11" t="s">
        <v>25</v>
      </c>
      <c r="C2149" s="11" t="s">
        <v>3589</v>
      </c>
      <c r="D2149" s="11" t="s">
        <v>2228</v>
      </c>
      <c r="E2149" s="11" t="s">
        <v>3590</v>
      </c>
      <c r="F2149" s="45" t="s">
        <v>3591</v>
      </c>
      <c r="G2149" s="2" t="s">
        <v>30</v>
      </c>
      <c r="H2149" s="41">
        <v>0</v>
      </c>
      <c r="I2149" s="18">
        <v>470000000</v>
      </c>
      <c r="J2149" s="6" t="s">
        <v>32</v>
      </c>
      <c r="K2149" s="3" t="s">
        <v>240</v>
      </c>
      <c r="L2149" s="40" t="s">
        <v>2257</v>
      </c>
      <c r="M2149" s="2" t="s">
        <v>35</v>
      </c>
      <c r="N2149" s="11" t="s">
        <v>2258</v>
      </c>
      <c r="O2149" s="11" t="s">
        <v>2259</v>
      </c>
      <c r="P2149" s="2">
        <v>796</v>
      </c>
      <c r="Q2149" s="42" t="s">
        <v>39</v>
      </c>
      <c r="R2149" s="44">
        <v>8</v>
      </c>
      <c r="S2149" s="43">
        <v>16750</v>
      </c>
      <c r="T2149" s="23">
        <v>0</v>
      </c>
      <c r="U2149" s="23">
        <f t="shared" si="1229"/>
        <v>0</v>
      </c>
      <c r="V2149" s="2"/>
      <c r="W2149" s="2">
        <v>2016</v>
      </c>
      <c r="X2149" s="41" t="s">
        <v>10215</v>
      </c>
    </row>
    <row r="2150" spans="1:24" ht="165.75" x14ac:dyDescent="0.25">
      <c r="A2150" s="6" t="s">
        <v>7620</v>
      </c>
      <c r="B2150" s="11" t="s">
        <v>25</v>
      </c>
      <c r="C2150" s="11" t="s">
        <v>3589</v>
      </c>
      <c r="D2150" s="11" t="s">
        <v>2228</v>
      </c>
      <c r="E2150" s="11" t="s">
        <v>3590</v>
      </c>
      <c r="F2150" s="45" t="s">
        <v>3591</v>
      </c>
      <c r="G2150" s="2" t="s">
        <v>337</v>
      </c>
      <c r="H2150" s="41">
        <v>0</v>
      </c>
      <c r="I2150" s="18">
        <v>470000000</v>
      </c>
      <c r="J2150" s="6" t="s">
        <v>32</v>
      </c>
      <c r="K2150" s="3" t="s">
        <v>95</v>
      </c>
      <c r="L2150" s="40" t="s">
        <v>2257</v>
      </c>
      <c r="M2150" s="2" t="s">
        <v>35</v>
      </c>
      <c r="N2150" s="11" t="s">
        <v>2258</v>
      </c>
      <c r="O2150" s="11" t="s">
        <v>2259</v>
      </c>
      <c r="P2150" s="2">
        <v>796</v>
      </c>
      <c r="Q2150" s="42" t="s">
        <v>39</v>
      </c>
      <c r="R2150" s="44">
        <v>10</v>
      </c>
      <c r="S2150" s="43">
        <v>9844</v>
      </c>
      <c r="T2150" s="23">
        <f t="shared" ref="T2150" si="1284">R2150*S2150</f>
        <v>98440</v>
      </c>
      <c r="U2150" s="23">
        <f t="shared" ref="U2150" si="1285">T2150*1.12</f>
        <v>110252.80000000002</v>
      </c>
      <c r="V2150" s="2"/>
      <c r="W2150" s="2">
        <v>2016</v>
      </c>
      <c r="X2150" s="41"/>
    </row>
    <row r="2151" spans="1:24" ht="153" x14ac:dyDescent="0.25">
      <c r="A2151" s="6" t="s">
        <v>6138</v>
      </c>
      <c r="B2151" s="11" t="s">
        <v>25</v>
      </c>
      <c r="C2151" s="11" t="s">
        <v>3592</v>
      </c>
      <c r="D2151" s="11" t="s">
        <v>2228</v>
      </c>
      <c r="E2151" s="11" t="s">
        <v>3593</v>
      </c>
      <c r="F2151" s="45" t="s">
        <v>3594</v>
      </c>
      <c r="G2151" s="2" t="s">
        <v>30</v>
      </c>
      <c r="H2151" s="41">
        <v>0</v>
      </c>
      <c r="I2151" s="18">
        <v>470000000</v>
      </c>
      <c r="J2151" s="6" t="s">
        <v>32</v>
      </c>
      <c r="K2151" s="3" t="s">
        <v>240</v>
      </c>
      <c r="L2151" s="40" t="s">
        <v>2257</v>
      </c>
      <c r="M2151" s="2" t="s">
        <v>35</v>
      </c>
      <c r="N2151" s="11" t="s">
        <v>2258</v>
      </c>
      <c r="O2151" s="11" t="s">
        <v>2259</v>
      </c>
      <c r="P2151" s="2">
        <v>796</v>
      </c>
      <c r="Q2151" s="42" t="s">
        <v>39</v>
      </c>
      <c r="R2151" s="44">
        <v>5</v>
      </c>
      <c r="S2151" s="43">
        <v>10807</v>
      </c>
      <c r="T2151" s="23">
        <v>0</v>
      </c>
      <c r="U2151" s="23">
        <f t="shared" si="1229"/>
        <v>0</v>
      </c>
      <c r="V2151" s="2"/>
      <c r="W2151" s="2">
        <v>2016</v>
      </c>
      <c r="X2151" s="41" t="s">
        <v>10585</v>
      </c>
    </row>
    <row r="2152" spans="1:24" ht="153" x14ac:dyDescent="0.25">
      <c r="A2152" s="6" t="s">
        <v>7621</v>
      </c>
      <c r="B2152" s="11" t="s">
        <v>25</v>
      </c>
      <c r="C2152" s="11" t="s">
        <v>3592</v>
      </c>
      <c r="D2152" s="11" t="s">
        <v>2228</v>
      </c>
      <c r="E2152" s="11" t="s">
        <v>3593</v>
      </c>
      <c r="F2152" s="45" t="s">
        <v>3594</v>
      </c>
      <c r="G2152" s="2" t="s">
        <v>337</v>
      </c>
      <c r="H2152" s="41">
        <v>0</v>
      </c>
      <c r="I2152" s="18">
        <v>470000000</v>
      </c>
      <c r="J2152" s="6" t="s">
        <v>32</v>
      </c>
      <c r="K2152" s="3" t="s">
        <v>95</v>
      </c>
      <c r="L2152" s="40" t="s">
        <v>2257</v>
      </c>
      <c r="M2152" s="2" t="s">
        <v>35</v>
      </c>
      <c r="N2152" s="11" t="s">
        <v>2258</v>
      </c>
      <c r="O2152" s="11" t="s">
        <v>2259</v>
      </c>
      <c r="P2152" s="2">
        <v>796</v>
      </c>
      <c r="Q2152" s="42" t="s">
        <v>39</v>
      </c>
      <c r="R2152" s="44">
        <v>5</v>
      </c>
      <c r="S2152" s="43">
        <v>10807</v>
      </c>
      <c r="T2152" s="23">
        <f t="shared" ref="T2152" si="1286">R2152*S2152</f>
        <v>54035</v>
      </c>
      <c r="U2152" s="23">
        <f t="shared" ref="U2152" si="1287">T2152*1.12</f>
        <v>60519.200000000004</v>
      </c>
      <c r="V2152" s="2"/>
      <c r="W2152" s="2">
        <v>2016</v>
      </c>
      <c r="X2152" s="41"/>
    </row>
    <row r="2153" spans="1:24" ht="153" x14ac:dyDescent="0.25">
      <c r="A2153" s="6" t="s">
        <v>6139</v>
      </c>
      <c r="B2153" s="11" t="s">
        <v>25</v>
      </c>
      <c r="C2153" s="11" t="s">
        <v>3595</v>
      </c>
      <c r="D2153" s="11" t="s">
        <v>2228</v>
      </c>
      <c r="E2153" s="11" t="s">
        <v>3596</v>
      </c>
      <c r="F2153" s="45" t="s">
        <v>3597</v>
      </c>
      <c r="G2153" s="2" t="s">
        <v>30</v>
      </c>
      <c r="H2153" s="41">
        <v>0</v>
      </c>
      <c r="I2153" s="18">
        <v>470000000</v>
      </c>
      <c r="J2153" s="6" t="s">
        <v>32</v>
      </c>
      <c r="K2153" s="3" t="s">
        <v>240</v>
      </c>
      <c r="L2153" s="40" t="s">
        <v>2257</v>
      </c>
      <c r="M2153" s="2" t="s">
        <v>35</v>
      </c>
      <c r="N2153" s="11" t="s">
        <v>2258</v>
      </c>
      <c r="O2153" s="11" t="s">
        <v>2259</v>
      </c>
      <c r="P2153" s="2">
        <v>796</v>
      </c>
      <c r="Q2153" s="42" t="s">
        <v>39</v>
      </c>
      <c r="R2153" s="43">
        <v>40</v>
      </c>
      <c r="S2153" s="43">
        <v>17530</v>
      </c>
      <c r="T2153" s="23">
        <v>0</v>
      </c>
      <c r="U2153" s="23">
        <f t="shared" si="1229"/>
        <v>0</v>
      </c>
      <c r="V2153" s="2"/>
      <c r="W2153" s="2">
        <v>2016</v>
      </c>
      <c r="X2153" s="41" t="s">
        <v>10215</v>
      </c>
    </row>
    <row r="2154" spans="1:24" ht="153" x14ac:dyDescent="0.25">
      <c r="A2154" s="6" t="s">
        <v>7622</v>
      </c>
      <c r="B2154" s="11" t="s">
        <v>25</v>
      </c>
      <c r="C2154" s="11" t="s">
        <v>3595</v>
      </c>
      <c r="D2154" s="11" t="s">
        <v>2228</v>
      </c>
      <c r="E2154" s="11" t="s">
        <v>3596</v>
      </c>
      <c r="F2154" s="45" t="s">
        <v>3597</v>
      </c>
      <c r="G2154" s="2" t="s">
        <v>337</v>
      </c>
      <c r="H2154" s="41">
        <v>0</v>
      </c>
      <c r="I2154" s="18">
        <v>470000000</v>
      </c>
      <c r="J2154" s="6" t="s">
        <v>32</v>
      </c>
      <c r="K2154" s="3" t="s">
        <v>95</v>
      </c>
      <c r="L2154" s="40" t="s">
        <v>2257</v>
      </c>
      <c r="M2154" s="2" t="s">
        <v>35</v>
      </c>
      <c r="N2154" s="11" t="s">
        <v>2258</v>
      </c>
      <c r="O2154" s="11" t="s">
        <v>2259</v>
      </c>
      <c r="P2154" s="2">
        <v>796</v>
      </c>
      <c r="Q2154" s="42" t="s">
        <v>39</v>
      </c>
      <c r="R2154" s="43">
        <v>30</v>
      </c>
      <c r="S2154" s="43">
        <v>12883</v>
      </c>
      <c r="T2154" s="23">
        <f t="shared" ref="T2154" si="1288">R2154*S2154</f>
        <v>386490</v>
      </c>
      <c r="U2154" s="23">
        <f t="shared" ref="U2154" si="1289">T2154*1.12</f>
        <v>432868.80000000005</v>
      </c>
      <c r="V2154" s="2"/>
      <c r="W2154" s="2">
        <v>2016</v>
      </c>
      <c r="X2154" s="41"/>
    </row>
    <row r="2155" spans="1:24" ht="153" x14ac:dyDescent="0.25">
      <c r="A2155" s="6" t="s">
        <v>6140</v>
      </c>
      <c r="B2155" s="11" t="s">
        <v>25</v>
      </c>
      <c r="C2155" s="11" t="s">
        <v>3598</v>
      </c>
      <c r="D2155" s="11" t="s">
        <v>2228</v>
      </c>
      <c r="E2155" s="11" t="s">
        <v>3599</v>
      </c>
      <c r="F2155" s="57" t="s">
        <v>3600</v>
      </c>
      <c r="G2155" s="2" t="s">
        <v>30</v>
      </c>
      <c r="H2155" s="41">
        <v>0</v>
      </c>
      <c r="I2155" s="18">
        <v>470000000</v>
      </c>
      <c r="J2155" s="6" t="s">
        <v>32</v>
      </c>
      <c r="K2155" s="3" t="s">
        <v>240</v>
      </c>
      <c r="L2155" s="40" t="s">
        <v>2257</v>
      </c>
      <c r="M2155" s="2" t="s">
        <v>35</v>
      </c>
      <c r="N2155" s="11" t="s">
        <v>2258</v>
      </c>
      <c r="O2155" s="11" t="s">
        <v>2259</v>
      </c>
      <c r="P2155" s="2">
        <v>796</v>
      </c>
      <c r="Q2155" s="42" t="s">
        <v>39</v>
      </c>
      <c r="R2155" s="56">
        <v>4</v>
      </c>
      <c r="S2155" s="43">
        <v>158209.34400000001</v>
      </c>
      <c r="T2155" s="23">
        <v>0</v>
      </c>
      <c r="U2155" s="23">
        <f t="shared" si="1229"/>
        <v>0</v>
      </c>
      <c r="V2155" s="2"/>
      <c r="W2155" s="2">
        <v>2016</v>
      </c>
      <c r="X2155" s="41" t="s">
        <v>10585</v>
      </c>
    </row>
    <row r="2156" spans="1:24" ht="153" x14ac:dyDescent="0.25">
      <c r="A2156" s="6" t="s">
        <v>7623</v>
      </c>
      <c r="B2156" s="11" t="s">
        <v>25</v>
      </c>
      <c r="C2156" s="11" t="s">
        <v>3598</v>
      </c>
      <c r="D2156" s="11" t="s">
        <v>2228</v>
      </c>
      <c r="E2156" s="11" t="s">
        <v>3599</v>
      </c>
      <c r="F2156" s="57" t="s">
        <v>3600</v>
      </c>
      <c r="G2156" s="2" t="s">
        <v>337</v>
      </c>
      <c r="H2156" s="41">
        <v>0</v>
      </c>
      <c r="I2156" s="18">
        <v>470000000</v>
      </c>
      <c r="J2156" s="6" t="s">
        <v>32</v>
      </c>
      <c r="K2156" s="3" t="s">
        <v>95</v>
      </c>
      <c r="L2156" s="40" t="s">
        <v>2257</v>
      </c>
      <c r="M2156" s="2" t="s">
        <v>35</v>
      </c>
      <c r="N2156" s="11" t="s">
        <v>2258</v>
      </c>
      <c r="O2156" s="11" t="s">
        <v>2259</v>
      </c>
      <c r="P2156" s="2">
        <v>796</v>
      </c>
      <c r="Q2156" s="42" t="s">
        <v>39</v>
      </c>
      <c r="R2156" s="56">
        <v>4</v>
      </c>
      <c r="S2156" s="43">
        <v>158209.34400000001</v>
      </c>
      <c r="T2156" s="23">
        <f t="shared" ref="T2156" si="1290">R2156*S2156</f>
        <v>632837.37600000005</v>
      </c>
      <c r="U2156" s="23">
        <f t="shared" ref="U2156" si="1291">T2156*1.12</f>
        <v>708777.86112000013</v>
      </c>
      <c r="V2156" s="2"/>
      <c r="W2156" s="2">
        <v>2016</v>
      </c>
      <c r="X2156" s="41"/>
    </row>
    <row r="2157" spans="1:24" ht="153" x14ac:dyDescent="0.25">
      <c r="A2157" s="6" t="s">
        <v>6141</v>
      </c>
      <c r="B2157" s="11" t="s">
        <v>25</v>
      </c>
      <c r="C2157" s="11" t="s">
        <v>3601</v>
      </c>
      <c r="D2157" s="11" t="s">
        <v>2228</v>
      </c>
      <c r="E2157" s="11" t="s">
        <v>3602</v>
      </c>
      <c r="F2157" s="57" t="s">
        <v>3603</v>
      </c>
      <c r="G2157" s="2" t="s">
        <v>30</v>
      </c>
      <c r="H2157" s="41">
        <v>0</v>
      </c>
      <c r="I2157" s="18">
        <v>470000000</v>
      </c>
      <c r="J2157" s="6" t="s">
        <v>32</v>
      </c>
      <c r="K2157" s="3" t="s">
        <v>240</v>
      </c>
      <c r="L2157" s="40" t="s">
        <v>2257</v>
      </c>
      <c r="M2157" s="2" t="s">
        <v>35</v>
      </c>
      <c r="N2157" s="11" t="s">
        <v>2258</v>
      </c>
      <c r="O2157" s="11" t="s">
        <v>2259</v>
      </c>
      <c r="P2157" s="2">
        <v>796</v>
      </c>
      <c r="Q2157" s="42" t="s">
        <v>39</v>
      </c>
      <c r="R2157" s="56">
        <v>1</v>
      </c>
      <c r="S2157" s="43">
        <v>96300</v>
      </c>
      <c r="T2157" s="23">
        <v>0</v>
      </c>
      <c r="U2157" s="23">
        <f t="shared" si="1229"/>
        <v>0</v>
      </c>
      <c r="V2157" s="2"/>
      <c r="W2157" s="2">
        <v>2016</v>
      </c>
      <c r="X2157" s="41" t="s">
        <v>10585</v>
      </c>
    </row>
    <row r="2158" spans="1:24" ht="153" x14ac:dyDescent="0.25">
      <c r="A2158" s="6" t="s">
        <v>7624</v>
      </c>
      <c r="B2158" s="11" t="s">
        <v>25</v>
      </c>
      <c r="C2158" s="11" t="s">
        <v>3601</v>
      </c>
      <c r="D2158" s="11" t="s">
        <v>2228</v>
      </c>
      <c r="E2158" s="11" t="s">
        <v>3602</v>
      </c>
      <c r="F2158" s="57" t="s">
        <v>3603</v>
      </c>
      <c r="G2158" s="2" t="s">
        <v>337</v>
      </c>
      <c r="H2158" s="41">
        <v>0</v>
      </c>
      <c r="I2158" s="18">
        <v>470000000</v>
      </c>
      <c r="J2158" s="6" t="s">
        <v>32</v>
      </c>
      <c r="K2158" s="3" t="s">
        <v>95</v>
      </c>
      <c r="L2158" s="40" t="s">
        <v>2257</v>
      </c>
      <c r="M2158" s="2" t="s">
        <v>35</v>
      </c>
      <c r="N2158" s="11" t="s">
        <v>2258</v>
      </c>
      <c r="O2158" s="11" t="s">
        <v>2259</v>
      </c>
      <c r="P2158" s="2">
        <v>796</v>
      </c>
      <c r="Q2158" s="42" t="s">
        <v>39</v>
      </c>
      <c r="R2158" s="56">
        <v>1</v>
      </c>
      <c r="S2158" s="43">
        <v>96300</v>
      </c>
      <c r="T2158" s="23">
        <f t="shared" ref="T2158" si="1292">R2158*S2158</f>
        <v>96300</v>
      </c>
      <c r="U2158" s="23">
        <f t="shared" ref="U2158" si="1293">T2158*1.12</f>
        <v>107856.00000000001</v>
      </c>
      <c r="V2158" s="2"/>
      <c r="W2158" s="2">
        <v>2016</v>
      </c>
      <c r="X2158" s="41"/>
    </row>
    <row r="2159" spans="1:24" ht="165.75" x14ac:dyDescent="0.25">
      <c r="A2159" s="6" t="s">
        <v>6142</v>
      </c>
      <c r="B2159" s="11" t="s">
        <v>25</v>
      </c>
      <c r="C2159" s="11" t="s">
        <v>3604</v>
      </c>
      <c r="D2159" s="11" t="s">
        <v>2228</v>
      </c>
      <c r="E2159" s="11" t="s">
        <v>3605</v>
      </c>
      <c r="F2159" s="57" t="s">
        <v>3606</v>
      </c>
      <c r="G2159" s="2" t="s">
        <v>30</v>
      </c>
      <c r="H2159" s="41">
        <v>0</v>
      </c>
      <c r="I2159" s="18">
        <v>470000000</v>
      </c>
      <c r="J2159" s="6" t="s">
        <v>32</v>
      </c>
      <c r="K2159" s="3" t="s">
        <v>240</v>
      </c>
      <c r="L2159" s="40" t="s">
        <v>2257</v>
      </c>
      <c r="M2159" s="2" t="s">
        <v>35</v>
      </c>
      <c r="N2159" s="11" t="s">
        <v>2258</v>
      </c>
      <c r="O2159" s="11" t="s">
        <v>2259</v>
      </c>
      <c r="P2159" s="2">
        <v>796</v>
      </c>
      <c r="Q2159" s="42" t="s">
        <v>39</v>
      </c>
      <c r="R2159" s="56">
        <v>9</v>
      </c>
      <c r="S2159" s="43">
        <v>49525.93</v>
      </c>
      <c r="T2159" s="23">
        <v>0</v>
      </c>
      <c r="U2159" s="23">
        <f t="shared" si="1229"/>
        <v>0</v>
      </c>
      <c r="V2159" s="2"/>
      <c r="W2159" s="2">
        <v>2016</v>
      </c>
      <c r="X2159" s="41" t="s">
        <v>10585</v>
      </c>
    </row>
    <row r="2160" spans="1:24" ht="165.75" x14ac:dyDescent="0.25">
      <c r="A2160" s="6" t="s">
        <v>7625</v>
      </c>
      <c r="B2160" s="11" t="s">
        <v>25</v>
      </c>
      <c r="C2160" s="11" t="s">
        <v>3604</v>
      </c>
      <c r="D2160" s="11" t="s">
        <v>2228</v>
      </c>
      <c r="E2160" s="11" t="s">
        <v>3605</v>
      </c>
      <c r="F2160" s="57" t="s">
        <v>3606</v>
      </c>
      <c r="G2160" s="2" t="s">
        <v>337</v>
      </c>
      <c r="H2160" s="41">
        <v>0</v>
      </c>
      <c r="I2160" s="18">
        <v>470000000</v>
      </c>
      <c r="J2160" s="6" t="s">
        <v>32</v>
      </c>
      <c r="K2160" s="3" t="s">
        <v>95</v>
      </c>
      <c r="L2160" s="40" t="s">
        <v>2257</v>
      </c>
      <c r="M2160" s="2" t="s">
        <v>35</v>
      </c>
      <c r="N2160" s="11" t="s">
        <v>2258</v>
      </c>
      <c r="O2160" s="11" t="s">
        <v>2259</v>
      </c>
      <c r="P2160" s="2">
        <v>796</v>
      </c>
      <c r="Q2160" s="42" t="s">
        <v>39</v>
      </c>
      <c r="R2160" s="56">
        <v>9</v>
      </c>
      <c r="S2160" s="43">
        <v>49525.93</v>
      </c>
      <c r="T2160" s="23">
        <f t="shared" ref="T2160" si="1294">R2160*S2160</f>
        <v>445733.37</v>
      </c>
      <c r="U2160" s="23">
        <f t="shared" ref="U2160" si="1295">T2160*1.12</f>
        <v>499221.37440000003</v>
      </c>
      <c r="V2160" s="2"/>
      <c r="W2160" s="2">
        <v>2016</v>
      </c>
      <c r="X2160" s="41"/>
    </row>
    <row r="2161" spans="1:24" ht="153" x14ac:dyDescent="0.25">
      <c r="A2161" s="6" t="s">
        <v>6143</v>
      </c>
      <c r="B2161" s="11" t="s">
        <v>25</v>
      </c>
      <c r="C2161" s="11" t="s">
        <v>3607</v>
      </c>
      <c r="D2161" s="11" t="s">
        <v>2228</v>
      </c>
      <c r="E2161" s="11" t="s">
        <v>3608</v>
      </c>
      <c r="F2161" s="57" t="s">
        <v>3609</v>
      </c>
      <c r="G2161" s="2" t="s">
        <v>30</v>
      </c>
      <c r="H2161" s="41">
        <v>0</v>
      </c>
      <c r="I2161" s="18">
        <v>470000000</v>
      </c>
      <c r="J2161" s="6" t="s">
        <v>32</v>
      </c>
      <c r="K2161" s="3" t="s">
        <v>45</v>
      </c>
      <c r="L2161" s="40" t="s">
        <v>2257</v>
      </c>
      <c r="M2161" s="2" t="s">
        <v>35</v>
      </c>
      <c r="N2161" s="11" t="s">
        <v>2258</v>
      </c>
      <c r="O2161" s="11" t="s">
        <v>2259</v>
      </c>
      <c r="P2161" s="2">
        <v>796</v>
      </c>
      <c r="Q2161" s="42" t="s">
        <v>39</v>
      </c>
      <c r="R2161" s="43">
        <v>8</v>
      </c>
      <c r="S2161" s="43">
        <v>30265.93</v>
      </c>
      <c r="T2161" s="23">
        <v>0</v>
      </c>
      <c r="U2161" s="23">
        <f t="shared" si="1229"/>
        <v>0</v>
      </c>
      <c r="V2161" s="2"/>
      <c r="W2161" s="2">
        <v>2016</v>
      </c>
      <c r="X2161" s="41" t="s">
        <v>7023</v>
      </c>
    </row>
    <row r="2162" spans="1:24" ht="153" x14ac:dyDescent="0.25">
      <c r="A2162" s="6" t="s">
        <v>7626</v>
      </c>
      <c r="B2162" s="11" t="s">
        <v>25</v>
      </c>
      <c r="C2162" s="11" t="s">
        <v>3607</v>
      </c>
      <c r="D2162" s="11" t="s">
        <v>2228</v>
      </c>
      <c r="E2162" s="11" t="s">
        <v>3608</v>
      </c>
      <c r="F2162" s="57" t="s">
        <v>3609</v>
      </c>
      <c r="G2162" s="2" t="s">
        <v>337</v>
      </c>
      <c r="H2162" s="41">
        <v>0</v>
      </c>
      <c r="I2162" s="18">
        <v>470000000</v>
      </c>
      <c r="J2162" s="6" t="s">
        <v>32</v>
      </c>
      <c r="K2162" s="3" t="s">
        <v>95</v>
      </c>
      <c r="L2162" s="40" t="s">
        <v>2257</v>
      </c>
      <c r="M2162" s="2" t="s">
        <v>35</v>
      </c>
      <c r="N2162" s="11" t="s">
        <v>2258</v>
      </c>
      <c r="O2162" s="11" t="s">
        <v>2259</v>
      </c>
      <c r="P2162" s="2">
        <v>796</v>
      </c>
      <c r="Q2162" s="42" t="s">
        <v>39</v>
      </c>
      <c r="R2162" s="43">
        <v>9</v>
      </c>
      <c r="S2162" s="43">
        <v>30265.93</v>
      </c>
      <c r="T2162" s="23">
        <f t="shared" ref="T2162" si="1296">R2162*S2162</f>
        <v>272393.37</v>
      </c>
      <c r="U2162" s="23">
        <f t="shared" ref="U2162" si="1297">T2162*1.12</f>
        <v>305080.57440000004</v>
      </c>
      <c r="V2162" s="2"/>
      <c r="W2162" s="2">
        <v>2016</v>
      </c>
      <c r="X2162" s="41"/>
    </row>
    <row r="2163" spans="1:24" ht="153" x14ac:dyDescent="0.25">
      <c r="A2163" s="6" t="s">
        <v>6144</v>
      </c>
      <c r="B2163" s="11" t="s">
        <v>25</v>
      </c>
      <c r="C2163" s="11" t="s">
        <v>3610</v>
      </c>
      <c r="D2163" s="11" t="s">
        <v>2228</v>
      </c>
      <c r="E2163" s="11" t="s">
        <v>3611</v>
      </c>
      <c r="F2163" s="57" t="s">
        <v>3612</v>
      </c>
      <c r="G2163" s="2" t="s">
        <v>30</v>
      </c>
      <c r="H2163" s="41">
        <v>0</v>
      </c>
      <c r="I2163" s="18">
        <v>470000000</v>
      </c>
      <c r="J2163" s="6" t="s">
        <v>32</v>
      </c>
      <c r="K2163" s="3" t="s">
        <v>240</v>
      </c>
      <c r="L2163" s="40" t="s">
        <v>2257</v>
      </c>
      <c r="M2163" s="2" t="s">
        <v>35</v>
      </c>
      <c r="N2163" s="11" t="s">
        <v>2258</v>
      </c>
      <c r="O2163" s="11" t="s">
        <v>2259</v>
      </c>
      <c r="P2163" s="2">
        <v>796</v>
      </c>
      <c r="Q2163" s="42" t="s">
        <v>39</v>
      </c>
      <c r="R2163" s="43">
        <v>2</v>
      </c>
      <c r="S2163" s="71">
        <v>360525</v>
      </c>
      <c r="T2163" s="23">
        <v>0</v>
      </c>
      <c r="U2163" s="23">
        <f t="shared" si="1229"/>
        <v>0</v>
      </c>
      <c r="V2163" s="2"/>
      <c r="W2163" s="2">
        <v>2016</v>
      </c>
      <c r="X2163" s="41" t="s">
        <v>10215</v>
      </c>
    </row>
    <row r="2164" spans="1:24" ht="153" x14ac:dyDescent="0.25">
      <c r="A2164" s="6" t="s">
        <v>7627</v>
      </c>
      <c r="B2164" s="11" t="s">
        <v>25</v>
      </c>
      <c r="C2164" s="11" t="s">
        <v>3610</v>
      </c>
      <c r="D2164" s="11" t="s">
        <v>2228</v>
      </c>
      <c r="E2164" s="11" t="s">
        <v>3611</v>
      </c>
      <c r="F2164" s="57" t="s">
        <v>3612</v>
      </c>
      <c r="G2164" s="2" t="s">
        <v>337</v>
      </c>
      <c r="H2164" s="41">
        <v>0</v>
      </c>
      <c r="I2164" s="18">
        <v>470000000</v>
      </c>
      <c r="J2164" s="6" t="s">
        <v>32</v>
      </c>
      <c r="K2164" s="3" t="s">
        <v>95</v>
      </c>
      <c r="L2164" s="40" t="s">
        <v>2257</v>
      </c>
      <c r="M2164" s="2" t="s">
        <v>35</v>
      </c>
      <c r="N2164" s="11" t="s">
        <v>2258</v>
      </c>
      <c r="O2164" s="11" t="s">
        <v>2259</v>
      </c>
      <c r="P2164" s="2">
        <v>796</v>
      </c>
      <c r="Q2164" s="42" t="s">
        <v>39</v>
      </c>
      <c r="R2164" s="43">
        <v>3</v>
      </c>
      <c r="S2164" s="71">
        <v>275933</v>
      </c>
      <c r="T2164" s="23">
        <v>0</v>
      </c>
      <c r="U2164" s="23">
        <f t="shared" ref="U2164" si="1298">T2164*1.12</f>
        <v>0</v>
      </c>
      <c r="V2164" s="2"/>
      <c r="W2164" s="2">
        <v>2016</v>
      </c>
      <c r="X2164" s="41" t="s">
        <v>6905</v>
      </c>
    </row>
    <row r="2165" spans="1:24" ht="153" x14ac:dyDescent="0.25">
      <c r="A2165" s="6" t="s">
        <v>6145</v>
      </c>
      <c r="B2165" s="11" t="s">
        <v>25</v>
      </c>
      <c r="C2165" s="11" t="s">
        <v>3613</v>
      </c>
      <c r="D2165" s="11" t="s">
        <v>2228</v>
      </c>
      <c r="E2165" s="11" t="s">
        <v>3614</v>
      </c>
      <c r="F2165" s="57" t="s">
        <v>3615</v>
      </c>
      <c r="G2165" s="2" t="s">
        <v>30</v>
      </c>
      <c r="H2165" s="41">
        <v>0</v>
      </c>
      <c r="I2165" s="18">
        <v>470000000</v>
      </c>
      <c r="J2165" s="6" t="s">
        <v>32</v>
      </c>
      <c r="K2165" s="3" t="s">
        <v>240</v>
      </c>
      <c r="L2165" s="40" t="s">
        <v>2257</v>
      </c>
      <c r="M2165" s="2" t="s">
        <v>35</v>
      </c>
      <c r="N2165" s="11" t="s">
        <v>2258</v>
      </c>
      <c r="O2165" s="11" t="s">
        <v>2259</v>
      </c>
      <c r="P2165" s="2">
        <v>796</v>
      </c>
      <c r="Q2165" s="42" t="s">
        <v>39</v>
      </c>
      <c r="R2165" s="43">
        <v>4</v>
      </c>
      <c r="S2165" s="43">
        <v>68789.02</v>
      </c>
      <c r="T2165" s="23">
        <v>0</v>
      </c>
      <c r="U2165" s="23">
        <f t="shared" ref="U2165:U2253" si="1299">T2165*1.12</f>
        <v>0</v>
      </c>
      <c r="V2165" s="2"/>
      <c r="W2165" s="2">
        <v>2016</v>
      </c>
      <c r="X2165" s="41" t="s">
        <v>7023</v>
      </c>
    </row>
    <row r="2166" spans="1:24" ht="153" x14ac:dyDescent="0.25">
      <c r="A2166" s="6" t="s">
        <v>7628</v>
      </c>
      <c r="B2166" s="11" t="s">
        <v>25</v>
      </c>
      <c r="C2166" s="11" t="s">
        <v>3613</v>
      </c>
      <c r="D2166" s="11" t="s">
        <v>2228</v>
      </c>
      <c r="E2166" s="11" t="s">
        <v>3614</v>
      </c>
      <c r="F2166" s="57" t="s">
        <v>3615</v>
      </c>
      <c r="G2166" s="2" t="s">
        <v>337</v>
      </c>
      <c r="H2166" s="41">
        <v>0</v>
      </c>
      <c r="I2166" s="18">
        <v>470000000</v>
      </c>
      <c r="J2166" s="6" t="s">
        <v>32</v>
      </c>
      <c r="K2166" s="3" t="s">
        <v>95</v>
      </c>
      <c r="L2166" s="40" t="s">
        <v>2257</v>
      </c>
      <c r="M2166" s="2" t="s">
        <v>35</v>
      </c>
      <c r="N2166" s="11" t="s">
        <v>2258</v>
      </c>
      <c r="O2166" s="11" t="s">
        <v>2259</v>
      </c>
      <c r="P2166" s="2">
        <v>796</v>
      </c>
      <c r="Q2166" s="42" t="s">
        <v>39</v>
      </c>
      <c r="R2166" s="43">
        <v>6</v>
      </c>
      <c r="S2166" s="43">
        <v>68789.02</v>
      </c>
      <c r="T2166" s="23">
        <f t="shared" ref="T2166" si="1300">R2166*S2166</f>
        <v>412734.12</v>
      </c>
      <c r="U2166" s="23">
        <f t="shared" ref="U2166" si="1301">T2166*1.12</f>
        <v>462262.21440000006</v>
      </c>
      <c r="V2166" s="2"/>
      <c r="W2166" s="2">
        <v>2016</v>
      </c>
      <c r="X2166" s="41"/>
    </row>
    <row r="2167" spans="1:24" ht="153" x14ac:dyDescent="0.25">
      <c r="A2167" s="6" t="s">
        <v>6146</v>
      </c>
      <c r="B2167" s="11" t="s">
        <v>25</v>
      </c>
      <c r="C2167" s="11" t="s">
        <v>3616</v>
      </c>
      <c r="D2167" s="11" t="s">
        <v>2228</v>
      </c>
      <c r="E2167" s="11" t="s">
        <v>3617</v>
      </c>
      <c r="F2167" s="62" t="s">
        <v>3618</v>
      </c>
      <c r="G2167" s="2" t="s">
        <v>30</v>
      </c>
      <c r="H2167" s="41">
        <v>0</v>
      </c>
      <c r="I2167" s="18">
        <v>470000000</v>
      </c>
      <c r="J2167" s="6" t="s">
        <v>32</v>
      </c>
      <c r="K2167" s="3" t="s">
        <v>240</v>
      </c>
      <c r="L2167" s="40" t="s">
        <v>2257</v>
      </c>
      <c r="M2167" s="2" t="s">
        <v>35</v>
      </c>
      <c r="N2167" s="11" t="s">
        <v>2258</v>
      </c>
      <c r="O2167" s="11" t="s">
        <v>2259</v>
      </c>
      <c r="P2167" s="2">
        <v>796</v>
      </c>
      <c r="Q2167" s="42" t="s">
        <v>39</v>
      </c>
      <c r="R2167" s="43">
        <v>4</v>
      </c>
      <c r="S2167" s="43">
        <v>11143.06</v>
      </c>
      <c r="T2167" s="23">
        <v>0</v>
      </c>
      <c r="U2167" s="23">
        <f t="shared" si="1299"/>
        <v>0</v>
      </c>
      <c r="V2167" s="2"/>
      <c r="W2167" s="2">
        <v>2016</v>
      </c>
      <c r="X2167" s="41" t="s">
        <v>10585</v>
      </c>
    </row>
    <row r="2168" spans="1:24" ht="153" x14ac:dyDescent="0.25">
      <c r="A2168" s="6" t="s">
        <v>7629</v>
      </c>
      <c r="B2168" s="11" t="s">
        <v>25</v>
      </c>
      <c r="C2168" s="11" t="s">
        <v>3616</v>
      </c>
      <c r="D2168" s="11" t="s">
        <v>2228</v>
      </c>
      <c r="E2168" s="11" t="s">
        <v>3617</v>
      </c>
      <c r="F2168" s="62" t="s">
        <v>3618</v>
      </c>
      <c r="G2168" s="2" t="s">
        <v>337</v>
      </c>
      <c r="H2168" s="41">
        <v>0</v>
      </c>
      <c r="I2168" s="18">
        <v>470000000</v>
      </c>
      <c r="J2168" s="6" t="s">
        <v>32</v>
      </c>
      <c r="K2168" s="3" t="s">
        <v>95</v>
      </c>
      <c r="L2168" s="40" t="s">
        <v>2257</v>
      </c>
      <c r="M2168" s="2" t="s">
        <v>35</v>
      </c>
      <c r="N2168" s="11" t="s">
        <v>2258</v>
      </c>
      <c r="O2168" s="11" t="s">
        <v>2259</v>
      </c>
      <c r="P2168" s="2">
        <v>796</v>
      </c>
      <c r="Q2168" s="42" t="s">
        <v>39</v>
      </c>
      <c r="R2168" s="43">
        <v>4</v>
      </c>
      <c r="S2168" s="43">
        <v>11143.06</v>
      </c>
      <c r="T2168" s="23">
        <f t="shared" ref="T2168" si="1302">R2168*S2168</f>
        <v>44572.24</v>
      </c>
      <c r="U2168" s="23">
        <f t="shared" ref="U2168" si="1303">T2168*1.12</f>
        <v>49920.908800000005</v>
      </c>
      <c r="V2168" s="2"/>
      <c r="W2168" s="2">
        <v>2016</v>
      </c>
      <c r="X2168" s="41"/>
    </row>
    <row r="2169" spans="1:24" ht="191.25" x14ac:dyDescent="0.25">
      <c r="A2169" s="6" t="s">
        <v>6147</v>
      </c>
      <c r="B2169" s="11" t="s">
        <v>25</v>
      </c>
      <c r="C2169" s="11" t="s">
        <v>3619</v>
      </c>
      <c r="D2169" s="11" t="s">
        <v>2228</v>
      </c>
      <c r="E2169" s="11" t="s">
        <v>3620</v>
      </c>
      <c r="F2169" s="11" t="s">
        <v>3621</v>
      </c>
      <c r="G2169" s="2" t="s">
        <v>30</v>
      </c>
      <c r="H2169" s="41">
        <v>0</v>
      </c>
      <c r="I2169" s="18">
        <v>470000000</v>
      </c>
      <c r="J2169" s="6" t="s">
        <v>32</v>
      </c>
      <c r="K2169" s="3" t="s">
        <v>240</v>
      </c>
      <c r="L2169" s="40" t="s">
        <v>2257</v>
      </c>
      <c r="M2169" s="2" t="s">
        <v>35</v>
      </c>
      <c r="N2169" s="11" t="s">
        <v>2258</v>
      </c>
      <c r="O2169" s="11" t="s">
        <v>2259</v>
      </c>
      <c r="P2169" s="2">
        <v>796</v>
      </c>
      <c r="Q2169" s="42" t="s">
        <v>39</v>
      </c>
      <c r="R2169" s="43">
        <v>14</v>
      </c>
      <c r="S2169" s="23">
        <v>103795</v>
      </c>
      <c r="T2169" s="23">
        <v>0</v>
      </c>
      <c r="U2169" s="23">
        <f t="shared" si="1299"/>
        <v>0</v>
      </c>
      <c r="V2169" s="2"/>
      <c r="W2169" s="2">
        <v>2016</v>
      </c>
      <c r="X2169" s="41" t="s">
        <v>10215</v>
      </c>
    </row>
    <row r="2170" spans="1:24" ht="191.25" x14ac:dyDescent="0.25">
      <c r="A2170" s="6" t="s">
        <v>7630</v>
      </c>
      <c r="B2170" s="11" t="s">
        <v>25</v>
      </c>
      <c r="C2170" s="11" t="s">
        <v>3619</v>
      </c>
      <c r="D2170" s="11" t="s">
        <v>2228</v>
      </c>
      <c r="E2170" s="11" t="s">
        <v>3620</v>
      </c>
      <c r="F2170" s="11" t="s">
        <v>3621</v>
      </c>
      <c r="G2170" s="2" t="s">
        <v>337</v>
      </c>
      <c r="H2170" s="41">
        <v>0</v>
      </c>
      <c r="I2170" s="18">
        <v>470000000</v>
      </c>
      <c r="J2170" s="6" t="s">
        <v>32</v>
      </c>
      <c r="K2170" s="3" t="s">
        <v>95</v>
      </c>
      <c r="L2170" s="40" t="s">
        <v>2257</v>
      </c>
      <c r="M2170" s="2" t="s">
        <v>35</v>
      </c>
      <c r="N2170" s="11" t="s">
        <v>2258</v>
      </c>
      <c r="O2170" s="11" t="s">
        <v>2259</v>
      </c>
      <c r="P2170" s="2">
        <v>796</v>
      </c>
      <c r="Q2170" s="42" t="s">
        <v>39</v>
      </c>
      <c r="R2170" s="43">
        <v>20</v>
      </c>
      <c r="S2170" s="23">
        <v>66730</v>
      </c>
      <c r="T2170" s="23">
        <f t="shared" ref="T2170" si="1304">R2170*S2170</f>
        <v>1334600</v>
      </c>
      <c r="U2170" s="23">
        <f t="shared" ref="U2170" si="1305">T2170*1.12</f>
        <v>1494752.0000000002</v>
      </c>
      <c r="V2170" s="2"/>
      <c r="W2170" s="2">
        <v>2016</v>
      </c>
      <c r="X2170" s="41"/>
    </row>
    <row r="2171" spans="1:24" ht="178.5" x14ac:dyDescent="0.25">
      <c r="A2171" s="6" t="s">
        <v>6148</v>
      </c>
      <c r="B2171" s="11" t="s">
        <v>25</v>
      </c>
      <c r="C2171" s="11" t="s">
        <v>3572</v>
      </c>
      <c r="D2171" s="11" t="s">
        <v>2228</v>
      </c>
      <c r="E2171" s="11" t="s">
        <v>3573</v>
      </c>
      <c r="F2171" s="62" t="s">
        <v>3622</v>
      </c>
      <c r="G2171" s="2" t="s">
        <v>30</v>
      </c>
      <c r="H2171" s="41">
        <v>0</v>
      </c>
      <c r="I2171" s="18">
        <v>470000000</v>
      </c>
      <c r="J2171" s="6" t="s">
        <v>32</v>
      </c>
      <c r="K2171" s="3" t="s">
        <v>240</v>
      </c>
      <c r="L2171" s="40" t="s">
        <v>2257</v>
      </c>
      <c r="M2171" s="2" t="s">
        <v>35</v>
      </c>
      <c r="N2171" s="11" t="s">
        <v>2258</v>
      </c>
      <c r="O2171" s="11" t="s">
        <v>2259</v>
      </c>
      <c r="P2171" s="2">
        <v>796</v>
      </c>
      <c r="Q2171" s="42" t="s">
        <v>39</v>
      </c>
      <c r="R2171" s="43">
        <v>4</v>
      </c>
      <c r="S2171" s="43">
        <v>160959.67000000001</v>
      </c>
      <c r="T2171" s="23">
        <v>0</v>
      </c>
      <c r="U2171" s="23">
        <f t="shared" si="1299"/>
        <v>0</v>
      </c>
      <c r="V2171" s="2"/>
      <c r="W2171" s="2">
        <v>2016</v>
      </c>
      <c r="X2171" s="41" t="s">
        <v>10585</v>
      </c>
    </row>
    <row r="2172" spans="1:24" ht="178.5" x14ac:dyDescent="0.25">
      <c r="A2172" s="6" t="s">
        <v>7631</v>
      </c>
      <c r="B2172" s="11" t="s">
        <v>25</v>
      </c>
      <c r="C2172" s="11" t="s">
        <v>3572</v>
      </c>
      <c r="D2172" s="11" t="s">
        <v>2228</v>
      </c>
      <c r="E2172" s="11" t="s">
        <v>3573</v>
      </c>
      <c r="F2172" s="62" t="s">
        <v>3622</v>
      </c>
      <c r="G2172" s="2" t="s">
        <v>337</v>
      </c>
      <c r="H2172" s="41">
        <v>0</v>
      </c>
      <c r="I2172" s="18">
        <v>470000000</v>
      </c>
      <c r="J2172" s="6" t="s">
        <v>32</v>
      </c>
      <c r="K2172" s="3" t="s">
        <v>95</v>
      </c>
      <c r="L2172" s="40" t="s">
        <v>2257</v>
      </c>
      <c r="M2172" s="2" t="s">
        <v>35</v>
      </c>
      <c r="N2172" s="11" t="s">
        <v>2258</v>
      </c>
      <c r="O2172" s="11" t="s">
        <v>2259</v>
      </c>
      <c r="P2172" s="2">
        <v>796</v>
      </c>
      <c r="Q2172" s="42" t="s">
        <v>39</v>
      </c>
      <c r="R2172" s="43">
        <v>4</v>
      </c>
      <c r="S2172" s="43">
        <v>160959.67000000001</v>
      </c>
      <c r="T2172" s="23">
        <f t="shared" ref="T2172" si="1306">R2172*S2172</f>
        <v>643838.68000000005</v>
      </c>
      <c r="U2172" s="23">
        <f t="shared" ref="U2172" si="1307">T2172*1.12</f>
        <v>721099.32160000014</v>
      </c>
      <c r="V2172" s="2"/>
      <c r="W2172" s="2">
        <v>2016</v>
      </c>
      <c r="X2172" s="41"/>
    </row>
    <row r="2173" spans="1:24" ht="153" x14ac:dyDescent="0.25">
      <c r="A2173" s="6" t="s">
        <v>6149</v>
      </c>
      <c r="B2173" s="11" t="s">
        <v>25</v>
      </c>
      <c r="C2173" s="11" t="s">
        <v>3623</v>
      </c>
      <c r="D2173" s="11" t="s">
        <v>2228</v>
      </c>
      <c r="E2173" s="11" t="s">
        <v>3624</v>
      </c>
      <c r="F2173" s="57" t="s">
        <v>3625</v>
      </c>
      <c r="G2173" s="2" t="s">
        <v>30</v>
      </c>
      <c r="H2173" s="41">
        <v>0</v>
      </c>
      <c r="I2173" s="18">
        <v>470000000</v>
      </c>
      <c r="J2173" s="6" t="s">
        <v>32</v>
      </c>
      <c r="K2173" s="3" t="s">
        <v>45</v>
      </c>
      <c r="L2173" s="40" t="s">
        <v>2257</v>
      </c>
      <c r="M2173" s="2" t="s">
        <v>35</v>
      </c>
      <c r="N2173" s="11" t="s">
        <v>2258</v>
      </c>
      <c r="O2173" s="11" t="s">
        <v>2259</v>
      </c>
      <c r="P2173" s="2">
        <v>796</v>
      </c>
      <c r="Q2173" s="42" t="s">
        <v>39</v>
      </c>
      <c r="R2173" s="43">
        <v>8</v>
      </c>
      <c r="S2173" s="43">
        <v>302505</v>
      </c>
      <c r="T2173" s="23">
        <v>0</v>
      </c>
      <c r="U2173" s="23">
        <f t="shared" si="1299"/>
        <v>0</v>
      </c>
      <c r="V2173" s="2"/>
      <c r="W2173" s="2">
        <v>2016</v>
      </c>
      <c r="X2173" s="41" t="s">
        <v>10584</v>
      </c>
    </row>
    <row r="2174" spans="1:24" ht="153" x14ac:dyDescent="0.25">
      <c r="A2174" s="6" t="s">
        <v>7632</v>
      </c>
      <c r="B2174" s="11" t="s">
        <v>25</v>
      </c>
      <c r="C2174" s="11" t="s">
        <v>3623</v>
      </c>
      <c r="D2174" s="11" t="s">
        <v>2228</v>
      </c>
      <c r="E2174" s="11" t="s">
        <v>3624</v>
      </c>
      <c r="F2174" s="57" t="s">
        <v>3625</v>
      </c>
      <c r="G2174" s="2" t="s">
        <v>337</v>
      </c>
      <c r="H2174" s="41">
        <v>0</v>
      </c>
      <c r="I2174" s="18">
        <v>470000000</v>
      </c>
      <c r="J2174" s="6" t="s">
        <v>32</v>
      </c>
      <c r="K2174" s="3" t="s">
        <v>95</v>
      </c>
      <c r="L2174" s="40" t="s">
        <v>2257</v>
      </c>
      <c r="M2174" s="2" t="s">
        <v>35</v>
      </c>
      <c r="N2174" s="11" t="s">
        <v>2258</v>
      </c>
      <c r="O2174" s="11" t="s">
        <v>2259</v>
      </c>
      <c r="P2174" s="2">
        <v>796</v>
      </c>
      <c r="Q2174" s="42" t="s">
        <v>39</v>
      </c>
      <c r="R2174" s="43">
        <v>8</v>
      </c>
      <c r="S2174" s="43">
        <v>385200</v>
      </c>
      <c r="T2174" s="23">
        <v>0</v>
      </c>
      <c r="U2174" s="23">
        <f>T2174*1.12</f>
        <v>0</v>
      </c>
      <c r="V2174" s="2"/>
      <c r="W2174" s="2">
        <v>2016</v>
      </c>
      <c r="X2174" s="41" t="s">
        <v>6907</v>
      </c>
    </row>
    <row r="2175" spans="1:24" ht="153" x14ac:dyDescent="0.25">
      <c r="A2175" s="6" t="s">
        <v>10678</v>
      </c>
      <c r="B2175" s="11" t="s">
        <v>25</v>
      </c>
      <c r="C2175" s="11" t="s">
        <v>3623</v>
      </c>
      <c r="D2175" s="11" t="s">
        <v>2228</v>
      </c>
      <c r="E2175" s="11" t="s">
        <v>3624</v>
      </c>
      <c r="F2175" s="57" t="s">
        <v>3625</v>
      </c>
      <c r="G2175" s="2" t="s">
        <v>337</v>
      </c>
      <c r="H2175" s="41">
        <v>0</v>
      </c>
      <c r="I2175" s="18">
        <v>470000000</v>
      </c>
      <c r="J2175" s="6" t="s">
        <v>32</v>
      </c>
      <c r="K2175" s="3" t="s">
        <v>95</v>
      </c>
      <c r="L2175" s="40" t="s">
        <v>2257</v>
      </c>
      <c r="M2175" s="2" t="s">
        <v>35</v>
      </c>
      <c r="N2175" s="11" t="s">
        <v>2258</v>
      </c>
      <c r="O2175" s="11" t="s">
        <v>2259</v>
      </c>
      <c r="P2175" s="2">
        <v>796</v>
      </c>
      <c r="Q2175" s="42" t="s">
        <v>39</v>
      </c>
      <c r="R2175" s="43">
        <v>4</v>
      </c>
      <c r="S2175" s="43">
        <v>385200</v>
      </c>
      <c r="T2175" s="23">
        <f>R2175*S2175</f>
        <v>1540800</v>
      </c>
      <c r="U2175" s="23">
        <f>T2175*1.12</f>
        <v>1725696.0000000002</v>
      </c>
      <c r="V2175" s="2"/>
      <c r="W2175" s="2">
        <v>2016</v>
      </c>
      <c r="X2175" s="41"/>
    </row>
    <row r="2176" spans="1:24" ht="153" x14ac:dyDescent="0.25">
      <c r="A2176" s="6" t="s">
        <v>6150</v>
      </c>
      <c r="B2176" s="11" t="s">
        <v>25</v>
      </c>
      <c r="C2176" s="11" t="s">
        <v>3626</v>
      </c>
      <c r="D2176" s="11" t="s">
        <v>2228</v>
      </c>
      <c r="E2176" s="11" t="s">
        <v>3627</v>
      </c>
      <c r="F2176" s="57" t="s">
        <v>3628</v>
      </c>
      <c r="G2176" s="2" t="s">
        <v>30</v>
      </c>
      <c r="H2176" s="41">
        <v>0</v>
      </c>
      <c r="I2176" s="18">
        <v>470000000</v>
      </c>
      <c r="J2176" s="6" t="s">
        <v>32</v>
      </c>
      <c r="K2176" s="3" t="s">
        <v>240</v>
      </c>
      <c r="L2176" s="40" t="s">
        <v>2257</v>
      </c>
      <c r="M2176" s="2" t="s">
        <v>35</v>
      </c>
      <c r="N2176" s="11" t="s">
        <v>2258</v>
      </c>
      <c r="O2176" s="11" t="s">
        <v>2259</v>
      </c>
      <c r="P2176" s="2">
        <v>796</v>
      </c>
      <c r="Q2176" s="42" t="s">
        <v>39</v>
      </c>
      <c r="R2176" s="43">
        <v>12</v>
      </c>
      <c r="S2176" s="43">
        <v>92970</v>
      </c>
      <c r="T2176" s="23">
        <v>0</v>
      </c>
      <c r="U2176" s="23">
        <f t="shared" si="1299"/>
        <v>0</v>
      </c>
      <c r="V2176" s="2"/>
      <c r="W2176" s="2">
        <v>2016</v>
      </c>
      <c r="X2176" s="41" t="s">
        <v>10215</v>
      </c>
    </row>
    <row r="2177" spans="1:24" ht="153" x14ac:dyDescent="0.25">
      <c r="A2177" s="6" t="s">
        <v>7633</v>
      </c>
      <c r="B2177" s="11" t="s">
        <v>25</v>
      </c>
      <c r="C2177" s="11" t="s">
        <v>3626</v>
      </c>
      <c r="D2177" s="11" t="s">
        <v>2228</v>
      </c>
      <c r="E2177" s="11" t="s">
        <v>3627</v>
      </c>
      <c r="F2177" s="57" t="s">
        <v>3628</v>
      </c>
      <c r="G2177" s="2" t="s">
        <v>337</v>
      </c>
      <c r="H2177" s="41">
        <v>0</v>
      </c>
      <c r="I2177" s="18">
        <v>470000000</v>
      </c>
      <c r="J2177" s="6" t="s">
        <v>32</v>
      </c>
      <c r="K2177" s="3" t="s">
        <v>95</v>
      </c>
      <c r="L2177" s="40" t="s">
        <v>2257</v>
      </c>
      <c r="M2177" s="2" t="s">
        <v>35</v>
      </c>
      <c r="N2177" s="11" t="s">
        <v>2258</v>
      </c>
      <c r="O2177" s="11" t="s">
        <v>2259</v>
      </c>
      <c r="P2177" s="2">
        <v>796</v>
      </c>
      <c r="Q2177" s="42" t="s">
        <v>39</v>
      </c>
      <c r="R2177" s="43">
        <v>15</v>
      </c>
      <c r="S2177" s="43">
        <v>55968</v>
      </c>
      <c r="T2177" s="23">
        <v>0</v>
      </c>
      <c r="U2177" s="23">
        <f t="shared" ref="U2177" si="1308">T2177*1.12</f>
        <v>0</v>
      </c>
      <c r="V2177" s="2"/>
      <c r="W2177" s="2">
        <v>2016</v>
      </c>
      <c r="X2177" s="41" t="s">
        <v>6907</v>
      </c>
    </row>
    <row r="2178" spans="1:24" ht="153" x14ac:dyDescent="0.25">
      <c r="A2178" s="6" t="s">
        <v>10679</v>
      </c>
      <c r="B2178" s="11" t="s">
        <v>25</v>
      </c>
      <c r="C2178" s="11" t="s">
        <v>3626</v>
      </c>
      <c r="D2178" s="11" t="s">
        <v>2228</v>
      </c>
      <c r="E2178" s="11" t="s">
        <v>3627</v>
      </c>
      <c r="F2178" s="57" t="s">
        <v>3628</v>
      </c>
      <c r="G2178" s="2" t="s">
        <v>337</v>
      </c>
      <c r="H2178" s="41">
        <v>0</v>
      </c>
      <c r="I2178" s="18">
        <v>470000000</v>
      </c>
      <c r="J2178" s="6" t="s">
        <v>32</v>
      </c>
      <c r="K2178" s="3" t="s">
        <v>95</v>
      </c>
      <c r="L2178" s="40" t="s">
        <v>2257</v>
      </c>
      <c r="M2178" s="2" t="s">
        <v>35</v>
      </c>
      <c r="N2178" s="11" t="s">
        <v>2258</v>
      </c>
      <c r="O2178" s="11" t="s">
        <v>2259</v>
      </c>
      <c r="P2178" s="2">
        <v>796</v>
      </c>
      <c r="Q2178" s="42" t="s">
        <v>39</v>
      </c>
      <c r="R2178" s="43">
        <v>10</v>
      </c>
      <c r="S2178" s="43">
        <v>55968</v>
      </c>
      <c r="T2178" s="23">
        <f t="shared" ref="T2178" si="1309">R2178*S2178</f>
        <v>559680</v>
      </c>
      <c r="U2178" s="23">
        <f t="shared" ref="U2178" si="1310">T2178*1.12</f>
        <v>626841.60000000009</v>
      </c>
      <c r="V2178" s="2"/>
      <c r="W2178" s="2">
        <v>2016</v>
      </c>
      <c r="X2178" s="41"/>
    </row>
    <row r="2179" spans="1:24" ht="153" x14ac:dyDescent="0.25">
      <c r="A2179" s="6" t="s">
        <v>6151</v>
      </c>
      <c r="B2179" s="11" t="s">
        <v>25</v>
      </c>
      <c r="C2179" s="11" t="s">
        <v>3629</v>
      </c>
      <c r="D2179" s="11" t="s">
        <v>2228</v>
      </c>
      <c r="E2179" s="11" t="s">
        <v>3630</v>
      </c>
      <c r="F2179" s="57" t="s">
        <v>3631</v>
      </c>
      <c r="G2179" s="2" t="s">
        <v>30</v>
      </c>
      <c r="H2179" s="41">
        <v>0</v>
      </c>
      <c r="I2179" s="18">
        <v>470000000</v>
      </c>
      <c r="J2179" s="6" t="s">
        <v>32</v>
      </c>
      <c r="K2179" s="3" t="s">
        <v>240</v>
      </c>
      <c r="L2179" s="40" t="s">
        <v>2257</v>
      </c>
      <c r="M2179" s="2" t="s">
        <v>35</v>
      </c>
      <c r="N2179" s="11" t="s">
        <v>2258</v>
      </c>
      <c r="O2179" s="11" t="s">
        <v>2259</v>
      </c>
      <c r="P2179" s="2">
        <v>796</v>
      </c>
      <c r="Q2179" s="42" t="s">
        <v>39</v>
      </c>
      <c r="R2179" s="43">
        <v>2</v>
      </c>
      <c r="S2179" s="43">
        <v>227520</v>
      </c>
      <c r="T2179" s="23">
        <v>0</v>
      </c>
      <c r="U2179" s="23">
        <f t="shared" si="1299"/>
        <v>0</v>
      </c>
      <c r="V2179" s="2"/>
      <c r="W2179" s="2">
        <v>2016</v>
      </c>
      <c r="X2179" s="41" t="s">
        <v>10585</v>
      </c>
    </row>
    <row r="2180" spans="1:24" ht="153" x14ac:dyDescent="0.25">
      <c r="A2180" s="6" t="s">
        <v>7634</v>
      </c>
      <c r="B2180" s="11" t="s">
        <v>25</v>
      </c>
      <c r="C2180" s="11" t="s">
        <v>3629</v>
      </c>
      <c r="D2180" s="11" t="s">
        <v>2228</v>
      </c>
      <c r="E2180" s="11" t="s">
        <v>3630</v>
      </c>
      <c r="F2180" s="57" t="s">
        <v>3631</v>
      </c>
      <c r="G2180" s="2" t="s">
        <v>337</v>
      </c>
      <c r="H2180" s="41">
        <v>0</v>
      </c>
      <c r="I2180" s="18">
        <v>470000000</v>
      </c>
      <c r="J2180" s="6" t="s">
        <v>32</v>
      </c>
      <c r="K2180" s="3" t="s">
        <v>95</v>
      </c>
      <c r="L2180" s="40" t="s">
        <v>2257</v>
      </c>
      <c r="M2180" s="2" t="s">
        <v>35</v>
      </c>
      <c r="N2180" s="11" t="s">
        <v>2258</v>
      </c>
      <c r="O2180" s="11" t="s">
        <v>2259</v>
      </c>
      <c r="P2180" s="2">
        <v>796</v>
      </c>
      <c r="Q2180" s="42" t="s">
        <v>39</v>
      </c>
      <c r="R2180" s="43">
        <v>2</v>
      </c>
      <c r="S2180" s="43">
        <v>227520</v>
      </c>
      <c r="T2180" s="23">
        <f t="shared" ref="T2180" si="1311">R2180*S2180</f>
        <v>455040</v>
      </c>
      <c r="U2180" s="23">
        <f t="shared" ref="U2180" si="1312">T2180*1.12</f>
        <v>509644.80000000005</v>
      </c>
      <c r="V2180" s="2"/>
      <c r="W2180" s="2">
        <v>2016</v>
      </c>
      <c r="X2180" s="41"/>
    </row>
    <row r="2181" spans="1:24" ht="153" x14ac:dyDescent="0.25">
      <c r="A2181" s="6" t="s">
        <v>6152</v>
      </c>
      <c r="B2181" s="11" t="s">
        <v>25</v>
      </c>
      <c r="C2181" s="11" t="s">
        <v>3632</v>
      </c>
      <c r="D2181" s="11" t="s">
        <v>2228</v>
      </c>
      <c r="E2181" s="11" t="s">
        <v>3633</v>
      </c>
      <c r="F2181" s="57" t="s">
        <v>3634</v>
      </c>
      <c r="G2181" s="2" t="s">
        <v>30</v>
      </c>
      <c r="H2181" s="41">
        <v>0</v>
      </c>
      <c r="I2181" s="18">
        <v>470000000</v>
      </c>
      <c r="J2181" s="6" t="s">
        <v>32</v>
      </c>
      <c r="K2181" s="3" t="s">
        <v>240</v>
      </c>
      <c r="L2181" s="40" t="s">
        <v>2257</v>
      </c>
      <c r="M2181" s="2" t="s">
        <v>35</v>
      </c>
      <c r="N2181" s="11" t="s">
        <v>2258</v>
      </c>
      <c r="O2181" s="11" t="s">
        <v>2259</v>
      </c>
      <c r="P2181" s="2">
        <v>796</v>
      </c>
      <c r="Q2181" s="42" t="s">
        <v>39</v>
      </c>
      <c r="R2181" s="43">
        <v>4</v>
      </c>
      <c r="S2181" s="43">
        <v>5029</v>
      </c>
      <c r="T2181" s="23">
        <v>0</v>
      </c>
      <c r="U2181" s="23">
        <f t="shared" si="1299"/>
        <v>0</v>
      </c>
      <c r="V2181" s="2"/>
      <c r="W2181" s="2">
        <v>2016</v>
      </c>
      <c r="X2181" s="41" t="s">
        <v>10585</v>
      </c>
    </row>
    <row r="2182" spans="1:24" ht="153" x14ac:dyDescent="0.25">
      <c r="A2182" s="6" t="s">
        <v>7635</v>
      </c>
      <c r="B2182" s="11" t="s">
        <v>25</v>
      </c>
      <c r="C2182" s="11" t="s">
        <v>3632</v>
      </c>
      <c r="D2182" s="11" t="s">
        <v>2228</v>
      </c>
      <c r="E2182" s="11" t="s">
        <v>3633</v>
      </c>
      <c r="F2182" s="57" t="s">
        <v>3634</v>
      </c>
      <c r="G2182" s="2" t="s">
        <v>337</v>
      </c>
      <c r="H2182" s="41">
        <v>0</v>
      </c>
      <c r="I2182" s="18">
        <v>470000000</v>
      </c>
      <c r="J2182" s="6" t="s">
        <v>32</v>
      </c>
      <c r="K2182" s="3" t="s">
        <v>95</v>
      </c>
      <c r="L2182" s="40" t="s">
        <v>2257</v>
      </c>
      <c r="M2182" s="2" t="s">
        <v>35</v>
      </c>
      <c r="N2182" s="11" t="s">
        <v>2258</v>
      </c>
      <c r="O2182" s="11" t="s">
        <v>2259</v>
      </c>
      <c r="P2182" s="2">
        <v>796</v>
      </c>
      <c r="Q2182" s="42" t="s">
        <v>39</v>
      </c>
      <c r="R2182" s="43">
        <v>4</v>
      </c>
      <c r="S2182" s="43">
        <v>5029</v>
      </c>
      <c r="T2182" s="23">
        <f t="shared" ref="T2182" si="1313">R2182*S2182</f>
        <v>20116</v>
      </c>
      <c r="U2182" s="23">
        <f t="shared" ref="U2182" si="1314">T2182*1.12</f>
        <v>22529.920000000002</v>
      </c>
      <c r="V2182" s="2"/>
      <c r="W2182" s="2">
        <v>2016</v>
      </c>
      <c r="X2182" s="41"/>
    </row>
    <row r="2183" spans="1:24" ht="178.5" x14ac:dyDescent="0.25">
      <c r="A2183" s="6" t="s">
        <v>6153</v>
      </c>
      <c r="B2183" s="11" t="s">
        <v>25</v>
      </c>
      <c r="C2183" s="11" t="s">
        <v>3635</v>
      </c>
      <c r="D2183" s="11" t="s">
        <v>2228</v>
      </c>
      <c r="E2183" s="11" t="s">
        <v>3636</v>
      </c>
      <c r="F2183" s="11" t="s">
        <v>3637</v>
      </c>
      <c r="G2183" s="2" t="s">
        <v>30</v>
      </c>
      <c r="H2183" s="41">
        <v>0</v>
      </c>
      <c r="I2183" s="18">
        <v>470000000</v>
      </c>
      <c r="J2183" s="6" t="s">
        <v>32</v>
      </c>
      <c r="K2183" s="3" t="s">
        <v>45</v>
      </c>
      <c r="L2183" s="40" t="s">
        <v>2257</v>
      </c>
      <c r="M2183" s="2" t="s">
        <v>35</v>
      </c>
      <c r="N2183" s="11" t="s">
        <v>2258</v>
      </c>
      <c r="O2183" s="11" t="s">
        <v>2259</v>
      </c>
      <c r="P2183" s="2">
        <v>796</v>
      </c>
      <c r="Q2183" s="42" t="s">
        <v>39</v>
      </c>
      <c r="R2183" s="43">
        <v>2</v>
      </c>
      <c r="S2183" s="43">
        <v>130500</v>
      </c>
      <c r="T2183" s="23">
        <v>0</v>
      </c>
      <c r="U2183" s="23">
        <f t="shared" si="1299"/>
        <v>0</v>
      </c>
      <c r="V2183" s="2"/>
      <c r="W2183" s="2">
        <v>2016</v>
      </c>
      <c r="X2183" s="41" t="s">
        <v>7023</v>
      </c>
    </row>
    <row r="2184" spans="1:24" ht="178.5" x14ac:dyDescent="0.25">
      <c r="A2184" s="6" t="s">
        <v>7636</v>
      </c>
      <c r="B2184" s="11" t="s">
        <v>25</v>
      </c>
      <c r="C2184" s="11" t="s">
        <v>3635</v>
      </c>
      <c r="D2184" s="11" t="s">
        <v>2228</v>
      </c>
      <c r="E2184" s="11" t="s">
        <v>3636</v>
      </c>
      <c r="F2184" s="11" t="s">
        <v>3637</v>
      </c>
      <c r="G2184" s="2" t="s">
        <v>337</v>
      </c>
      <c r="H2184" s="41">
        <v>0</v>
      </c>
      <c r="I2184" s="18">
        <v>470000000</v>
      </c>
      <c r="J2184" s="6" t="s">
        <v>32</v>
      </c>
      <c r="K2184" s="3" t="s">
        <v>95</v>
      </c>
      <c r="L2184" s="40" t="s">
        <v>2257</v>
      </c>
      <c r="M2184" s="2" t="s">
        <v>35</v>
      </c>
      <c r="N2184" s="11" t="s">
        <v>2258</v>
      </c>
      <c r="O2184" s="11" t="s">
        <v>2259</v>
      </c>
      <c r="P2184" s="2">
        <v>796</v>
      </c>
      <c r="Q2184" s="42" t="s">
        <v>39</v>
      </c>
      <c r="R2184" s="43">
        <v>6</v>
      </c>
      <c r="S2184" s="43">
        <v>130500</v>
      </c>
      <c r="T2184" s="23">
        <f t="shared" ref="T2184" si="1315">R2184*S2184</f>
        <v>783000</v>
      </c>
      <c r="U2184" s="23">
        <f t="shared" ref="U2184" si="1316">T2184*1.12</f>
        <v>876960.00000000012</v>
      </c>
      <c r="V2184" s="2"/>
      <c r="W2184" s="2">
        <v>2016</v>
      </c>
      <c r="X2184" s="41"/>
    </row>
    <row r="2185" spans="1:24" ht="153" x14ac:dyDescent="0.25">
      <c r="A2185" s="6" t="s">
        <v>6154</v>
      </c>
      <c r="B2185" s="11" t="s">
        <v>25</v>
      </c>
      <c r="C2185" s="11" t="s">
        <v>3638</v>
      </c>
      <c r="D2185" s="11" t="s">
        <v>2228</v>
      </c>
      <c r="E2185" s="11" t="s">
        <v>3639</v>
      </c>
      <c r="F2185" s="57" t="s">
        <v>3640</v>
      </c>
      <c r="G2185" s="2" t="s">
        <v>30</v>
      </c>
      <c r="H2185" s="41">
        <v>0</v>
      </c>
      <c r="I2185" s="18">
        <v>470000000</v>
      </c>
      <c r="J2185" s="6" t="s">
        <v>32</v>
      </c>
      <c r="K2185" s="3" t="s">
        <v>240</v>
      </c>
      <c r="L2185" s="40" t="s">
        <v>2257</v>
      </c>
      <c r="M2185" s="2" t="s">
        <v>35</v>
      </c>
      <c r="N2185" s="11" t="s">
        <v>2258</v>
      </c>
      <c r="O2185" s="11" t="s">
        <v>2259</v>
      </c>
      <c r="P2185" s="2">
        <v>796</v>
      </c>
      <c r="Q2185" s="42" t="s">
        <v>39</v>
      </c>
      <c r="R2185" s="43">
        <v>2</v>
      </c>
      <c r="S2185" s="43">
        <v>27532.71</v>
      </c>
      <c r="T2185" s="23">
        <v>0</v>
      </c>
      <c r="U2185" s="23">
        <f t="shared" si="1299"/>
        <v>0</v>
      </c>
      <c r="V2185" s="2"/>
      <c r="W2185" s="2">
        <v>2016</v>
      </c>
      <c r="X2185" s="41" t="s">
        <v>7023</v>
      </c>
    </row>
    <row r="2186" spans="1:24" ht="153" x14ac:dyDescent="0.25">
      <c r="A2186" s="6" t="s">
        <v>7637</v>
      </c>
      <c r="B2186" s="11" t="s">
        <v>25</v>
      </c>
      <c r="C2186" s="11" t="s">
        <v>3638</v>
      </c>
      <c r="D2186" s="11" t="s">
        <v>2228</v>
      </c>
      <c r="E2186" s="11" t="s">
        <v>3639</v>
      </c>
      <c r="F2186" s="57" t="s">
        <v>3640</v>
      </c>
      <c r="G2186" s="2" t="s">
        <v>337</v>
      </c>
      <c r="H2186" s="41">
        <v>0</v>
      </c>
      <c r="I2186" s="18">
        <v>470000000</v>
      </c>
      <c r="J2186" s="6" t="s">
        <v>32</v>
      </c>
      <c r="K2186" s="3" t="s">
        <v>95</v>
      </c>
      <c r="L2186" s="40" t="s">
        <v>2257</v>
      </c>
      <c r="M2186" s="2" t="s">
        <v>35</v>
      </c>
      <c r="N2186" s="11" t="s">
        <v>2258</v>
      </c>
      <c r="O2186" s="11" t="s">
        <v>2259</v>
      </c>
      <c r="P2186" s="2">
        <v>796</v>
      </c>
      <c r="Q2186" s="42" t="s">
        <v>39</v>
      </c>
      <c r="R2186" s="43">
        <v>4</v>
      </c>
      <c r="S2186" s="43">
        <v>27532.71</v>
      </c>
      <c r="T2186" s="23">
        <f t="shared" ref="T2186" si="1317">R2186*S2186</f>
        <v>110130.84</v>
      </c>
      <c r="U2186" s="23">
        <f t="shared" ref="U2186" si="1318">T2186*1.12</f>
        <v>123346.5408</v>
      </c>
      <c r="V2186" s="2"/>
      <c r="W2186" s="2">
        <v>2016</v>
      </c>
      <c r="X2186" s="41"/>
    </row>
    <row r="2187" spans="1:24" ht="153" x14ac:dyDescent="0.25">
      <c r="A2187" s="6" t="s">
        <v>6155</v>
      </c>
      <c r="B2187" s="11" t="s">
        <v>25</v>
      </c>
      <c r="C2187" s="11" t="s">
        <v>3641</v>
      </c>
      <c r="D2187" s="11" t="s">
        <v>2228</v>
      </c>
      <c r="E2187" s="11" t="s">
        <v>3642</v>
      </c>
      <c r="F2187" s="11" t="s">
        <v>3643</v>
      </c>
      <c r="G2187" s="2" t="s">
        <v>30</v>
      </c>
      <c r="H2187" s="41">
        <v>0</v>
      </c>
      <c r="I2187" s="18">
        <v>470000000</v>
      </c>
      <c r="J2187" s="6" t="s">
        <v>32</v>
      </c>
      <c r="K2187" s="3" t="s">
        <v>240</v>
      </c>
      <c r="L2187" s="40" t="s">
        <v>2257</v>
      </c>
      <c r="M2187" s="2" t="s">
        <v>35</v>
      </c>
      <c r="N2187" s="11" t="s">
        <v>2258</v>
      </c>
      <c r="O2187" s="11" t="s">
        <v>2259</v>
      </c>
      <c r="P2187" s="2">
        <v>796</v>
      </c>
      <c r="Q2187" s="42" t="s">
        <v>39</v>
      </c>
      <c r="R2187" s="43">
        <v>6</v>
      </c>
      <c r="S2187" s="43">
        <v>37200</v>
      </c>
      <c r="T2187" s="23">
        <v>0</v>
      </c>
      <c r="U2187" s="23">
        <f t="shared" si="1299"/>
        <v>0</v>
      </c>
      <c r="V2187" s="2"/>
      <c r="W2187" s="2">
        <v>2016</v>
      </c>
      <c r="X2187" s="41" t="s">
        <v>7023</v>
      </c>
    </row>
    <row r="2188" spans="1:24" ht="153" x14ac:dyDescent="0.25">
      <c r="A2188" s="6" t="s">
        <v>7638</v>
      </c>
      <c r="B2188" s="11" t="s">
        <v>25</v>
      </c>
      <c r="C2188" s="11" t="s">
        <v>3641</v>
      </c>
      <c r="D2188" s="11" t="s">
        <v>2228</v>
      </c>
      <c r="E2188" s="11" t="s">
        <v>3642</v>
      </c>
      <c r="F2188" s="11" t="s">
        <v>3643</v>
      </c>
      <c r="G2188" s="2" t="s">
        <v>337</v>
      </c>
      <c r="H2188" s="41">
        <v>0</v>
      </c>
      <c r="I2188" s="18">
        <v>470000000</v>
      </c>
      <c r="J2188" s="6" t="s">
        <v>32</v>
      </c>
      <c r="K2188" s="3" t="s">
        <v>95</v>
      </c>
      <c r="L2188" s="40" t="s">
        <v>2257</v>
      </c>
      <c r="M2188" s="2" t="s">
        <v>35</v>
      </c>
      <c r="N2188" s="11" t="s">
        <v>2258</v>
      </c>
      <c r="O2188" s="11" t="s">
        <v>2259</v>
      </c>
      <c r="P2188" s="2">
        <v>796</v>
      </c>
      <c r="Q2188" s="42" t="s">
        <v>39</v>
      </c>
      <c r="R2188" s="43">
        <v>4</v>
      </c>
      <c r="S2188" s="43">
        <v>37200</v>
      </c>
      <c r="T2188" s="23">
        <f t="shared" ref="T2188" si="1319">R2188*S2188</f>
        <v>148800</v>
      </c>
      <c r="U2188" s="23">
        <f t="shared" ref="U2188" si="1320">T2188*1.12</f>
        <v>166656.00000000003</v>
      </c>
      <c r="V2188" s="2"/>
      <c r="W2188" s="2">
        <v>2016</v>
      </c>
      <c r="X2188" s="41"/>
    </row>
    <row r="2189" spans="1:24" ht="153" x14ac:dyDescent="0.25">
      <c r="A2189" s="6" t="s">
        <v>6156</v>
      </c>
      <c r="B2189" s="11" t="s">
        <v>25</v>
      </c>
      <c r="C2189" s="11" t="s">
        <v>3613</v>
      </c>
      <c r="D2189" s="11" t="s">
        <v>2228</v>
      </c>
      <c r="E2189" s="11" t="s">
        <v>3614</v>
      </c>
      <c r="F2189" s="35" t="s">
        <v>3644</v>
      </c>
      <c r="G2189" s="2" t="s">
        <v>30</v>
      </c>
      <c r="H2189" s="41">
        <v>0</v>
      </c>
      <c r="I2189" s="18">
        <v>470000000</v>
      </c>
      <c r="J2189" s="6" t="s">
        <v>32</v>
      </c>
      <c r="K2189" s="3" t="s">
        <v>240</v>
      </c>
      <c r="L2189" s="40" t="s">
        <v>2257</v>
      </c>
      <c r="M2189" s="2" t="s">
        <v>35</v>
      </c>
      <c r="N2189" s="11" t="s">
        <v>2258</v>
      </c>
      <c r="O2189" s="11" t="s">
        <v>2259</v>
      </c>
      <c r="P2189" s="2">
        <v>796</v>
      </c>
      <c r="Q2189" s="42" t="s">
        <v>39</v>
      </c>
      <c r="R2189" s="43">
        <v>1</v>
      </c>
      <c r="S2189" s="43">
        <v>31680</v>
      </c>
      <c r="T2189" s="23">
        <v>0</v>
      </c>
      <c r="U2189" s="23">
        <f t="shared" si="1299"/>
        <v>0</v>
      </c>
      <c r="V2189" s="2"/>
      <c r="W2189" s="2">
        <v>2016</v>
      </c>
      <c r="X2189" s="41" t="s">
        <v>10585</v>
      </c>
    </row>
    <row r="2190" spans="1:24" ht="153" x14ac:dyDescent="0.25">
      <c r="A2190" s="6" t="s">
        <v>7639</v>
      </c>
      <c r="B2190" s="11" t="s">
        <v>25</v>
      </c>
      <c r="C2190" s="11" t="s">
        <v>3613</v>
      </c>
      <c r="D2190" s="11" t="s">
        <v>2228</v>
      </c>
      <c r="E2190" s="11" t="s">
        <v>3614</v>
      </c>
      <c r="F2190" s="35" t="s">
        <v>3644</v>
      </c>
      <c r="G2190" s="2" t="s">
        <v>337</v>
      </c>
      <c r="H2190" s="41">
        <v>0</v>
      </c>
      <c r="I2190" s="18">
        <v>470000000</v>
      </c>
      <c r="J2190" s="6" t="s">
        <v>32</v>
      </c>
      <c r="K2190" s="3" t="s">
        <v>95</v>
      </c>
      <c r="L2190" s="40" t="s">
        <v>2257</v>
      </c>
      <c r="M2190" s="2" t="s">
        <v>35</v>
      </c>
      <c r="N2190" s="11" t="s">
        <v>2258</v>
      </c>
      <c r="O2190" s="11" t="s">
        <v>2259</v>
      </c>
      <c r="P2190" s="2">
        <v>796</v>
      </c>
      <c r="Q2190" s="42" t="s">
        <v>39</v>
      </c>
      <c r="R2190" s="43">
        <v>1</v>
      </c>
      <c r="S2190" s="43">
        <v>31680</v>
      </c>
      <c r="T2190" s="23">
        <f t="shared" ref="T2190" si="1321">R2190*S2190</f>
        <v>31680</v>
      </c>
      <c r="U2190" s="23">
        <f t="shared" ref="U2190" si="1322">T2190*1.12</f>
        <v>35481.600000000006</v>
      </c>
      <c r="V2190" s="2"/>
      <c r="W2190" s="2">
        <v>2016</v>
      </c>
      <c r="X2190" s="41"/>
    </row>
    <row r="2191" spans="1:24" ht="153" x14ac:dyDescent="0.25">
      <c r="A2191" s="6" t="s">
        <v>6157</v>
      </c>
      <c r="B2191" s="11" t="s">
        <v>25</v>
      </c>
      <c r="C2191" s="11" t="s">
        <v>3645</v>
      </c>
      <c r="D2191" s="11" t="s">
        <v>2228</v>
      </c>
      <c r="E2191" s="11" t="s">
        <v>3646</v>
      </c>
      <c r="F2191" s="57" t="s">
        <v>3647</v>
      </c>
      <c r="G2191" s="2" t="s">
        <v>30</v>
      </c>
      <c r="H2191" s="41">
        <v>0</v>
      </c>
      <c r="I2191" s="18">
        <v>470000000</v>
      </c>
      <c r="J2191" s="6" t="s">
        <v>32</v>
      </c>
      <c r="K2191" s="3" t="s">
        <v>240</v>
      </c>
      <c r="L2191" s="40" t="s">
        <v>2257</v>
      </c>
      <c r="M2191" s="2" t="s">
        <v>35</v>
      </c>
      <c r="N2191" s="11" t="s">
        <v>2258</v>
      </c>
      <c r="O2191" s="11" t="s">
        <v>2259</v>
      </c>
      <c r="P2191" s="2">
        <v>796</v>
      </c>
      <c r="Q2191" s="42" t="s">
        <v>39</v>
      </c>
      <c r="R2191" s="43">
        <v>2</v>
      </c>
      <c r="S2191" s="43">
        <v>132920</v>
      </c>
      <c r="T2191" s="23">
        <v>0</v>
      </c>
      <c r="U2191" s="23">
        <f t="shared" si="1299"/>
        <v>0</v>
      </c>
      <c r="V2191" s="2"/>
      <c r="W2191" s="2">
        <v>2016</v>
      </c>
      <c r="X2191" s="41" t="s">
        <v>10584</v>
      </c>
    </row>
    <row r="2192" spans="1:24" ht="153" x14ac:dyDescent="0.25">
      <c r="A2192" s="6" t="s">
        <v>7640</v>
      </c>
      <c r="B2192" s="11" t="s">
        <v>25</v>
      </c>
      <c r="C2192" s="11" t="s">
        <v>3645</v>
      </c>
      <c r="D2192" s="11" t="s">
        <v>2228</v>
      </c>
      <c r="E2192" s="11" t="s">
        <v>3646</v>
      </c>
      <c r="F2192" s="57" t="s">
        <v>3647</v>
      </c>
      <c r="G2192" s="2" t="s">
        <v>337</v>
      </c>
      <c r="H2192" s="41">
        <v>0</v>
      </c>
      <c r="I2192" s="18">
        <v>470000000</v>
      </c>
      <c r="J2192" s="6" t="s">
        <v>32</v>
      </c>
      <c r="K2192" s="3" t="s">
        <v>95</v>
      </c>
      <c r="L2192" s="40" t="s">
        <v>2257</v>
      </c>
      <c r="M2192" s="2" t="s">
        <v>35</v>
      </c>
      <c r="N2192" s="11" t="s">
        <v>2258</v>
      </c>
      <c r="O2192" s="11" t="s">
        <v>2259</v>
      </c>
      <c r="P2192" s="2">
        <v>796</v>
      </c>
      <c r="Q2192" s="42" t="s">
        <v>39</v>
      </c>
      <c r="R2192" s="43">
        <v>2</v>
      </c>
      <c r="S2192" s="43">
        <v>80678</v>
      </c>
      <c r="T2192" s="23">
        <f t="shared" ref="T2192" si="1323">R2192*S2192</f>
        <v>161356</v>
      </c>
      <c r="U2192" s="23">
        <f t="shared" ref="U2192" si="1324">T2192*1.12</f>
        <v>180718.72000000003</v>
      </c>
      <c r="V2192" s="2"/>
      <c r="W2192" s="2">
        <v>2016</v>
      </c>
      <c r="X2192" s="41"/>
    </row>
    <row r="2193" spans="1:24" ht="153" x14ac:dyDescent="0.25">
      <c r="A2193" s="6" t="s">
        <v>6158</v>
      </c>
      <c r="B2193" s="11" t="s">
        <v>25</v>
      </c>
      <c r="C2193" s="11" t="s">
        <v>3648</v>
      </c>
      <c r="D2193" s="11" t="s">
        <v>3649</v>
      </c>
      <c r="E2193" s="11" t="s">
        <v>3650</v>
      </c>
      <c r="F2193" s="49" t="s">
        <v>3651</v>
      </c>
      <c r="G2193" s="2" t="s">
        <v>30</v>
      </c>
      <c r="H2193" s="41" t="s">
        <v>2002</v>
      </c>
      <c r="I2193" s="18">
        <v>470000000</v>
      </c>
      <c r="J2193" s="6" t="s">
        <v>32</v>
      </c>
      <c r="K2193" s="11" t="s">
        <v>3652</v>
      </c>
      <c r="L2193" s="40" t="s">
        <v>2257</v>
      </c>
      <c r="M2193" s="2" t="s">
        <v>35</v>
      </c>
      <c r="N2193" s="11" t="s">
        <v>3653</v>
      </c>
      <c r="O2193" s="11" t="s">
        <v>79</v>
      </c>
      <c r="P2193" s="2">
        <v>796</v>
      </c>
      <c r="Q2193" s="42" t="s">
        <v>39</v>
      </c>
      <c r="R2193" s="43">
        <v>10</v>
      </c>
      <c r="S2193" s="23">
        <v>12473</v>
      </c>
      <c r="T2193" s="23">
        <f t="shared" ref="T2193:T2258" si="1325">R2193*S2193</f>
        <v>124730</v>
      </c>
      <c r="U2193" s="23">
        <f t="shared" si="1299"/>
        <v>139697.60000000001</v>
      </c>
      <c r="V2193" s="2" t="s">
        <v>80</v>
      </c>
      <c r="W2193" s="2">
        <v>2016</v>
      </c>
      <c r="X2193" s="41"/>
    </row>
    <row r="2194" spans="1:24" ht="153" x14ac:dyDescent="0.25">
      <c r="A2194" s="6" t="s">
        <v>6159</v>
      </c>
      <c r="B2194" s="11" t="s">
        <v>25</v>
      </c>
      <c r="C2194" s="11" t="s">
        <v>3654</v>
      </c>
      <c r="D2194" s="11" t="s">
        <v>3649</v>
      </c>
      <c r="E2194" s="11" t="s">
        <v>3655</v>
      </c>
      <c r="F2194" s="49" t="s">
        <v>3656</v>
      </c>
      <c r="G2194" s="2" t="s">
        <v>30</v>
      </c>
      <c r="H2194" s="41" t="s">
        <v>2002</v>
      </c>
      <c r="I2194" s="18">
        <v>470000000</v>
      </c>
      <c r="J2194" s="6" t="s">
        <v>32</v>
      </c>
      <c r="K2194" s="11" t="s">
        <v>3652</v>
      </c>
      <c r="L2194" s="40" t="s">
        <v>2257</v>
      </c>
      <c r="M2194" s="2" t="s">
        <v>35</v>
      </c>
      <c r="N2194" s="11" t="s">
        <v>3653</v>
      </c>
      <c r="O2194" s="11" t="s">
        <v>79</v>
      </c>
      <c r="P2194" s="2">
        <v>796</v>
      </c>
      <c r="Q2194" s="42" t="s">
        <v>39</v>
      </c>
      <c r="R2194" s="43">
        <v>40</v>
      </c>
      <c r="S2194" s="23">
        <v>15625</v>
      </c>
      <c r="T2194" s="23">
        <v>0</v>
      </c>
      <c r="U2194" s="23">
        <f t="shared" si="1299"/>
        <v>0</v>
      </c>
      <c r="V2194" s="2" t="s">
        <v>80</v>
      </c>
      <c r="W2194" s="2">
        <v>2016</v>
      </c>
      <c r="X2194" s="41" t="s">
        <v>6907</v>
      </c>
    </row>
    <row r="2195" spans="1:24" ht="153" x14ac:dyDescent="0.25">
      <c r="A2195" s="6" t="s">
        <v>7641</v>
      </c>
      <c r="B2195" s="11" t="s">
        <v>25</v>
      </c>
      <c r="C2195" s="11" t="s">
        <v>3654</v>
      </c>
      <c r="D2195" s="11" t="s">
        <v>3649</v>
      </c>
      <c r="E2195" s="11" t="s">
        <v>3655</v>
      </c>
      <c r="F2195" s="49" t="s">
        <v>3656</v>
      </c>
      <c r="G2195" s="2" t="s">
        <v>30</v>
      </c>
      <c r="H2195" s="41" t="s">
        <v>2002</v>
      </c>
      <c r="I2195" s="18">
        <v>470000000</v>
      </c>
      <c r="J2195" s="6" t="s">
        <v>32</v>
      </c>
      <c r="K2195" s="11" t="s">
        <v>3652</v>
      </c>
      <c r="L2195" s="40" t="s">
        <v>2257</v>
      </c>
      <c r="M2195" s="2" t="s">
        <v>35</v>
      </c>
      <c r="N2195" s="11" t="s">
        <v>3653</v>
      </c>
      <c r="O2195" s="11" t="s">
        <v>79</v>
      </c>
      <c r="P2195" s="2">
        <v>796</v>
      </c>
      <c r="Q2195" s="42" t="s">
        <v>39</v>
      </c>
      <c r="R2195" s="43">
        <v>45</v>
      </c>
      <c r="S2195" s="23">
        <v>15625</v>
      </c>
      <c r="T2195" s="23">
        <f t="shared" ref="T2195" si="1326">R2195*S2195</f>
        <v>703125</v>
      </c>
      <c r="U2195" s="23">
        <f t="shared" ref="U2195" si="1327">T2195*1.12</f>
        <v>787500.00000000012</v>
      </c>
      <c r="V2195" s="2" t="s">
        <v>80</v>
      </c>
      <c r="W2195" s="2">
        <v>2016</v>
      </c>
      <c r="X2195" s="41"/>
    </row>
    <row r="2196" spans="1:24" ht="153" x14ac:dyDescent="0.25">
      <c r="A2196" s="6" t="s">
        <v>6160</v>
      </c>
      <c r="B2196" s="11" t="s">
        <v>25</v>
      </c>
      <c r="C2196" s="11" t="s">
        <v>3657</v>
      </c>
      <c r="D2196" s="11" t="s">
        <v>3649</v>
      </c>
      <c r="E2196" s="11" t="s">
        <v>3658</v>
      </c>
      <c r="F2196" s="49" t="s">
        <v>3659</v>
      </c>
      <c r="G2196" s="2" t="s">
        <v>30</v>
      </c>
      <c r="H2196" s="41" t="s">
        <v>2002</v>
      </c>
      <c r="I2196" s="18">
        <v>470000000</v>
      </c>
      <c r="J2196" s="6" t="s">
        <v>32</v>
      </c>
      <c r="K2196" s="11" t="s">
        <v>3652</v>
      </c>
      <c r="L2196" s="40" t="s">
        <v>2257</v>
      </c>
      <c r="M2196" s="2" t="s">
        <v>35</v>
      </c>
      <c r="N2196" s="11" t="s">
        <v>3653</v>
      </c>
      <c r="O2196" s="11" t="s">
        <v>79</v>
      </c>
      <c r="P2196" s="2">
        <v>796</v>
      </c>
      <c r="Q2196" s="42" t="s">
        <v>39</v>
      </c>
      <c r="R2196" s="43">
        <v>20</v>
      </c>
      <c r="S2196" s="23">
        <v>18839.29</v>
      </c>
      <c r="T2196" s="23">
        <f t="shared" si="1325"/>
        <v>376785.80000000005</v>
      </c>
      <c r="U2196" s="23">
        <f t="shared" si="1299"/>
        <v>422000.09600000008</v>
      </c>
      <c r="V2196" s="2" t="s">
        <v>80</v>
      </c>
      <c r="W2196" s="2">
        <v>2016</v>
      </c>
      <c r="X2196" s="41"/>
    </row>
    <row r="2197" spans="1:24" ht="153" x14ac:dyDescent="0.25">
      <c r="A2197" s="6" t="s">
        <v>6161</v>
      </c>
      <c r="B2197" s="11" t="s">
        <v>25</v>
      </c>
      <c r="C2197" s="11" t="s">
        <v>3660</v>
      </c>
      <c r="D2197" s="11" t="s">
        <v>3649</v>
      </c>
      <c r="E2197" s="11" t="s">
        <v>3661</v>
      </c>
      <c r="F2197" s="49" t="s">
        <v>3662</v>
      </c>
      <c r="G2197" s="2" t="s">
        <v>30</v>
      </c>
      <c r="H2197" s="41" t="s">
        <v>2002</v>
      </c>
      <c r="I2197" s="18">
        <v>470000000</v>
      </c>
      <c r="J2197" s="6" t="s">
        <v>32</v>
      </c>
      <c r="K2197" s="11" t="s">
        <v>3652</v>
      </c>
      <c r="L2197" s="40" t="s">
        <v>2257</v>
      </c>
      <c r="M2197" s="2" t="s">
        <v>35</v>
      </c>
      <c r="N2197" s="11" t="s">
        <v>3653</v>
      </c>
      <c r="O2197" s="11" t="s">
        <v>79</v>
      </c>
      <c r="P2197" s="2">
        <v>796</v>
      </c>
      <c r="Q2197" s="42" t="s">
        <v>39</v>
      </c>
      <c r="R2197" s="43">
        <v>30</v>
      </c>
      <c r="S2197" s="23">
        <v>26785.73</v>
      </c>
      <c r="T2197" s="23">
        <f t="shared" si="1325"/>
        <v>803571.9</v>
      </c>
      <c r="U2197" s="23">
        <f t="shared" si="1299"/>
        <v>900000.52800000017</v>
      </c>
      <c r="V2197" s="2" t="s">
        <v>80</v>
      </c>
      <c r="W2197" s="2">
        <v>2016</v>
      </c>
      <c r="X2197" s="41"/>
    </row>
    <row r="2198" spans="1:24" ht="153" x14ac:dyDescent="0.25">
      <c r="A2198" s="6" t="s">
        <v>6162</v>
      </c>
      <c r="B2198" s="11" t="s">
        <v>25</v>
      </c>
      <c r="C2198" s="11" t="s">
        <v>3663</v>
      </c>
      <c r="D2198" s="11" t="s">
        <v>3649</v>
      </c>
      <c r="E2198" s="11" t="s">
        <v>3664</v>
      </c>
      <c r="F2198" s="49" t="s">
        <v>3665</v>
      </c>
      <c r="G2198" s="2" t="s">
        <v>30</v>
      </c>
      <c r="H2198" s="41" t="s">
        <v>2002</v>
      </c>
      <c r="I2198" s="18">
        <v>470000000</v>
      </c>
      <c r="J2198" s="6" t="s">
        <v>32</v>
      </c>
      <c r="K2198" s="11" t="s">
        <v>3652</v>
      </c>
      <c r="L2198" s="40" t="s">
        <v>2257</v>
      </c>
      <c r="M2198" s="2" t="s">
        <v>35</v>
      </c>
      <c r="N2198" s="11" t="s">
        <v>3653</v>
      </c>
      <c r="O2198" s="11" t="s">
        <v>79</v>
      </c>
      <c r="P2198" s="2">
        <v>796</v>
      </c>
      <c r="Q2198" s="42" t="s">
        <v>39</v>
      </c>
      <c r="R2198" s="43">
        <v>110</v>
      </c>
      <c r="S2198" s="23">
        <v>39062.5</v>
      </c>
      <c r="T2198" s="23">
        <f t="shared" si="1325"/>
        <v>4296875</v>
      </c>
      <c r="U2198" s="23">
        <f t="shared" si="1299"/>
        <v>4812500</v>
      </c>
      <c r="V2198" s="2" t="s">
        <v>80</v>
      </c>
      <c r="W2198" s="2">
        <v>2016</v>
      </c>
      <c r="X2198" s="41"/>
    </row>
    <row r="2199" spans="1:24" ht="153" x14ac:dyDescent="0.25">
      <c r="A2199" s="6" t="s">
        <v>6163</v>
      </c>
      <c r="B2199" s="11" t="s">
        <v>25</v>
      </c>
      <c r="C2199" s="11" t="s">
        <v>3666</v>
      </c>
      <c r="D2199" s="11" t="s">
        <v>2561</v>
      </c>
      <c r="E2199" s="11" t="s">
        <v>3667</v>
      </c>
      <c r="F2199" s="45" t="s">
        <v>3668</v>
      </c>
      <c r="G2199" s="2" t="s">
        <v>30</v>
      </c>
      <c r="H2199" s="41" t="s">
        <v>2002</v>
      </c>
      <c r="I2199" s="18">
        <v>470000000</v>
      </c>
      <c r="J2199" s="6" t="s">
        <v>32</v>
      </c>
      <c r="K2199" s="11" t="s">
        <v>628</v>
      </c>
      <c r="L2199" s="40" t="s">
        <v>2257</v>
      </c>
      <c r="M2199" s="2" t="s">
        <v>35</v>
      </c>
      <c r="N2199" s="11" t="s">
        <v>3653</v>
      </c>
      <c r="O2199" s="11" t="s">
        <v>79</v>
      </c>
      <c r="P2199" s="2">
        <v>796</v>
      </c>
      <c r="Q2199" s="42" t="s">
        <v>39</v>
      </c>
      <c r="R2199" s="43">
        <v>10</v>
      </c>
      <c r="S2199" s="43">
        <v>1479.17</v>
      </c>
      <c r="T2199" s="23">
        <v>0</v>
      </c>
      <c r="U2199" s="23">
        <f t="shared" si="1299"/>
        <v>0</v>
      </c>
      <c r="V2199" s="2" t="s">
        <v>80</v>
      </c>
      <c r="W2199" s="2">
        <v>2016</v>
      </c>
      <c r="X2199" s="41" t="s">
        <v>6907</v>
      </c>
    </row>
    <row r="2200" spans="1:24" ht="153" x14ac:dyDescent="0.25">
      <c r="A2200" s="6" t="s">
        <v>7642</v>
      </c>
      <c r="B2200" s="11" t="s">
        <v>25</v>
      </c>
      <c r="C2200" s="11" t="s">
        <v>3666</v>
      </c>
      <c r="D2200" s="11" t="s">
        <v>2561</v>
      </c>
      <c r="E2200" s="11" t="s">
        <v>3667</v>
      </c>
      <c r="F2200" s="45" t="s">
        <v>3668</v>
      </c>
      <c r="G2200" s="2" t="s">
        <v>30</v>
      </c>
      <c r="H2200" s="41" t="s">
        <v>2002</v>
      </c>
      <c r="I2200" s="18">
        <v>470000000</v>
      </c>
      <c r="J2200" s="6" t="s">
        <v>32</v>
      </c>
      <c r="K2200" s="11" t="s">
        <v>628</v>
      </c>
      <c r="L2200" s="40" t="s">
        <v>2257</v>
      </c>
      <c r="M2200" s="2" t="s">
        <v>35</v>
      </c>
      <c r="N2200" s="11" t="s">
        <v>3653</v>
      </c>
      <c r="O2200" s="11" t="s">
        <v>79</v>
      </c>
      <c r="P2200" s="2">
        <v>796</v>
      </c>
      <c r="Q2200" s="42" t="s">
        <v>39</v>
      </c>
      <c r="R2200" s="43">
        <v>12</v>
      </c>
      <c r="S2200" s="43">
        <v>1479.17</v>
      </c>
      <c r="T2200" s="23">
        <f t="shared" ref="T2200" si="1328">R2200*S2200</f>
        <v>17750.04</v>
      </c>
      <c r="U2200" s="23">
        <f t="shared" ref="U2200" si="1329">T2200*1.12</f>
        <v>19880.044800000003</v>
      </c>
      <c r="V2200" s="2" t="s">
        <v>80</v>
      </c>
      <c r="W2200" s="2">
        <v>2016</v>
      </c>
      <c r="X2200" s="41"/>
    </row>
    <row r="2201" spans="1:24" ht="153" x14ac:dyDescent="0.25">
      <c r="A2201" s="6" t="s">
        <v>6164</v>
      </c>
      <c r="B2201" s="11" t="s">
        <v>25</v>
      </c>
      <c r="C2201" s="11" t="s">
        <v>3666</v>
      </c>
      <c r="D2201" s="11" t="s">
        <v>2561</v>
      </c>
      <c r="E2201" s="11" t="s">
        <v>3667</v>
      </c>
      <c r="F2201" s="45" t="s">
        <v>3669</v>
      </c>
      <c r="G2201" s="2" t="s">
        <v>30</v>
      </c>
      <c r="H2201" s="41" t="s">
        <v>2002</v>
      </c>
      <c r="I2201" s="18">
        <v>470000000</v>
      </c>
      <c r="J2201" s="6" t="s">
        <v>32</v>
      </c>
      <c r="K2201" s="11" t="s">
        <v>628</v>
      </c>
      <c r="L2201" s="40" t="s">
        <v>2257</v>
      </c>
      <c r="M2201" s="2" t="s">
        <v>35</v>
      </c>
      <c r="N2201" s="11" t="s">
        <v>3653</v>
      </c>
      <c r="O2201" s="11" t="s">
        <v>79</v>
      </c>
      <c r="P2201" s="2">
        <v>796</v>
      </c>
      <c r="Q2201" s="42" t="s">
        <v>39</v>
      </c>
      <c r="R2201" s="43">
        <v>15</v>
      </c>
      <c r="S2201" s="43">
        <v>1700</v>
      </c>
      <c r="T2201" s="23">
        <f t="shared" si="1325"/>
        <v>25500</v>
      </c>
      <c r="U2201" s="23">
        <f t="shared" si="1299"/>
        <v>28560.000000000004</v>
      </c>
      <c r="V2201" s="2" t="s">
        <v>80</v>
      </c>
      <c r="W2201" s="2">
        <v>2016</v>
      </c>
      <c r="X2201" s="41"/>
    </row>
    <row r="2202" spans="1:24" ht="153" x14ac:dyDescent="0.25">
      <c r="A2202" s="6" t="s">
        <v>6165</v>
      </c>
      <c r="B2202" s="11" t="s">
        <v>25</v>
      </c>
      <c r="C2202" s="11" t="s">
        <v>3670</v>
      </c>
      <c r="D2202" s="11" t="s">
        <v>2561</v>
      </c>
      <c r="E2202" s="11" t="s">
        <v>3671</v>
      </c>
      <c r="F2202" s="45" t="s">
        <v>3672</v>
      </c>
      <c r="G2202" s="2" t="s">
        <v>30</v>
      </c>
      <c r="H2202" s="41" t="s">
        <v>2002</v>
      </c>
      <c r="I2202" s="18">
        <v>470000000</v>
      </c>
      <c r="J2202" s="6" t="s">
        <v>32</v>
      </c>
      <c r="K2202" s="11" t="s">
        <v>628</v>
      </c>
      <c r="L2202" s="40" t="s">
        <v>2257</v>
      </c>
      <c r="M2202" s="2" t="s">
        <v>35</v>
      </c>
      <c r="N2202" s="11" t="s">
        <v>3653</v>
      </c>
      <c r="O2202" s="11" t="s">
        <v>79</v>
      </c>
      <c r="P2202" s="2">
        <v>796</v>
      </c>
      <c r="Q2202" s="42" t="s">
        <v>39</v>
      </c>
      <c r="R2202" s="43">
        <v>10</v>
      </c>
      <c r="S2202" s="23">
        <v>1070</v>
      </c>
      <c r="T2202" s="23">
        <v>0</v>
      </c>
      <c r="U2202" s="23">
        <f t="shared" si="1299"/>
        <v>0</v>
      </c>
      <c r="V2202" s="2" t="s">
        <v>80</v>
      </c>
      <c r="W2202" s="2">
        <v>2016</v>
      </c>
      <c r="X2202" s="41" t="s">
        <v>6907</v>
      </c>
    </row>
    <row r="2203" spans="1:24" ht="153" x14ac:dyDescent="0.25">
      <c r="A2203" s="6" t="s">
        <v>7643</v>
      </c>
      <c r="B2203" s="11" t="s">
        <v>25</v>
      </c>
      <c r="C2203" s="11" t="s">
        <v>3670</v>
      </c>
      <c r="D2203" s="11" t="s">
        <v>2561</v>
      </c>
      <c r="E2203" s="11" t="s">
        <v>3671</v>
      </c>
      <c r="F2203" s="45" t="s">
        <v>3672</v>
      </c>
      <c r="G2203" s="2" t="s">
        <v>30</v>
      </c>
      <c r="H2203" s="41" t="s">
        <v>2002</v>
      </c>
      <c r="I2203" s="18">
        <v>470000000</v>
      </c>
      <c r="J2203" s="6" t="s">
        <v>32</v>
      </c>
      <c r="K2203" s="11" t="s">
        <v>628</v>
      </c>
      <c r="L2203" s="40" t="s">
        <v>2257</v>
      </c>
      <c r="M2203" s="2" t="s">
        <v>35</v>
      </c>
      <c r="N2203" s="11" t="s">
        <v>3653</v>
      </c>
      <c r="O2203" s="11" t="s">
        <v>79</v>
      </c>
      <c r="P2203" s="2">
        <v>796</v>
      </c>
      <c r="Q2203" s="42" t="s">
        <v>39</v>
      </c>
      <c r="R2203" s="43">
        <v>12</v>
      </c>
      <c r="S2203" s="23">
        <v>1070</v>
      </c>
      <c r="T2203" s="23">
        <f t="shared" ref="T2203" si="1330">R2203*S2203</f>
        <v>12840</v>
      </c>
      <c r="U2203" s="23">
        <f t="shared" ref="U2203" si="1331">T2203*1.12</f>
        <v>14380.800000000001</v>
      </c>
      <c r="V2203" s="2" t="s">
        <v>80</v>
      </c>
      <c r="W2203" s="2">
        <v>2016</v>
      </c>
      <c r="X2203" s="41"/>
    </row>
    <row r="2204" spans="1:24" ht="153" x14ac:dyDescent="0.25">
      <c r="A2204" s="6" t="s">
        <v>6166</v>
      </c>
      <c r="B2204" s="11" t="s">
        <v>25</v>
      </c>
      <c r="C2204" s="11" t="s">
        <v>3670</v>
      </c>
      <c r="D2204" s="11" t="s">
        <v>2561</v>
      </c>
      <c r="E2204" s="11" t="s">
        <v>3671</v>
      </c>
      <c r="F2204" s="45" t="s">
        <v>3673</v>
      </c>
      <c r="G2204" s="2" t="s">
        <v>30</v>
      </c>
      <c r="H2204" s="41" t="s">
        <v>2002</v>
      </c>
      <c r="I2204" s="18">
        <v>470000000</v>
      </c>
      <c r="J2204" s="6" t="s">
        <v>32</v>
      </c>
      <c r="K2204" s="11" t="s">
        <v>628</v>
      </c>
      <c r="L2204" s="40" t="s">
        <v>2257</v>
      </c>
      <c r="M2204" s="2" t="s">
        <v>35</v>
      </c>
      <c r="N2204" s="11" t="s">
        <v>3653</v>
      </c>
      <c r="O2204" s="11" t="s">
        <v>79</v>
      </c>
      <c r="P2204" s="2">
        <v>796</v>
      </c>
      <c r="Q2204" s="42" t="s">
        <v>39</v>
      </c>
      <c r="R2204" s="43">
        <v>12</v>
      </c>
      <c r="S2204" s="23">
        <v>1070</v>
      </c>
      <c r="T2204" s="23">
        <v>0</v>
      </c>
      <c r="U2204" s="23">
        <f t="shared" si="1299"/>
        <v>0</v>
      </c>
      <c r="V2204" s="2" t="s">
        <v>80</v>
      </c>
      <c r="W2204" s="2">
        <v>2016</v>
      </c>
      <c r="X2204" s="41" t="s">
        <v>6907</v>
      </c>
    </row>
    <row r="2205" spans="1:24" ht="153" x14ac:dyDescent="0.25">
      <c r="A2205" s="6" t="s">
        <v>7644</v>
      </c>
      <c r="B2205" s="11" t="s">
        <v>25</v>
      </c>
      <c r="C2205" s="11" t="s">
        <v>3670</v>
      </c>
      <c r="D2205" s="11" t="s">
        <v>2561</v>
      </c>
      <c r="E2205" s="11" t="s">
        <v>3671</v>
      </c>
      <c r="F2205" s="45" t="s">
        <v>3673</v>
      </c>
      <c r="G2205" s="2" t="s">
        <v>30</v>
      </c>
      <c r="H2205" s="41" t="s">
        <v>2002</v>
      </c>
      <c r="I2205" s="18">
        <v>470000000</v>
      </c>
      <c r="J2205" s="6" t="s">
        <v>32</v>
      </c>
      <c r="K2205" s="11" t="s">
        <v>628</v>
      </c>
      <c r="L2205" s="40" t="s">
        <v>2257</v>
      </c>
      <c r="M2205" s="2" t="s">
        <v>35</v>
      </c>
      <c r="N2205" s="11" t="s">
        <v>3653</v>
      </c>
      <c r="O2205" s="11" t="s">
        <v>79</v>
      </c>
      <c r="P2205" s="2">
        <v>796</v>
      </c>
      <c r="Q2205" s="42" t="s">
        <v>39</v>
      </c>
      <c r="R2205" s="43">
        <v>15</v>
      </c>
      <c r="S2205" s="23">
        <v>1070</v>
      </c>
      <c r="T2205" s="23">
        <f t="shared" ref="T2205" si="1332">R2205*S2205</f>
        <v>16050</v>
      </c>
      <c r="U2205" s="23">
        <f t="shared" ref="U2205" si="1333">T2205*1.12</f>
        <v>17976</v>
      </c>
      <c r="V2205" s="2" t="s">
        <v>80</v>
      </c>
      <c r="W2205" s="2">
        <v>2016</v>
      </c>
      <c r="X2205" s="41"/>
    </row>
    <row r="2206" spans="1:24" ht="153" x14ac:dyDescent="0.25">
      <c r="A2206" s="6" t="s">
        <v>6167</v>
      </c>
      <c r="B2206" s="11" t="s">
        <v>25</v>
      </c>
      <c r="C2206" s="11" t="s">
        <v>3670</v>
      </c>
      <c r="D2206" s="11" t="s">
        <v>2561</v>
      </c>
      <c r="E2206" s="11" t="s">
        <v>3671</v>
      </c>
      <c r="F2206" s="45" t="s">
        <v>3674</v>
      </c>
      <c r="G2206" s="2" t="s">
        <v>30</v>
      </c>
      <c r="H2206" s="41" t="s">
        <v>2002</v>
      </c>
      <c r="I2206" s="18">
        <v>470000000</v>
      </c>
      <c r="J2206" s="6" t="s">
        <v>32</v>
      </c>
      <c r="K2206" s="11" t="s">
        <v>628</v>
      </c>
      <c r="L2206" s="40" t="s">
        <v>2257</v>
      </c>
      <c r="M2206" s="2" t="s">
        <v>35</v>
      </c>
      <c r="N2206" s="11" t="s">
        <v>3653</v>
      </c>
      <c r="O2206" s="11" t="s">
        <v>79</v>
      </c>
      <c r="P2206" s="2">
        <v>796</v>
      </c>
      <c r="Q2206" s="42" t="s">
        <v>39</v>
      </c>
      <c r="R2206" s="43">
        <v>12</v>
      </c>
      <c r="S2206" s="43">
        <v>2018.45</v>
      </c>
      <c r="T2206" s="23">
        <v>0</v>
      </c>
      <c r="U2206" s="23">
        <f t="shared" si="1299"/>
        <v>0</v>
      </c>
      <c r="V2206" s="2" t="s">
        <v>80</v>
      </c>
      <c r="W2206" s="2">
        <v>2016</v>
      </c>
      <c r="X2206" s="41" t="s">
        <v>6907</v>
      </c>
    </row>
    <row r="2207" spans="1:24" ht="153" x14ac:dyDescent="0.25">
      <c r="A2207" s="6" t="s">
        <v>7645</v>
      </c>
      <c r="B2207" s="11" t="s">
        <v>25</v>
      </c>
      <c r="C2207" s="11" t="s">
        <v>3670</v>
      </c>
      <c r="D2207" s="11" t="s">
        <v>2561</v>
      </c>
      <c r="E2207" s="11" t="s">
        <v>3671</v>
      </c>
      <c r="F2207" s="45" t="s">
        <v>3674</v>
      </c>
      <c r="G2207" s="2" t="s">
        <v>30</v>
      </c>
      <c r="H2207" s="41" t="s">
        <v>2002</v>
      </c>
      <c r="I2207" s="18">
        <v>470000000</v>
      </c>
      <c r="J2207" s="6" t="s">
        <v>32</v>
      </c>
      <c r="K2207" s="11" t="s">
        <v>628</v>
      </c>
      <c r="L2207" s="40" t="s">
        <v>2257</v>
      </c>
      <c r="M2207" s="2" t="s">
        <v>35</v>
      </c>
      <c r="N2207" s="11" t="s">
        <v>3653</v>
      </c>
      <c r="O2207" s="11" t="s">
        <v>79</v>
      </c>
      <c r="P2207" s="2">
        <v>796</v>
      </c>
      <c r="Q2207" s="42" t="s">
        <v>39</v>
      </c>
      <c r="R2207" s="43">
        <v>15</v>
      </c>
      <c r="S2207" s="43">
        <v>2018.45</v>
      </c>
      <c r="T2207" s="23">
        <f t="shared" ref="T2207" si="1334">R2207*S2207</f>
        <v>30276.75</v>
      </c>
      <c r="U2207" s="23">
        <f t="shared" ref="U2207" si="1335">T2207*1.12</f>
        <v>33909.960000000006</v>
      </c>
      <c r="V2207" s="2" t="s">
        <v>80</v>
      </c>
      <c r="W2207" s="2">
        <v>2016</v>
      </c>
      <c r="X2207" s="41"/>
    </row>
    <row r="2208" spans="1:24" ht="153" x14ac:dyDescent="0.25">
      <c r="A2208" s="6" t="s">
        <v>6168</v>
      </c>
      <c r="B2208" s="11" t="s">
        <v>25</v>
      </c>
      <c r="C2208" s="11" t="s">
        <v>3670</v>
      </c>
      <c r="D2208" s="11" t="s">
        <v>2561</v>
      </c>
      <c r="E2208" s="11" t="s">
        <v>3671</v>
      </c>
      <c r="F2208" s="45" t="s">
        <v>3675</v>
      </c>
      <c r="G2208" s="2" t="s">
        <v>30</v>
      </c>
      <c r="H2208" s="41" t="s">
        <v>2002</v>
      </c>
      <c r="I2208" s="18">
        <v>470000000</v>
      </c>
      <c r="J2208" s="6" t="s">
        <v>32</v>
      </c>
      <c r="K2208" s="11" t="s">
        <v>628</v>
      </c>
      <c r="L2208" s="40" t="s">
        <v>2257</v>
      </c>
      <c r="M2208" s="2" t="s">
        <v>35</v>
      </c>
      <c r="N2208" s="11" t="s">
        <v>3653</v>
      </c>
      <c r="O2208" s="11" t="s">
        <v>79</v>
      </c>
      <c r="P2208" s="2">
        <v>796</v>
      </c>
      <c r="Q2208" s="42" t="s">
        <v>39</v>
      </c>
      <c r="R2208" s="43">
        <v>15</v>
      </c>
      <c r="S2208" s="23">
        <v>1819</v>
      </c>
      <c r="T2208" s="23">
        <v>0</v>
      </c>
      <c r="U2208" s="23">
        <f t="shared" si="1299"/>
        <v>0</v>
      </c>
      <c r="V2208" s="2" t="s">
        <v>80</v>
      </c>
      <c r="W2208" s="2">
        <v>2016</v>
      </c>
      <c r="X2208" s="41" t="s">
        <v>6907</v>
      </c>
    </row>
    <row r="2209" spans="1:24" ht="153" x14ac:dyDescent="0.25">
      <c r="A2209" s="6" t="s">
        <v>7646</v>
      </c>
      <c r="B2209" s="11" t="s">
        <v>25</v>
      </c>
      <c r="C2209" s="11" t="s">
        <v>3670</v>
      </c>
      <c r="D2209" s="11" t="s">
        <v>2561</v>
      </c>
      <c r="E2209" s="11" t="s">
        <v>3671</v>
      </c>
      <c r="F2209" s="45" t="s">
        <v>3675</v>
      </c>
      <c r="G2209" s="2" t="s">
        <v>30</v>
      </c>
      <c r="H2209" s="41" t="s">
        <v>2002</v>
      </c>
      <c r="I2209" s="18">
        <v>470000000</v>
      </c>
      <c r="J2209" s="6" t="s">
        <v>32</v>
      </c>
      <c r="K2209" s="11" t="s">
        <v>628</v>
      </c>
      <c r="L2209" s="40" t="s">
        <v>2257</v>
      </c>
      <c r="M2209" s="2" t="s">
        <v>35</v>
      </c>
      <c r="N2209" s="11" t="s">
        <v>3653</v>
      </c>
      <c r="O2209" s="11" t="s">
        <v>79</v>
      </c>
      <c r="P2209" s="2">
        <v>796</v>
      </c>
      <c r="Q2209" s="42" t="s">
        <v>39</v>
      </c>
      <c r="R2209" s="43">
        <v>20</v>
      </c>
      <c r="S2209" s="23">
        <v>1819</v>
      </c>
      <c r="T2209" s="23">
        <f t="shared" ref="T2209" si="1336">R2209*S2209</f>
        <v>36380</v>
      </c>
      <c r="U2209" s="23">
        <f t="shared" ref="U2209" si="1337">T2209*1.12</f>
        <v>40745.600000000006</v>
      </c>
      <c r="V2209" s="2" t="s">
        <v>80</v>
      </c>
      <c r="W2209" s="2">
        <v>2016</v>
      </c>
      <c r="X2209" s="41"/>
    </row>
    <row r="2210" spans="1:24" ht="153" x14ac:dyDescent="0.25">
      <c r="A2210" s="6" t="s">
        <v>6169</v>
      </c>
      <c r="B2210" s="11" t="s">
        <v>25</v>
      </c>
      <c r="C2210" s="11" t="s">
        <v>3670</v>
      </c>
      <c r="D2210" s="11" t="s">
        <v>2561</v>
      </c>
      <c r="E2210" s="11" t="s">
        <v>3671</v>
      </c>
      <c r="F2210" s="45" t="s">
        <v>3676</v>
      </c>
      <c r="G2210" s="2" t="s">
        <v>30</v>
      </c>
      <c r="H2210" s="41" t="s">
        <v>2002</v>
      </c>
      <c r="I2210" s="18">
        <v>470000000</v>
      </c>
      <c r="J2210" s="6" t="s">
        <v>32</v>
      </c>
      <c r="K2210" s="11" t="s">
        <v>628</v>
      </c>
      <c r="L2210" s="40" t="s">
        <v>2257</v>
      </c>
      <c r="M2210" s="2" t="s">
        <v>35</v>
      </c>
      <c r="N2210" s="11" t="s">
        <v>3653</v>
      </c>
      <c r="O2210" s="11" t="s">
        <v>79</v>
      </c>
      <c r="P2210" s="2">
        <v>796</v>
      </c>
      <c r="Q2210" s="42" t="s">
        <v>39</v>
      </c>
      <c r="R2210" s="43">
        <v>10</v>
      </c>
      <c r="S2210" s="23">
        <v>963</v>
      </c>
      <c r="T2210" s="23">
        <f t="shared" si="1325"/>
        <v>9630</v>
      </c>
      <c r="U2210" s="23">
        <f t="shared" si="1299"/>
        <v>10785.6</v>
      </c>
      <c r="V2210" s="2" t="s">
        <v>80</v>
      </c>
      <c r="W2210" s="2">
        <v>2016</v>
      </c>
      <c r="X2210" s="41"/>
    </row>
    <row r="2211" spans="1:24" ht="153" x14ac:dyDescent="0.25">
      <c r="A2211" s="6" t="s">
        <v>6170</v>
      </c>
      <c r="B2211" s="11" t="s">
        <v>25</v>
      </c>
      <c r="C2211" s="11" t="s">
        <v>3670</v>
      </c>
      <c r="D2211" s="11" t="s">
        <v>2561</v>
      </c>
      <c r="E2211" s="11" t="s">
        <v>3671</v>
      </c>
      <c r="F2211" s="45" t="s">
        <v>3677</v>
      </c>
      <c r="G2211" s="2" t="s">
        <v>30</v>
      </c>
      <c r="H2211" s="41" t="s">
        <v>2002</v>
      </c>
      <c r="I2211" s="18">
        <v>470000000</v>
      </c>
      <c r="J2211" s="6" t="s">
        <v>32</v>
      </c>
      <c r="K2211" s="11" t="s">
        <v>628</v>
      </c>
      <c r="L2211" s="40" t="s">
        <v>2257</v>
      </c>
      <c r="M2211" s="2" t="s">
        <v>35</v>
      </c>
      <c r="N2211" s="11" t="s">
        <v>3653</v>
      </c>
      <c r="O2211" s="11" t="s">
        <v>79</v>
      </c>
      <c r="P2211" s="2">
        <v>796</v>
      </c>
      <c r="Q2211" s="42" t="s">
        <v>39</v>
      </c>
      <c r="R2211" s="43">
        <v>10</v>
      </c>
      <c r="S2211" s="23">
        <v>1070</v>
      </c>
      <c r="T2211" s="23">
        <f t="shared" si="1325"/>
        <v>10700</v>
      </c>
      <c r="U2211" s="23">
        <f t="shared" si="1299"/>
        <v>11984.000000000002</v>
      </c>
      <c r="V2211" s="2" t="s">
        <v>80</v>
      </c>
      <c r="W2211" s="2">
        <v>2016</v>
      </c>
      <c r="X2211" s="41"/>
    </row>
    <row r="2212" spans="1:24" ht="153" x14ac:dyDescent="0.25">
      <c r="A2212" s="6" t="s">
        <v>6171</v>
      </c>
      <c r="B2212" s="11" t="s">
        <v>25</v>
      </c>
      <c r="C2212" s="11" t="s">
        <v>3670</v>
      </c>
      <c r="D2212" s="11" t="s">
        <v>2561</v>
      </c>
      <c r="E2212" s="11" t="s">
        <v>3671</v>
      </c>
      <c r="F2212" s="45" t="s">
        <v>3678</v>
      </c>
      <c r="G2212" s="2" t="s">
        <v>30</v>
      </c>
      <c r="H2212" s="41" t="s">
        <v>2002</v>
      </c>
      <c r="I2212" s="18">
        <v>470000000</v>
      </c>
      <c r="J2212" s="6" t="s">
        <v>32</v>
      </c>
      <c r="K2212" s="11" t="s">
        <v>628</v>
      </c>
      <c r="L2212" s="40" t="s">
        <v>2257</v>
      </c>
      <c r="M2212" s="2" t="s">
        <v>35</v>
      </c>
      <c r="N2212" s="11" t="s">
        <v>3653</v>
      </c>
      <c r="O2212" s="11" t="s">
        <v>79</v>
      </c>
      <c r="P2212" s="2">
        <v>796</v>
      </c>
      <c r="Q2212" s="42" t="s">
        <v>39</v>
      </c>
      <c r="R2212" s="43">
        <v>15</v>
      </c>
      <c r="S2212" s="23">
        <v>1605</v>
      </c>
      <c r="T2212" s="23">
        <v>0</v>
      </c>
      <c r="U2212" s="23">
        <f t="shared" si="1299"/>
        <v>0</v>
      </c>
      <c r="V2212" s="2" t="s">
        <v>80</v>
      </c>
      <c r="W2212" s="2">
        <v>2016</v>
      </c>
      <c r="X2212" s="41" t="s">
        <v>6907</v>
      </c>
    </row>
    <row r="2213" spans="1:24" ht="153" x14ac:dyDescent="0.25">
      <c r="A2213" s="6" t="s">
        <v>7647</v>
      </c>
      <c r="B2213" s="11" t="s">
        <v>25</v>
      </c>
      <c r="C2213" s="11" t="s">
        <v>3670</v>
      </c>
      <c r="D2213" s="11" t="s">
        <v>2561</v>
      </c>
      <c r="E2213" s="11" t="s">
        <v>3671</v>
      </c>
      <c r="F2213" s="45" t="s">
        <v>3678</v>
      </c>
      <c r="G2213" s="2" t="s">
        <v>30</v>
      </c>
      <c r="H2213" s="41" t="s">
        <v>2002</v>
      </c>
      <c r="I2213" s="18">
        <v>470000000</v>
      </c>
      <c r="J2213" s="6" t="s">
        <v>32</v>
      </c>
      <c r="K2213" s="11" t="s">
        <v>628</v>
      </c>
      <c r="L2213" s="40" t="s">
        <v>2257</v>
      </c>
      <c r="M2213" s="2" t="s">
        <v>35</v>
      </c>
      <c r="N2213" s="11" t="s">
        <v>3653</v>
      </c>
      <c r="O2213" s="11" t="s">
        <v>79</v>
      </c>
      <c r="P2213" s="2">
        <v>796</v>
      </c>
      <c r="Q2213" s="42" t="s">
        <v>39</v>
      </c>
      <c r="R2213" s="43">
        <v>12</v>
      </c>
      <c r="S2213" s="23">
        <v>1605</v>
      </c>
      <c r="T2213" s="23">
        <f t="shared" ref="T2213" si="1338">R2213*S2213</f>
        <v>19260</v>
      </c>
      <c r="U2213" s="23">
        <f t="shared" ref="U2213" si="1339">T2213*1.12</f>
        <v>21571.200000000001</v>
      </c>
      <c r="V2213" s="2" t="s">
        <v>80</v>
      </c>
      <c r="W2213" s="2">
        <v>2016</v>
      </c>
      <c r="X2213" s="41"/>
    </row>
    <row r="2214" spans="1:24" ht="153" x14ac:dyDescent="0.25">
      <c r="A2214" s="6" t="s">
        <v>6172</v>
      </c>
      <c r="B2214" s="11" t="s">
        <v>25</v>
      </c>
      <c r="C2214" s="11" t="s">
        <v>3670</v>
      </c>
      <c r="D2214" s="11" t="s">
        <v>2561</v>
      </c>
      <c r="E2214" s="11" t="s">
        <v>3671</v>
      </c>
      <c r="F2214" s="45" t="s">
        <v>3679</v>
      </c>
      <c r="G2214" s="2" t="s">
        <v>30</v>
      </c>
      <c r="H2214" s="41" t="s">
        <v>2002</v>
      </c>
      <c r="I2214" s="18">
        <v>470000000</v>
      </c>
      <c r="J2214" s="6" t="s">
        <v>32</v>
      </c>
      <c r="K2214" s="11" t="s">
        <v>628</v>
      </c>
      <c r="L2214" s="40" t="s">
        <v>2257</v>
      </c>
      <c r="M2214" s="2" t="s">
        <v>35</v>
      </c>
      <c r="N2214" s="11" t="s">
        <v>3653</v>
      </c>
      <c r="O2214" s="11" t="s">
        <v>79</v>
      </c>
      <c r="P2214" s="2">
        <v>796</v>
      </c>
      <c r="Q2214" s="42" t="s">
        <v>39</v>
      </c>
      <c r="R2214" s="43">
        <v>15</v>
      </c>
      <c r="S2214" s="23">
        <v>1284</v>
      </c>
      <c r="T2214" s="23">
        <v>0</v>
      </c>
      <c r="U2214" s="23">
        <f t="shared" si="1299"/>
        <v>0</v>
      </c>
      <c r="V2214" s="2" t="s">
        <v>80</v>
      </c>
      <c r="W2214" s="2">
        <v>2016</v>
      </c>
      <c r="X2214" s="41" t="s">
        <v>6907</v>
      </c>
    </row>
    <row r="2215" spans="1:24" ht="153" x14ac:dyDescent="0.25">
      <c r="A2215" s="6" t="s">
        <v>7648</v>
      </c>
      <c r="B2215" s="11" t="s">
        <v>25</v>
      </c>
      <c r="C2215" s="11" t="s">
        <v>3670</v>
      </c>
      <c r="D2215" s="11" t="s">
        <v>2561</v>
      </c>
      <c r="E2215" s="11" t="s">
        <v>3671</v>
      </c>
      <c r="F2215" s="45" t="s">
        <v>3679</v>
      </c>
      <c r="G2215" s="2" t="s">
        <v>30</v>
      </c>
      <c r="H2215" s="41" t="s">
        <v>2002</v>
      </c>
      <c r="I2215" s="18">
        <v>470000000</v>
      </c>
      <c r="J2215" s="6" t="s">
        <v>32</v>
      </c>
      <c r="K2215" s="11" t="s">
        <v>628</v>
      </c>
      <c r="L2215" s="40" t="s">
        <v>2257</v>
      </c>
      <c r="M2215" s="2" t="s">
        <v>35</v>
      </c>
      <c r="N2215" s="11" t="s">
        <v>3653</v>
      </c>
      <c r="O2215" s="11" t="s">
        <v>79</v>
      </c>
      <c r="P2215" s="2">
        <v>796</v>
      </c>
      <c r="Q2215" s="42" t="s">
        <v>39</v>
      </c>
      <c r="R2215" s="43">
        <v>12</v>
      </c>
      <c r="S2215" s="23">
        <v>1284</v>
      </c>
      <c r="T2215" s="23">
        <f t="shared" ref="T2215" si="1340">R2215*S2215</f>
        <v>15408</v>
      </c>
      <c r="U2215" s="23">
        <f t="shared" ref="U2215" si="1341">T2215*1.12</f>
        <v>17256.960000000003</v>
      </c>
      <c r="V2215" s="2" t="s">
        <v>80</v>
      </c>
      <c r="W2215" s="2">
        <v>2016</v>
      </c>
      <c r="X2215" s="41"/>
    </row>
    <row r="2216" spans="1:24" ht="153" x14ac:dyDescent="0.25">
      <c r="A2216" s="6" t="s">
        <v>6173</v>
      </c>
      <c r="B2216" s="11" t="s">
        <v>25</v>
      </c>
      <c r="C2216" s="11" t="s">
        <v>3670</v>
      </c>
      <c r="D2216" s="11" t="s">
        <v>2561</v>
      </c>
      <c r="E2216" s="11" t="s">
        <v>3671</v>
      </c>
      <c r="F2216" s="45" t="s">
        <v>3680</v>
      </c>
      <c r="G2216" s="2" t="s">
        <v>30</v>
      </c>
      <c r="H2216" s="41" t="s">
        <v>2002</v>
      </c>
      <c r="I2216" s="18">
        <v>470000000</v>
      </c>
      <c r="J2216" s="6" t="s">
        <v>32</v>
      </c>
      <c r="K2216" s="11" t="s">
        <v>628</v>
      </c>
      <c r="L2216" s="40" t="s">
        <v>2257</v>
      </c>
      <c r="M2216" s="2" t="s">
        <v>35</v>
      </c>
      <c r="N2216" s="11" t="s">
        <v>3653</v>
      </c>
      <c r="O2216" s="11" t="s">
        <v>79</v>
      </c>
      <c r="P2216" s="2">
        <v>796</v>
      </c>
      <c r="Q2216" s="42" t="s">
        <v>39</v>
      </c>
      <c r="R2216" s="43">
        <v>10</v>
      </c>
      <c r="S2216" s="43">
        <v>6440.5439999999999</v>
      </c>
      <c r="T2216" s="23">
        <f t="shared" si="1325"/>
        <v>64405.440000000002</v>
      </c>
      <c r="U2216" s="23">
        <f t="shared" si="1299"/>
        <v>72134.092800000013</v>
      </c>
      <c r="V2216" s="2" t="s">
        <v>80</v>
      </c>
      <c r="W2216" s="2">
        <v>2016</v>
      </c>
      <c r="X2216" s="41"/>
    </row>
    <row r="2217" spans="1:24" ht="153" x14ac:dyDescent="0.25">
      <c r="A2217" s="6" t="s">
        <v>6174</v>
      </c>
      <c r="B2217" s="11" t="s">
        <v>25</v>
      </c>
      <c r="C2217" s="11" t="s">
        <v>3670</v>
      </c>
      <c r="D2217" s="11" t="s">
        <v>2561</v>
      </c>
      <c r="E2217" s="11" t="s">
        <v>3671</v>
      </c>
      <c r="F2217" s="45" t="s">
        <v>3681</v>
      </c>
      <c r="G2217" s="2" t="s">
        <v>30</v>
      </c>
      <c r="H2217" s="41" t="s">
        <v>2002</v>
      </c>
      <c r="I2217" s="18">
        <v>470000000</v>
      </c>
      <c r="J2217" s="6" t="s">
        <v>32</v>
      </c>
      <c r="K2217" s="11" t="s">
        <v>628</v>
      </c>
      <c r="L2217" s="40" t="s">
        <v>2257</v>
      </c>
      <c r="M2217" s="2" t="s">
        <v>35</v>
      </c>
      <c r="N2217" s="11" t="s">
        <v>3653</v>
      </c>
      <c r="O2217" s="11" t="s">
        <v>79</v>
      </c>
      <c r="P2217" s="2">
        <v>796</v>
      </c>
      <c r="Q2217" s="42" t="s">
        <v>39</v>
      </c>
      <c r="R2217" s="43">
        <v>10</v>
      </c>
      <c r="S2217" s="23">
        <v>1498</v>
      </c>
      <c r="T2217" s="23">
        <f t="shared" si="1325"/>
        <v>14980</v>
      </c>
      <c r="U2217" s="23">
        <f t="shared" si="1299"/>
        <v>16777.600000000002</v>
      </c>
      <c r="V2217" s="2" t="s">
        <v>80</v>
      </c>
      <c r="W2217" s="2">
        <v>2016</v>
      </c>
      <c r="X2217" s="41"/>
    </row>
    <row r="2218" spans="1:24" ht="153" x14ac:dyDescent="0.25">
      <c r="A2218" s="6" t="s">
        <v>6175</v>
      </c>
      <c r="B2218" s="11" t="s">
        <v>25</v>
      </c>
      <c r="C2218" s="11" t="s">
        <v>3670</v>
      </c>
      <c r="D2218" s="11" t="s">
        <v>2561</v>
      </c>
      <c r="E2218" s="11" t="s">
        <v>3671</v>
      </c>
      <c r="F2218" s="45" t="s">
        <v>3682</v>
      </c>
      <c r="G2218" s="2" t="s">
        <v>30</v>
      </c>
      <c r="H2218" s="41" t="s">
        <v>2002</v>
      </c>
      <c r="I2218" s="18">
        <v>470000000</v>
      </c>
      <c r="J2218" s="6" t="s">
        <v>32</v>
      </c>
      <c r="K2218" s="11" t="s">
        <v>628</v>
      </c>
      <c r="L2218" s="40" t="s">
        <v>2257</v>
      </c>
      <c r="M2218" s="2" t="s">
        <v>35</v>
      </c>
      <c r="N2218" s="11" t="s">
        <v>3653</v>
      </c>
      <c r="O2218" s="11" t="s">
        <v>79</v>
      </c>
      <c r="P2218" s="2">
        <v>796</v>
      </c>
      <c r="Q2218" s="42" t="s">
        <v>39</v>
      </c>
      <c r="R2218" s="43">
        <v>10</v>
      </c>
      <c r="S2218" s="23">
        <v>1391</v>
      </c>
      <c r="T2218" s="23">
        <f t="shared" si="1325"/>
        <v>13910</v>
      </c>
      <c r="U2218" s="23">
        <f t="shared" si="1299"/>
        <v>15579.2</v>
      </c>
      <c r="V2218" s="2" t="s">
        <v>80</v>
      </c>
      <c r="W2218" s="2">
        <v>2016</v>
      </c>
      <c r="X2218" s="41"/>
    </row>
    <row r="2219" spans="1:24" ht="153" x14ac:dyDescent="0.25">
      <c r="A2219" s="6" t="s">
        <v>6176</v>
      </c>
      <c r="B2219" s="11" t="s">
        <v>25</v>
      </c>
      <c r="C2219" s="11" t="s">
        <v>3670</v>
      </c>
      <c r="D2219" s="11" t="s">
        <v>2561</v>
      </c>
      <c r="E2219" s="11" t="s">
        <v>3671</v>
      </c>
      <c r="F2219" s="45" t="s">
        <v>3683</v>
      </c>
      <c r="G2219" s="2" t="s">
        <v>30</v>
      </c>
      <c r="H2219" s="41" t="s">
        <v>2002</v>
      </c>
      <c r="I2219" s="18">
        <v>470000000</v>
      </c>
      <c r="J2219" s="6" t="s">
        <v>32</v>
      </c>
      <c r="K2219" s="11" t="s">
        <v>628</v>
      </c>
      <c r="L2219" s="40" t="s">
        <v>2257</v>
      </c>
      <c r="M2219" s="2" t="s">
        <v>35</v>
      </c>
      <c r="N2219" s="11" t="s">
        <v>3653</v>
      </c>
      <c r="O2219" s="11" t="s">
        <v>79</v>
      </c>
      <c r="P2219" s="2">
        <v>796</v>
      </c>
      <c r="Q2219" s="42" t="s">
        <v>39</v>
      </c>
      <c r="R2219" s="43">
        <v>10</v>
      </c>
      <c r="S2219" s="43">
        <v>3100</v>
      </c>
      <c r="T2219" s="23">
        <f t="shared" si="1325"/>
        <v>31000</v>
      </c>
      <c r="U2219" s="23">
        <f t="shared" si="1299"/>
        <v>34720</v>
      </c>
      <c r="V2219" s="2" t="s">
        <v>80</v>
      </c>
      <c r="W2219" s="2">
        <v>2016</v>
      </c>
      <c r="X2219" s="41"/>
    </row>
    <row r="2220" spans="1:24" ht="153" x14ac:dyDescent="0.25">
      <c r="A2220" s="6" t="s">
        <v>6177</v>
      </c>
      <c r="B2220" s="11" t="s">
        <v>25</v>
      </c>
      <c r="C2220" s="11" t="s">
        <v>3670</v>
      </c>
      <c r="D2220" s="11" t="s">
        <v>2561</v>
      </c>
      <c r="E2220" s="11" t="s">
        <v>3671</v>
      </c>
      <c r="F2220" s="45" t="s">
        <v>3684</v>
      </c>
      <c r="G2220" s="2" t="s">
        <v>30</v>
      </c>
      <c r="H2220" s="41" t="s">
        <v>2002</v>
      </c>
      <c r="I2220" s="18">
        <v>470000000</v>
      </c>
      <c r="J2220" s="6" t="s">
        <v>32</v>
      </c>
      <c r="K2220" s="11" t="s">
        <v>628</v>
      </c>
      <c r="L2220" s="40" t="s">
        <v>2257</v>
      </c>
      <c r="M2220" s="2" t="s">
        <v>35</v>
      </c>
      <c r="N2220" s="11" t="s">
        <v>3653</v>
      </c>
      <c r="O2220" s="11" t="s">
        <v>79</v>
      </c>
      <c r="P2220" s="2">
        <v>796</v>
      </c>
      <c r="Q2220" s="42" t="s">
        <v>39</v>
      </c>
      <c r="R2220" s="43">
        <v>10</v>
      </c>
      <c r="S2220" s="43">
        <v>2245</v>
      </c>
      <c r="T2220" s="23">
        <f t="shared" si="1325"/>
        <v>22450</v>
      </c>
      <c r="U2220" s="23">
        <f t="shared" si="1299"/>
        <v>25144.000000000004</v>
      </c>
      <c r="V2220" s="2" t="s">
        <v>80</v>
      </c>
      <c r="W2220" s="2">
        <v>2016</v>
      </c>
      <c r="X2220" s="41"/>
    </row>
    <row r="2221" spans="1:24" ht="153" x14ac:dyDescent="0.25">
      <c r="A2221" s="6" t="s">
        <v>6178</v>
      </c>
      <c r="B2221" s="11" t="s">
        <v>25</v>
      </c>
      <c r="C2221" s="11" t="s">
        <v>3670</v>
      </c>
      <c r="D2221" s="11" t="s">
        <v>2561</v>
      </c>
      <c r="E2221" s="11" t="s">
        <v>3671</v>
      </c>
      <c r="F2221" s="45" t="s">
        <v>3685</v>
      </c>
      <c r="G2221" s="2" t="s">
        <v>30</v>
      </c>
      <c r="H2221" s="41" t="s">
        <v>2002</v>
      </c>
      <c r="I2221" s="18">
        <v>470000000</v>
      </c>
      <c r="J2221" s="6" t="s">
        <v>32</v>
      </c>
      <c r="K2221" s="11" t="s">
        <v>628</v>
      </c>
      <c r="L2221" s="40" t="s">
        <v>2257</v>
      </c>
      <c r="M2221" s="2" t="s">
        <v>35</v>
      </c>
      <c r="N2221" s="11" t="s">
        <v>3653</v>
      </c>
      <c r="O2221" s="11" t="s">
        <v>79</v>
      </c>
      <c r="P2221" s="2">
        <v>796</v>
      </c>
      <c r="Q2221" s="42" t="s">
        <v>39</v>
      </c>
      <c r="R2221" s="43">
        <v>11</v>
      </c>
      <c r="S2221" s="43">
        <v>2365</v>
      </c>
      <c r="T2221" s="23">
        <v>0</v>
      </c>
      <c r="U2221" s="23">
        <f t="shared" si="1299"/>
        <v>0</v>
      </c>
      <c r="V2221" s="2" t="s">
        <v>80</v>
      </c>
      <c r="W2221" s="2">
        <v>2016</v>
      </c>
      <c r="X2221" s="41" t="s">
        <v>6907</v>
      </c>
    </row>
    <row r="2222" spans="1:24" ht="153" x14ac:dyDescent="0.25">
      <c r="A2222" s="6" t="s">
        <v>7649</v>
      </c>
      <c r="B2222" s="11" t="s">
        <v>25</v>
      </c>
      <c r="C2222" s="11" t="s">
        <v>3670</v>
      </c>
      <c r="D2222" s="11" t="s">
        <v>2561</v>
      </c>
      <c r="E2222" s="11" t="s">
        <v>3671</v>
      </c>
      <c r="F2222" s="45" t="s">
        <v>3685</v>
      </c>
      <c r="G2222" s="2" t="s">
        <v>30</v>
      </c>
      <c r="H2222" s="41" t="s">
        <v>2002</v>
      </c>
      <c r="I2222" s="18">
        <v>470000000</v>
      </c>
      <c r="J2222" s="6" t="s">
        <v>32</v>
      </c>
      <c r="K2222" s="11" t="s">
        <v>628</v>
      </c>
      <c r="L2222" s="40" t="s">
        <v>2257</v>
      </c>
      <c r="M2222" s="2" t="s">
        <v>35</v>
      </c>
      <c r="N2222" s="11" t="s">
        <v>3653</v>
      </c>
      <c r="O2222" s="11" t="s">
        <v>79</v>
      </c>
      <c r="P2222" s="2">
        <v>796</v>
      </c>
      <c r="Q2222" s="42" t="s">
        <v>39</v>
      </c>
      <c r="R2222" s="43">
        <v>10</v>
      </c>
      <c r="S2222" s="43">
        <v>2365</v>
      </c>
      <c r="T2222" s="23">
        <f t="shared" ref="T2222" si="1342">R2222*S2222</f>
        <v>23650</v>
      </c>
      <c r="U2222" s="23">
        <f t="shared" ref="U2222" si="1343">T2222*1.12</f>
        <v>26488.000000000004</v>
      </c>
      <c r="V2222" s="2" t="s">
        <v>80</v>
      </c>
      <c r="W2222" s="2">
        <v>2016</v>
      </c>
      <c r="X2222" s="41"/>
    </row>
    <row r="2223" spans="1:24" ht="153" x14ac:dyDescent="0.25">
      <c r="A2223" s="6" t="s">
        <v>6179</v>
      </c>
      <c r="B2223" s="11" t="s">
        <v>25</v>
      </c>
      <c r="C2223" s="11" t="s">
        <v>3670</v>
      </c>
      <c r="D2223" s="11" t="s">
        <v>2561</v>
      </c>
      <c r="E2223" s="11" t="s">
        <v>3671</v>
      </c>
      <c r="F2223" s="45" t="s">
        <v>3686</v>
      </c>
      <c r="G2223" s="2" t="s">
        <v>30</v>
      </c>
      <c r="H2223" s="41" t="s">
        <v>2002</v>
      </c>
      <c r="I2223" s="18">
        <v>470000000</v>
      </c>
      <c r="J2223" s="6" t="s">
        <v>32</v>
      </c>
      <c r="K2223" s="11" t="s">
        <v>628</v>
      </c>
      <c r="L2223" s="40" t="s">
        <v>2257</v>
      </c>
      <c r="M2223" s="2" t="s">
        <v>35</v>
      </c>
      <c r="N2223" s="11" t="s">
        <v>3653</v>
      </c>
      <c r="O2223" s="11" t="s">
        <v>79</v>
      </c>
      <c r="P2223" s="2">
        <v>796</v>
      </c>
      <c r="Q2223" s="42" t="s">
        <v>39</v>
      </c>
      <c r="R2223" s="43">
        <v>10</v>
      </c>
      <c r="S2223" s="43">
        <v>4075</v>
      </c>
      <c r="T2223" s="23">
        <f t="shared" si="1325"/>
        <v>40750</v>
      </c>
      <c r="U2223" s="23">
        <f t="shared" si="1299"/>
        <v>45640.000000000007</v>
      </c>
      <c r="V2223" s="2" t="s">
        <v>80</v>
      </c>
      <c r="W2223" s="2">
        <v>2016</v>
      </c>
      <c r="X2223" s="41"/>
    </row>
    <row r="2224" spans="1:24" ht="153" x14ac:dyDescent="0.25">
      <c r="A2224" s="6" t="s">
        <v>6180</v>
      </c>
      <c r="B2224" s="11" t="s">
        <v>25</v>
      </c>
      <c r="C2224" s="11" t="s">
        <v>3670</v>
      </c>
      <c r="D2224" s="11" t="s">
        <v>2561</v>
      </c>
      <c r="E2224" s="11" t="s">
        <v>3671</v>
      </c>
      <c r="F2224" s="45" t="s">
        <v>3687</v>
      </c>
      <c r="G2224" s="2" t="s">
        <v>30</v>
      </c>
      <c r="H2224" s="41" t="s">
        <v>2002</v>
      </c>
      <c r="I2224" s="18">
        <v>470000000</v>
      </c>
      <c r="J2224" s="6" t="s">
        <v>32</v>
      </c>
      <c r="K2224" s="11" t="s">
        <v>628</v>
      </c>
      <c r="L2224" s="40" t="s">
        <v>2257</v>
      </c>
      <c r="M2224" s="2" t="s">
        <v>35</v>
      </c>
      <c r="N2224" s="11" t="s">
        <v>3653</v>
      </c>
      <c r="O2224" s="11" t="s">
        <v>79</v>
      </c>
      <c r="P2224" s="2">
        <v>796</v>
      </c>
      <c r="Q2224" s="42" t="s">
        <v>39</v>
      </c>
      <c r="R2224" s="43">
        <v>10</v>
      </c>
      <c r="S2224" s="43">
        <v>4320</v>
      </c>
      <c r="T2224" s="23">
        <f t="shared" si="1325"/>
        <v>43200</v>
      </c>
      <c r="U2224" s="23">
        <f t="shared" si="1299"/>
        <v>48384.000000000007</v>
      </c>
      <c r="V2224" s="2" t="s">
        <v>80</v>
      </c>
      <c r="W2224" s="2">
        <v>2016</v>
      </c>
      <c r="X2224" s="41"/>
    </row>
    <row r="2225" spans="1:24" ht="153" x14ac:dyDescent="0.25">
      <c r="A2225" s="6" t="s">
        <v>6181</v>
      </c>
      <c r="B2225" s="11" t="s">
        <v>25</v>
      </c>
      <c r="C2225" s="11" t="s">
        <v>3670</v>
      </c>
      <c r="D2225" s="11" t="s">
        <v>2561</v>
      </c>
      <c r="E2225" s="11" t="s">
        <v>3671</v>
      </c>
      <c r="F2225" s="45" t="s">
        <v>3688</v>
      </c>
      <c r="G2225" s="2" t="s">
        <v>30</v>
      </c>
      <c r="H2225" s="41" t="s">
        <v>2002</v>
      </c>
      <c r="I2225" s="18">
        <v>470000000</v>
      </c>
      <c r="J2225" s="6" t="s">
        <v>32</v>
      </c>
      <c r="K2225" s="11" t="s">
        <v>628</v>
      </c>
      <c r="L2225" s="40" t="s">
        <v>2257</v>
      </c>
      <c r="M2225" s="2" t="s">
        <v>35</v>
      </c>
      <c r="N2225" s="11" t="s">
        <v>3653</v>
      </c>
      <c r="O2225" s="11" t="s">
        <v>79</v>
      </c>
      <c r="P2225" s="2">
        <v>796</v>
      </c>
      <c r="Q2225" s="42" t="s">
        <v>39</v>
      </c>
      <c r="R2225" s="43">
        <v>10</v>
      </c>
      <c r="S2225" s="43">
        <v>1070</v>
      </c>
      <c r="T2225" s="23">
        <f t="shared" si="1325"/>
        <v>10700</v>
      </c>
      <c r="U2225" s="23">
        <f t="shared" si="1299"/>
        <v>11984.000000000002</v>
      </c>
      <c r="V2225" s="2" t="s">
        <v>80</v>
      </c>
      <c r="W2225" s="2">
        <v>2016</v>
      </c>
      <c r="X2225" s="41"/>
    </row>
    <row r="2226" spans="1:24" ht="153" x14ac:dyDescent="0.25">
      <c r="A2226" s="6" t="s">
        <v>6182</v>
      </c>
      <c r="B2226" s="11" t="s">
        <v>25</v>
      </c>
      <c r="C2226" s="11" t="s">
        <v>3689</v>
      </c>
      <c r="D2226" s="11" t="s">
        <v>2561</v>
      </c>
      <c r="E2226" s="11" t="s">
        <v>3690</v>
      </c>
      <c r="F2226" s="45" t="s">
        <v>3691</v>
      </c>
      <c r="G2226" s="2" t="s">
        <v>30</v>
      </c>
      <c r="H2226" s="41" t="s">
        <v>2002</v>
      </c>
      <c r="I2226" s="18">
        <v>470000000</v>
      </c>
      <c r="J2226" s="6" t="s">
        <v>32</v>
      </c>
      <c r="K2226" s="11" t="s">
        <v>628</v>
      </c>
      <c r="L2226" s="40" t="s">
        <v>2257</v>
      </c>
      <c r="M2226" s="2" t="s">
        <v>35</v>
      </c>
      <c r="N2226" s="11" t="s">
        <v>3653</v>
      </c>
      <c r="O2226" s="11" t="s">
        <v>79</v>
      </c>
      <c r="P2226" s="2">
        <v>796</v>
      </c>
      <c r="Q2226" s="42" t="s">
        <v>39</v>
      </c>
      <c r="R2226" s="43">
        <v>10</v>
      </c>
      <c r="S2226" s="43">
        <v>5030</v>
      </c>
      <c r="T2226" s="23">
        <f t="shared" si="1325"/>
        <v>50300</v>
      </c>
      <c r="U2226" s="23">
        <f t="shared" si="1299"/>
        <v>56336.000000000007</v>
      </c>
      <c r="V2226" s="2" t="s">
        <v>80</v>
      </c>
      <c r="W2226" s="2">
        <v>2016</v>
      </c>
      <c r="X2226" s="41"/>
    </row>
    <row r="2227" spans="1:24" ht="153" x14ac:dyDescent="0.25">
      <c r="A2227" s="6" t="s">
        <v>6183</v>
      </c>
      <c r="B2227" s="11" t="s">
        <v>25</v>
      </c>
      <c r="C2227" s="11" t="s">
        <v>3689</v>
      </c>
      <c r="D2227" s="11" t="s">
        <v>2561</v>
      </c>
      <c r="E2227" s="11" t="s">
        <v>3690</v>
      </c>
      <c r="F2227" s="45" t="s">
        <v>3692</v>
      </c>
      <c r="G2227" s="2" t="s">
        <v>30</v>
      </c>
      <c r="H2227" s="41" t="s">
        <v>2002</v>
      </c>
      <c r="I2227" s="18">
        <v>470000000</v>
      </c>
      <c r="J2227" s="6" t="s">
        <v>32</v>
      </c>
      <c r="K2227" s="11" t="s">
        <v>628</v>
      </c>
      <c r="L2227" s="40" t="s">
        <v>2257</v>
      </c>
      <c r="M2227" s="2" t="s">
        <v>35</v>
      </c>
      <c r="N2227" s="11" t="s">
        <v>3653</v>
      </c>
      <c r="O2227" s="11" t="s">
        <v>79</v>
      </c>
      <c r="P2227" s="2">
        <v>796</v>
      </c>
      <c r="Q2227" s="42" t="s">
        <v>39</v>
      </c>
      <c r="R2227" s="43">
        <v>10</v>
      </c>
      <c r="S2227" s="43">
        <v>5600</v>
      </c>
      <c r="T2227" s="23">
        <f t="shared" si="1325"/>
        <v>56000</v>
      </c>
      <c r="U2227" s="23">
        <f t="shared" si="1299"/>
        <v>62720.000000000007</v>
      </c>
      <c r="V2227" s="2" t="s">
        <v>80</v>
      </c>
      <c r="W2227" s="2">
        <v>2016</v>
      </c>
      <c r="X2227" s="41"/>
    </row>
    <row r="2228" spans="1:24" ht="153" x14ac:dyDescent="0.25">
      <c r="A2228" s="6" t="s">
        <v>6184</v>
      </c>
      <c r="B2228" s="11" t="s">
        <v>25</v>
      </c>
      <c r="C2228" s="11" t="s">
        <v>3689</v>
      </c>
      <c r="D2228" s="11" t="s">
        <v>2561</v>
      </c>
      <c r="E2228" s="11" t="s">
        <v>3690</v>
      </c>
      <c r="F2228" s="45" t="s">
        <v>3693</v>
      </c>
      <c r="G2228" s="2" t="s">
        <v>30</v>
      </c>
      <c r="H2228" s="41" t="s">
        <v>2002</v>
      </c>
      <c r="I2228" s="18">
        <v>470000000</v>
      </c>
      <c r="J2228" s="6" t="s">
        <v>32</v>
      </c>
      <c r="K2228" s="11" t="s">
        <v>628</v>
      </c>
      <c r="L2228" s="40" t="s">
        <v>2257</v>
      </c>
      <c r="M2228" s="2" t="s">
        <v>35</v>
      </c>
      <c r="N2228" s="11" t="s">
        <v>3653</v>
      </c>
      <c r="O2228" s="11" t="s">
        <v>79</v>
      </c>
      <c r="P2228" s="2">
        <v>796</v>
      </c>
      <c r="Q2228" s="42" t="s">
        <v>39</v>
      </c>
      <c r="R2228" s="43">
        <v>10</v>
      </c>
      <c r="S2228" s="43">
        <v>6500</v>
      </c>
      <c r="T2228" s="23">
        <f t="shared" si="1325"/>
        <v>65000</v>
      </c>
      <c r="U2228" s="23">
        <f t="shared" si="1299"/>
        <v>72800</v>
      </c>
      <c r="V2228" s="2" t="s">
        <v>80</v>
      </c>
      <c r="W2228" s="2">
        <v>2016</v>
      </c>
      <c r="X2228" s="41"/>
    </row>
    <row r="2229" spans="1:24" ht="153" x14ac:dyDescent="0.25">
      <c r="A2229" s="6" t="s">
        <v>6185</v>
      </c>
      <c r="B2229" s="11" t="s">
        <v>25</v>
      </c>
      <c r="C2229" s="11" t="s">
        <v>3689</v>
      </c>
      <c r="D2229" s="11" t="s">
        <v>2561</v>
      </c>
      <c r="E2229" s="11" t="s">
        <v>3690</v>
      </c>
      <c r="F2229" s="45" t="s">
        <v>3694</v>
      </c>
      <c r="G2229" s="2" t="s">
        <v>30</v>
      </c>
      <c r="H2229" s="41" t="s">
        <v>2002</v>
      </c>
      <c r="I2229" s="18">
        <v>470000000</v>
      </c>
      <c r="J2229" s="6" t="s">
        <v>32</v>
      </c>
      <c r="K2229" s="11" t="s">
        <v>628</v>
      </c>
      <c r="L2229" s="40" t="s">
        <v>2257</v>
      </c>
      <c r="M2229" s="2" t="s">
        <v>35</v>
      </c>
      <c r="N2229" s="11" t="s">
        <v>3653</v>
      </c>
      <c r="O2229" s="11" t="s">
        <v>79</v>
      </c>
      <c r="P2229" s="2">
        <v>796</v>
      </c>
      <c r="Q2229" s="42" t="s">
        <v>39</v>
      </c>
      <c r="R2229" s="56">
        <v>10</v>
      </c>
      <c r="S2229" s="43">
        <v>7500</v>
      </c>
      <c r="T2229" s="23">
        <f t="shared" si="1325"/>
        <v>75000</v>
      </c>
      <c r="U2229" s="23">
        <f t="shared" si="1299"/>
        <v>84000.000000000015</v>
      </c>
      <c r="V2229" s="2" t="s">
        <v>80</v>
      </c>
      <c r="W2229" s="2">
        <v>2016</v>
      </c>
      <c r="X2229" s="41"/>
    </row>
    <row r="2230" spans="1:24" ht="153" x14ac:dyDescent="0.25">
      <c r="A2230" s="6" t="s">
        <v>6186</v>
      </c>
      <c r="B2230" s="11" t="s">
        <v>25</v>
      </c>
      <c r="C2230" s="11" t="s">
        <v>3695</v>
      </c>
      <c r="D2230" s="11" t="s">
        <v>3696</v>
      </c>
      <c r="E2230" s="11" t="s">
        <v>3697</v>
      </c>
      <c r="F2230" s="45" t="s">
        <v>3698</v>
      </c>
      <c r="G2230" s="2" t="s">
        <v>30</v>
      </c>
      <c r="H2230" s="41">
        <v>0</v>
      </c>
      <c r="I2230" s="18">
        <v>470000000</v>
      </c>
      <c r="J2230" s="6" t="s">
        <v>32</v>
      </c>
      <c r="K2230" s="11" t="s">
        <v>628</v>
      </c>
      <c r="L2230" s="40" t="s">
        <v>2257</v>
      </c>
      <c r="M2230" s="2" t="s">
        <v>35</v>
      </c>
      <c r="N2230" s="11" t="s">
        <v>2258</v>
      </c>
      <c r="O2230" s="11" t="s">
        <v>2259</v>
      </c>
      <c r="P2230" s="41" t="s">
        <v>340</v>
      </c>
      <c r="Q2230" s="3" t="s">
        <v>353</v>
      </c>
      <c r="R2230" s="43">
        <v>50</v>
      </c>
      <c r="S2230" s="72">
        <v>1000.0650000000001</v>
      </c>
      <c r="T2230" s="23">
        <f t="shared" si="1325"/>
        <v>50003.25</v>
      </c>
      <c r="U2230" s="23">
        <f t="shared" si="1299"/>
        <v>56003.640000000007</v>
      </c>
      <c r="V2230" s="2"/>
      <c r="W2230" s="2">
        <v>2016</v>
      </c>
      <c r="X2230" s="41"/>
    </row>
    <row r="2231" spans="1:24" ht="153" x14ac:dyDescent="0.25">
      <c r="A2231" s="6" t="s">
        <v>6187</v>
      </c>
      <c r="B2231" s="11" t="s">
        <v>25</v>
      </c>
      <c r="C2231" s="11" t="s">
        <v>3695</v>
      </c>
      <c r="D2231" s="11" t="s">
        <v>3696</v>
      </c>
      <c r="E2231" s="11" t="s">
        <v>3697</v>
      </c>
      <c r="F2231" s="45" t="s">
        <v>3699</v>
      </c>
      <c r="G2231" s="2" t="s">
        <v>30</v>
      </c>
      <c r="H2231" s="41">
        <v>0</v>
      </c>
      <c r="I2231" s="18">
        <v>470000000</v>
      </c>
      <c r="J2231" s="6" t="s">
        <v>32</v>
      </c>
      <c r="K2231" s="11" t="s">
        <v>628</v>
      </c>
      <c r="L2231" s="40" t="s">
        <v>2257</v>
      </c>
      <c r="M2231" s="2" t="s">
        <v>35</v>
      </c>
      <c r="N2231" s="11" t="s">
        <v>2258</v>
      </c>
      <c r="O2231" s="11" t="s">
        <v>2259</v>
      </c>
      <c r="P2231" s="41" t="s">
        <v>340</v>
      </c>
      <c r="Q2231" s="3" t="s">
        <v>353</v>
      </c>
      <c r="R2231" s="43">
        <v>50</v>
      </c>
      <c r="S2231" s="72">
        <v>1140.3</v>
      </c>
      <c r="T2231" s="23">
        <f t="shared" si="1325"/>
        <v>57015</v>
      </c>
      <c r="U2231" s="23">
        <f t="shared" si="1299"/>
        <v>63856.800000000003</v>
      </c>
      <c r="V2231" s="2"/>
      <c r="W2231" s="2">
        <v>2016</v>
      </c>
      <c r="X2231" s="41"/>
    </row>
    <row r="2232" spans="1:24" ht="153" x14ac:dyDescent="0.25">
      <c r="A2232" s="6" t="s">
        <v>6188</v>
      </c>
      <c r="B2232" s="11" t="s">
        <v>25</v>
      </c>
      <c r="C2232" s="11" t="s">
        <v>3695</v>
      </c>
      <c r="D2232" s="11" t="s">
        <v>3696</v>
      </c>
      <c r="E2232" s="11" t="s">
        <v>3697</v>
      </c>
      <c r="F2232" s="45" t="s">
        <v>3700</v>
      </c>
      <c r="G2232" s="2" t="s">
        <v>30</v>
      </c>
      <c r="H2232" s="41">
        <v>0</v>
      </c>
      <c r="I2232" s="18">
        <v>470000000</v>
      </c>
      <c r="J2232" s="6" t="s">
        <v>32</v>
      </c>
      <c r="K2232" s="11" t="s">
        <v>628</v>
      </c>
      <c r="L2232" s="40" t="s">
        <v>2257</v>
      </c>
      <c r="M2232" s="2" t="s">
        <v>35</v>
      </c>
      <c r="N2232" s="11" t="s">
        <v>2258</v>
      </c>
      <c r="O2232" s="11" t="s">
        <v>2259</v>
      </c>
      <c r="P2232" s="41" t="s">
        <v>340</v>
      </c>
      <c r="Q2232" s="3" t="s">
        <v>353</v>
      </c>
      <c r="R2232" s="43">
        <v>50</v>
      </c>
      <c r="S2232" s="72">
        <v>1350</v>
      </c>
      <c r="T2232" s="23">
        <f t="shared" si="1325"/>
        <v>67500</v>
      </c>
      <c r="U2232" s="23">
        <f t="shared" si="1299"/>
        <v>75600</v>
      </c>
      <c r="V2232" s="2"/>
      <c r="W2232" s="2">
        <v>2016</v>
      </c>
      <c r="X2232" s="41"/>
    </row>
    <row r="2233" spans="1:24" ht="153" x14ac:dyDescent="0.25">
      <c r="A2233" s="6" t="s">
        <v>6189</v>
      </c>
      <c r="B2233" s="11" t="s">
        <v>25</v>
      </c>
      <c r="C2233" s="11" t="s">
        <v>3695</v>
      </c>
      <c r="D2233" s="11" t="s">
        <v>3696</v>
      </c>
      <c r="E2233" s="11" t="s">
        <v>3697</v>
      </c>
      <c r="F2233" s="45" t="s">
        <v>3701</v>
      </c>
      <c r="G2233" s="2" t="s">
        <v>30</v>
      </c>
      <c r="H2233" s="41">
        <v>0</v>
      </c>
      <c r="I2233" s="18">
        <v>470000000</v>
      </c>
      <c r="J2233" s="6" t="s">
        <v>32</v>
      </c>
      <c r="K2233" s="11" t="s">
        <v>628</v>
      </c>
      <c r="L2233" s="40" t="s">
        <v>2257</v>
      </c>
      <c r="M2233" s="2" t="s">
        <v>35</v>
      </c>
      <c r="N2233" s="11" t="s">
        <v>2258</v>
      </c>
      <c r="O2233" s="11" t="s">
        <v>2259</v>
      </c>
      <c r="P2233" s="41" t="s">
        <v>340</v>
      </c>
      <c r="Q2233" s="3" t="s">
        <v>353</v>
      </c>
      <c r="R2233" s="43">
        <v>50</v>
      </c>
      <c r="S2233" s="72">
        <v>1350</v>
      </c>
      <c r="T2233" s="23">
        <f t="shared" si="1325"/>
        <v>67500</v>
      </c>
      <c r="U2233" s="23">
        <f t="shared" si="1299"/>
        <v>75600</v>
      </c>
      <c r="V2233" s="2"/>
      <c r="W2233" s="2">
        <v>2016</v>
      </c>
      <c r="X2233" s="41"/>
    </row>
    <row r="2234" spans="1:24" ht="153" x14ac:dyDescent="0.25">
      <c r="A2234" s="6" t="s">
        <v>6190</v>
      </c>
      <c r="B2234" s="11" t="s">
        <v>25</v>
      </c>
      <c r="C2234" s="11" t="s">
        <v>3702</v>
      </c>
      <c r="D2234" s="11" t="s">
        <v>3696</v>
      </c>
      <c r="E2234" s="11" t="s">
        <v>3703</v>
      </c>
      <c r="F2234" s="11" t="s">
        <v>3704</v>
      </c>
      <c r="G2234" s="2" t="s">
        <v>30</v>
      </c>
      <c r="H2234" s="41">
        <v>0</v>
      </c>
      <c r="I2234" s="18">
        <v>470000000</v>
      </c>
      <c r="J2234" s="6" t="s">
        <v>32</v>
      </c>
      <c r="K2234" s="11" t="s">
        <v>628</v>
      </c>
      <c r="L2234" s="40" t="s">
        <v>2257</v>
      </c>
      <c r="M2234" s="2" t="s">
        <v>35</v>
      </c>
      <c r="N2234" s="11" t="s">
        <v>2258</v>
      </c>
      <c r="O2234" s="11" t="s">
        <v>2259</v>
      </c>
      <c r="P2234" s="41" t="s">
        <v>340</v>
      </c>
      <c r="Q2234" s="3" t="s">
        <v>353</v>
      </c>
      <c r="R2234" s="56">
        <v>40</v>
      </c>
      <c r="S2234" s="43">
        <v>1250</v>
      </c>
      <c r="T2234" s="23">
        <f t="shared" si="1325"/>
        <v>50000</v>
      </c>
      <c r="U2234" s="23">
        <f t="shared" si="1299"/>
        <v>56000.000000000007</v>
      </c>
      <c r="V2234" s="2"/>
      <c r="W2234" s="2">
        <v>2016</v>
      </c>
      <c r="X2234" s="41"/>
    </row>
    <row r="2235" spans="1:24" ht="153" x14ac:dyDescent="0.25">
      <c r="A2235" s="6" t="s">
        <v>6191</v>
      </c>
      <c r="B2235" s="11" t="s">
        <v>25</v>
      </c>
      <c r="C2235" s="11" t="s">
        <v>3705</v>
      </c>
      <c r="D2235" s="11" t="s">
        <v>3178</v>
      </c>
      <c r="E2235" s="11" t="s">
        <v>3706</v>
      </c>
      <c r="F2235" s="46" t="s">
        <v>3707</v>
      </c>
      <c r="G2235" s="2" t="s">
        <v>30</v>
      </c>
      <c r="H2235" s="41">
        <v>0</v>
      </c>
      <c r="I2235" s="18">
        <v>470000000</v>
      </c>
      <c r="J2235" s="6" t="s">
        <v>32</v>
      </c>
      <c r="K2235" s="11" t="s">
        <v>628</v>
      </c>
      <c r="L2235" s="40" t="s">
        <v>2257</v>
      </c>
      <c r="M2235" s="2" t="s">
        <v>35</v>
      </c>
      <c r="N2235" s="11" t="s">
        <v>2258</v>
      </c>
      <c r="O2235" s="11" t="s">
        <v>2259</v>
      </c>
      <c r="P2235" s="2">
        <v>796</v>
      </c>
      <c r="Q2235" s="42" t="s">
        <v>39</v>
      </c>
      <c r="R2235" s="43">
        <v>30</v>
      </c>
      <c r="S2235" s="43">
        <v>234.33</v>
      </c>
      <c r="T2235" s="23">
        <f t="shared" si="1325"/>
        <v>7029.9000000000005</v>
      </c>
      <c r="U2235" s="23">
        <f t="shared" si="1299"/>
        <v>7873.4880000000012</v>
      </c>
      <c r="V2235" s="2"/>
      <c r="W2235" s="2">
        <v>2016</v>
      </c>
      <c r="X2235" s="41"/>
    </row>
    <row r="2236" spans="1:24" ht="153" x14ac:dyDescent="0.25">
      <c r="A2236" s="6" t="s">
        <v>6192</v>
      </c>
      <c r="B2236" s="11" t="s">
        <v>25</v>
      </c>
      <c r="C2236" s="11" t="s">
        <v>3708</v>
      </c>
      <c r="D2236" s="11" t="s">
        <v>3178</v>
      </c>
      <c r="E2236" s="11" t="s">
        <v>3709</v>
      </c>
      <c r="F2236" s="46" t="s">
        <v>3710</v>
      </c>
      <c r="G2236" s="2" t="s">
        <v>30</v>
      </c>
      <c r="H2236" s="41">
        <v>0</v>
      </c>
      <c r="I2236" s="18">
        <v>470000000</v>
      </c>
      <c r="J2236" s="6" t="s">
        <v>32</v>
      </c>
      <c r="K2236" s="11" t="s">
        <v>628</v>
      </c>
      <c r="L2236" s="40" t="s">
        <v>2257</v>
      </c>
      <c r="M2236" s="2" t="s">
        <v>35</v>
      </c>
      <c r="N2236" s="11" t="s">
        <v>2258</v>
      </c>
      <c r="O2236" s="11" t="s">
        <v>2259</v>
      </c>
      <c r="P2236" s="2">
        <v>796</v>
      </c>
      <c r="Q2236" s="42" t="s">
        <v>39</v>
      </c>
      <c r="R2236" s="43">
        <v>30</v>
      </c>
      <c r="S2236" s="43">
        <v>466.22</v>
      </c>
      <c r="T2236" s="23">
        <f t="shared" si="1325"/>
        <v>13986.6</v>
      </c>
      <c r="U2236" s="23">
        <f t="shared" si="1299"/>
        <v>15664.992000000002</v>
      </c>
      <c r="V2236" s="2"/>
      <c r="W2236" s="2">
        <v>2016</v>
      </c>
      <c r="X2236" s="41"/>
    </row>
    <row r="2237" spans="1:24" ht="153" x14ac:dyDescent="0.25">
      <c r="A2237" s="6" t="s">
        <v>6193</v>
      </c>
      <c r="B2237" s="11" t="s">
        <v>25</v>
      </c>
      <c r="C2237" s="11" t="s">
        <v>3711</v>
      </c>
      <c r="D2237" s="11" t="s">
        <v>3178</v>
      </c>
      <c r="E2237" s="11" t="s">
        <v>3712</v>
      </c>
      <c r="F2237" s="46" t="s">
        <v>3713</v>
      </c>
      <c r="G2237" s="2" t="s">
        <v>30</v>
      </c>
      <c r="H2237" s="41">
        <v>0</v>
      </c>
      <c r="I2237" s="18">
        <v>470000000</v>
      </c>
      <c r="J2237" s="6" t="s">
        <v>32</v>
      </c>
      <c r="K2237" s="11" t="s">
        <v>628</v>
      </c>
      <c r="L2237" s="40" t="s">
        <v>2257</v>
      </c>
      <c r="M2237" s="2" t="s">
        <v>35</v>
      </c>
      <c r="N2237" s="11" t="s">
        <v>2258</v>
      </c>
      <c r="O2237" s="11" t="s">
        <v>2259</v>
      </c>
      <c r="P2237" s="2">
        <v>796</v>
      </c>
      <c r="Q2237" s="42" t="s">
        <v>39</v>
      </c>
      <c r="R2237" s="43">
        <v>45</v>
      </c>
      <c r="S2237" s="43">
        <v>347.75</v>
      </c>
      <c r="T2237" s="23">
        <f t="shared" si="1325"/>
        <v>15648.75</v>
      </c>
      <c r="U2237" s="23">
        <f t="shared" si="1299"/>
        <v>17526.600000000002</v>
      </c>
      <c r="V2237" s="2"/>
      <c r="W2237" s="2">
        <v>2016</v>
      </c>
      <c r="X2237" s="41"/>
    </row>
    <row r="2238" spans="1:24" ht="153" x14ac:dyDescent="0.25">
      <c r="A2238" s="6" t="s">
        <v>6194</v>
      </c>
      <c r="B2238" s="11" t="s">
        <v>25</v>
      </c>
      <c r="C2238" s="11" t="s">
        <v>3714</v>
      </c>
      <c r="D2238" s="11" t="s">
        <v>3178</v>
      </c>
      <c r="E2238" s="11" t="s">
        <v>3715</v>
      </c>
      <c r="F2238" s="46" t="s">
        <v>3716</v>
      </c>
      <c r="G2238" s="2" t="s">
        <v>30</v>
      </c>
      <c r="H2238" s="41">
        <v>0</v>
      </c>
      <c r="I2238" s="18">
        <v>470000000</v>
      </c>
      <c r="J2238" s="6" t="s">
        <v>32</v>
      </c>
      <c r="K2238" s="11" t="s">
        <v>628</v>
      </c>
      <c r="L2238" s="40" t="s">
        <v>2257</v>
      </c>
      <c r="M2238" s="2" t="s">
        <v>35</v>
      </c>
      <c r="N2238" s="11" t="s">
        <v>2258</v>
      </c>
      <c r="O2238" s="11" t="s">
        <v>2259</v>
      </c>
      <c r="P2238" s="2">
        <v>796</v>
      </c>
      <c r="Q2238" s="42" t="s">
        <v>39</v>
      </c>
      <c r="R2238" s="43">
        <v>45</v>
      </c>
      <c r="S2238" s="43">
        <v>341.33000000000004</v>
      </c>
      <c r="T2238" s="23">
        <f t="shared" si="1325"/>
        <v>15359.850000000002</v>
      </c>
      <c r="U2238" s="23">
        <f t="shared" si="1299"/>
        <v>17203.032000000003</v>
      </c>
      <c r="V2238" s="2"/>
      <c r="W2238" s="2">
        <v>2016</v>
      </c>
      <c r="X2238" s="41"/>
    </row>
    <row r="2239" spans="1:24" ht="153" x14ac:dyDescent="0.25">
      <c r="A2239" s="6" t="s">
        <v>6195</v>
      </c>
      <c r="B2239" s="11" t="s">
        <v>25</v>
      </c>
      <c r="C2239" s="11" t="s">
        <v>3717</v>
      </c>
      <c r="D2239" s="11" t="s">
        <v>3178</v>
      </c>
      <c r="E2239" s="11" t="s">
        <v>3718</v>
      </c>
      <c r="F2239" s="46" t="s">
        <v>3719</v>
      </c>
      <c r="G2239" s="2" t="s">
        <v>30</v>
      </c>
      <c r="H2239" s="41">
        <v>0</v>
      </c>
      <c r="I2239" s="18">
        <v>470000000</v>
      </c>
      <c r="J2239" s="6" t="s">
        <v>32</v>
      </c>
      <c r="K2239" s="11" t="s">
        <v>628</v>
      </c>
      <c r="L2239" s="40" t="s">
        <v>2257</v>
      </c>
      <c r="M2239" s="2" t="s">
        <v>35</v>
      </c>
      <c r="N2239" s="11" t="s">
        <v>2258</v>
      </c>
      <c r="O2239" s="11" t="s">
        <v>2259</v>
      </c>
      <c r="P2239" s="2">
        <v>796</v>
      </c>
      <c r="Q2239" s="42" t="s">
        <v>39</v>
      </c>
      <c r="R2239" s="43">
        <v>30</v>
      </c>
      <c r="S2239" s="43">
        <v>234.33</v>
      </c>
      <c r="T2239" s="23">
        <f t="shared" si="1325"/>
        <v>7029.9000000000005</v>
      </c>
      <c r="U2239" s="23">
        <f t="shared" si="1299"/>
        <v>7873.4880000000012</v>
      </c>
      <c r="V2239" s="2"/>
      <c r="W2239" s="2">
        <v>2016</v>
      </c>
      <c r="X2239" s="41"/>
    </row>
    <row r="2240" spans="1:24" ht="153" x14ac:dyDescent="0.25">
      <c r="A2240" s="6" t="s">
        <v>6196</v>
      </c>
      <c r="B2240" s="11" t="s">
        <v>25</v>
      </c>
      <c r="C2240" s="11" t="s">
        <v>3720</v>
      </c>
      <c r="D2240" s="11" t="s">
        <v>3178</v>
      </c>
      <c r="E2240" s="11" t="s">
        <v>3721</v>
      </c>
      <c r="F2240" s="46" t="s">
        <v>3722</v>
      </c>
      <c r="G2240" s="2" t="s">
        <v>30</v>
      </c>
      <c r="H2240" s="41">
        <v>0</v>
      </c>
      <c r="I2240" s="18">
        <v>470000000</v>
      </c>
      <c r="J2240" s="6" t="s">
        <v>32</v>
      </c>
      <c r="K2240" s="11" t="s">
        <v>628</v>
      </c>
      <c r="L2240" s="40" t="s">
        <v>2257</v>
      </c>
      <c r="M2240" s="2" t="s">
        <v>35</v>
      </c>
      <c r="N2240" s="11" t="s">
        <v>2258</v>
      </c>
      <c r="O2240" s="11" t="s">
        <v>2259</v>
      </c>
      <c r="P2240" s="2">
        <v>796</v>
      </c>
      <c r="Q2240" s="42" t="s">
        <v>39</v>
      </c>
      <c r="R2240" s="43">
        <v>40</v>
      </c>
      <c r="S2240" s="43">
        <v>280.34000000000003</v>
      </c>
      <c r="T2240" s="23">
        <v>0</v>
      </c>
      <c r="U2240" s="23">
        <f t="shared" si="1299"/>
        <v>0</v>
      </c>
      <c r="V2240" s="2"/>
      <c r="W2240" s="2">
        <v>2016</v>
      </c>
      <c r="X2240" s="41" t="s">
        <v>6907</v>
      </c>
    </row>
    <row r="2241" spans="1:24" ht="153" x14ac:dyDescent="0.25">
      <c r="A2241" s="6" t="s">
        <v>7650</v>
      </c>
      <c r="B2241" s="11" t="s">
        <v>25</v>
      </c>
      <c r="C2241" s="11" t="s">
        <v>3720</v>
      </c>
      <c r="D2241" s="11" t="s">
        <v>3178</v>
      </c>
      <c r="E2241" s="11" t="s">
        <v>3721</v>
      </c>
      <c r="F2241" s="46" t="s">
        <v>3722</v>
      </c>
      <c r="G2241" s="2" t="s">
        <v>30</v>
      </c>
      <c r="H2241" s="41">
        <v>0</v>
      </c>
      <c r="I2241" s="18">
        <v>470000000</v>
      </c>
      <c r="J2241" s="6" t="s">
        <v>32</v>
      </c>
      <c r="K2241" s="11" t="s">
        <v>628</v>
      </c>
      <c r="L2241" s="40" t="s">
        <v>2257</v>
      </c>
      <c r="M2241" s="2" t="s">
        <v>35</v>
      </c>
      <c r="N2241" s="11" t="s">
        <v>2258</v>
      </c>
      <c r="O2241" s="11" t="s">
        <v>2259</v>
      </c>
      <c r="P2241" s="2">
        <v>796</v>
      </c>
      <c r="Q2241" s="42" t="s">
        <v>39</v>
      </c>
      <c r="R2241" s="43">
        <v>35</v>
      </c>
      <c r="S2241" s="43">
        <v>280.34000000000003</v>
      </c>
      <c r="T2241" s="23">
        <f t="shared" ref="T2241" si="1344">R2241*S2241</f>
        <v>9811.9000000000015</v>
      </c>
      <c r="U2241" s="23">
        <f t="shared" ref="U2241" si="1345">T2241*1.12</f>
        <v>10989.328000000003</v>
      </c>
      <c r="V2241" s="2"/>
      <c r="W2241" s="2">
        <v>2016</v>
      </c>
      <c r="X2241" s="41"/>
    </row>
    <row r="2242" spans="1:24" ht="153" x14ac:dyDescent="0.25">
      <c r="A2242" s="6" t="s">
        <v>6197</v>
      </c>
      <c r="B2242" s="11" t="s">
        <v>25</v>
      </c>
      <c r="C2242" s="11" t="s">
        <v>3723</v>
      </c>
      <c r="D2242" s="11" t="s">
        <v>3178</v>
      </c>
      <c r="E2242" s="11" t="s">
        <v>3724</v>
      </c>
      <c r="F2242" s="46" t="s">
        <v>3725</v>
      </c>
      <c r="G2242" s="2" t="s">
        <v>30</v>
      </c>
      <c r="H2242" s="41">
        <v>0</v>
      </c>
      <c r="I2242" s="18">
        <v>470000000</v>
      </c>
      <c r="J2242" s="6" t="s">
        <v>32</v>
      </c>
      <c r="K2242" s="11" t="s">
        <v>628</v>
      </c>
      <c r="L2242" s="40" t="s">
        <v>2257</v>
      </c>
      <c r="M2242" s="2" t="s">
        <v>35</v>
      </c>
      <c r="N2242" s="11" t="s">
        <v>2258</v>
      </c>
      <c r="O2242" s="11" t="s">
        <v>2259</v>
      </c>
      <c r="P2242" s="2">
        <v>796</v>
      </c>
      <c r="Q2242" s="42" t="s">
        <v>39</v>
      </c>
      <c r="R2242" s="43">
        <v>35</v>
      </c>
      <c r="S2242" s="43">
        <v>722.65</v>
      </c>
      <c r="T2242" s="23">
        <f t="shared" si="1325"/>
        <v>25292.75</v>
      </c>
      <c r="U2242" s="23">
        <f t="shared" si="1299"/>
        <v>28327.88</v>
      </c>
      <c r="V2242" s="2"/>
      <c r="W2242" s="2">
        <v>2016</v>
      </c>
      <c r="X2242" s="41"/>
    </row>
    <row r="2243" spans="1:24" ht="153" x14ac:dyDescent="0.25">
      <c r="A2243" s="6" t="s">
        <v>6198</v>
      </c>
      <c r="B2243" s="11" t="s">
        <v>25</v>
      </c>
      <c r="C2243" s="11" t="s">
        <v>3726</v>
      </c>
      <c r="D2243" s="11" t="s">
        <v>3178</v>
      </c>
      <c r="E2243" s="11" t="s">
        <v>3727</v>
      </c>
      <c r="F2243" s="46" t="s">
        <v>3728</v>
      </c>
      <c r="G2243" s="2" t="s">
        <v>30</v>
      </c>
      <c r="H2243" s="41">
        <v>0</v>
      </c>
      <c r="I2243" s="18">
        <v>470000000</v>
      </c>
      <c r="J2243" s="6" t="s">
        <v>32</v>
      </c>
      <c r="K2243" s="11" t="s">
        <v>628</v>
      </c>
      <c r="L2243" s="40" t="s">
        <v>2257</v>
      </c>
      <c r="M2243" s="2" t="s">
        <v>35</v>
      </c>
      <c r="N2243" s="11" t="s">
        <v>2258</v>
      </c>
      <c r="O2243" s="11" t="s">
        <v>2259</v>
      </c>
      <c r="P2243" s="2">
        <v>796</v>
      </c>
      <c r="Q2243" s="42" t="s">
        <v>39</v>
      </c>
      <c r="R2243" s="51">
        <v>35</v>
      </c>
      <c r="S2243" s="43">
        <v>266.43</v>
      </c>
      <c r="T2243" s="23">
        <f t="shared" si="1325"/>
        <v>9325.0500000000011</v>
      </c>
      <c r="U2243" s="23">
        <f t="shared" si="1299"/>
        <v>10444.056000000002</v>
      </c>
      <c r="V2243" s="2"/>
      <c r="W2243" s="2">
        <v>2016</v>
      </c>
      <c r="X2243" s="41"/>
    </row>
    <row r="2244" spans="1:24" ht="153" x14ac:dyDescent="0.25">
      <c r="A2244" s="6" t="s">
        <v>6199</v>
      </c>
      <c r="B2244" s="11" t="s">
        <v>25</v>
      </c>
      <c r="C2244" s="11" t="s">
        <v>3729</v>
      </c>
      <c r="D2244" s="11" t="s">
        <v>3178</v>
      </c>
      <c r="E2244" s="11" t="s">
        <v>3730</v>
      </c>
      <c r="F2244" s="46" t="s">
        <v>3731</v>
      </c>
      <c r="G2244" s="2" t="s">
        <v>30</v>
      </c>
      <c r="H2244" s="41">
        <v>0</v>
      </c>
      <c r="I2244" s="18">
        <v>470000000</v>
      </c>
      <c r="J2244" s="6" t="s">
        <v>32</v>
      </c>
      <c r="K2244" s="11" t="s">
        <v>628</v>
      </c>
      <c r="L2244" s="40" t="s">
        <v>2257</v>
      </c>
      <c r="M2244" s="2" t="s">
        <v>35</v>
      </c>
      <c r="N2244" s="11" t="s">
        <v>2258</v>
      </c>
      <c r="O2244" s="11" t="s">
        <v>2259</v>
      </c>
      <c r="P2244" s="2">
        <v>796</v>
      </c>
      <c r="Q2244" s="42" t="s">
        <v>39</v>
      </c>
      <c r="R2244" s="51">
        <v>40</v>
      </c>
      <c r="S2244" s="43">
        <v>1402.77</v>
      </c>
      <c r="T2244" s="23">
        <f t="shared" si="1325"/>
        <v>56110.8</v>
      </c>
      <c r="U2244" s="23">
        <f t="shared" si="1299"/>
        <v>62844.096000000012</v>
      </c>
      <c r="V2244" s="2"/>
      <c r="W2244" s="2">
        <v>2016</v>
      </c>
      <c r="X2244" s="41"/>
    </row>
    <row r="2245" spans="1:24" ht="153" x14ac:dyDescent="0.25">
      <c r="A2245" s="6" t="s">
        <v>6200</v>
      </c>
      <c r="B2245" s="11" t="s">
        <v>25</v>
      </c>
      <c r="C2245" s="11" t="s">
        <v>3732</v>
      </c>
      <c r="D2245" s="11" t="s">
        <v>3178</v>
      </c>
      <c r="E2245" s="11" t="s">
        <v>3733</v>
      </c>
      <c r="F2245" s="46" t="s">
        <v>3734</v>
      </c>
      <c r="G2245" s="2" t="s">
        <v>30</v>
      </c>
      <c r="H2245" s="41">
        <v>0</v>
      </c>
      <c r="I2245" s="18">
        <v>470000000</v>
      </c>
      <c r="J2245" s="6" t="s">
        <v>32</v>
      </c>
      <c r="K2245" s="11" t="s">
        <v>628</v>
      </c>
      <c r="L2245" s="40" t="s">
        <v>2257</v>
      </c>
      <c r="M2245" s="2" t="s">
        <v>35</v>
      </c>
      <c r="N2245" s="11" t="s">
        <v>2258</v>
      </c>
      <c r="O2245" s="11" t="s">
        <v>2259</v>
      </c>
      <c r="P2245" s="2">
        <v>796</v>
      </c>
      <c r="Q2245" s="42" t="s">
        <v>39</v>
      </c>
      <c r="R2245" s="51">
        <v>40</v>
      </c>
      <c r="S2245" s="43">
        <v>514.67000000000007</v>
      </c>
      <c r="T2245" s="23">
        <f t="shared" si="1325"/>
        <v>20586.800000000003</v>
      </c>
      <c r="U2245" s="23">
        <f t="shared" si="1299"/>
        <v>23057.216000000004</v>
      </c>
      <c r="V2245" s="2"/>
      <c r="W2245" s="2">
        <v>2016</v>
      </c>
      <c r="X2245" s="41"/>
    </row>
    <row r="2246" spans="1:24" ht="153" x14ac:dyDescent="0.25">
      <c r="A2246" s="6" t="s">
        <v>6201</v>
      </c>
      <c r="B2246" s="11" t="s">
        <v>25</v>
      </c>
      <c r="C2246" s="11" t="s">
        <v>3735</v>
      </c>
      <c r="D2246" s="11" t="s">
        <v>3178</v>
      </c>
      <c r="E2246" s="11" t="s">
        <v>3736</v>
      </c>
      <c r="F2246" s="46" t="s">
        <v>3737</v>
      </c>
      <c r="G2246" s="2" t="s">
        <v>30</v>
      </c>
      <c r="H2246" s="41">
        <v>0</v>
      </c>
      <c r="I2246" s="18">
        <v>470000000</v>
      </c>
      <c r="J2246" s="6" t="s">
        <v>32</v>
      </c>
      <c r="K2246" s="11" t="s">
        <v>628</v>
      </c>
      <c r="L2246" s="40" t="s">
        <v>2257</v>
      </c>
      <c r="M2246" s="2" t="s">
        <v>35</v>
      </c>
      <c r="N2246" s="11" t="s">
        <v>2258</v>
      </c>
      <c r="O2246" s="11" t="s">
        <v>2259</v>
      </c>
      <c r="P2246" s="2">
        <v>796</v>
      </c>
      <c r="Q2246" s="42" t="s">
        <v>39</v>
      </c>
      <c r="R2246" s="51">
        <v>20</v>
      </c>
      <c r="S2246" s="43">
        <v>407.67</v>
      </c>
      <c r="T2246" s="23">
        <f t="shared" si="1325"/>
        <v>8153.4000000000005</v>
      </c>
      <c r="U2246" s="23">
        <f t="shared" si="1299"/>
        <v>9131.8080000000009</v>
      </c>
      <c r="V2246" s="2"/>
      <c r="W2246" s="2">
        <v>2016</v>
      </c>
      <c r="X2246" s="41"/>
    </row>
    <row r="2247" spans="1:24" ht="153" x14ac:dyDescent="0.25">
      <c r="A2247" s="6" t="s">
        <v>6202</v>
      </c>
      <c r="B2247" s="11" t="s">
        <v>25</v>
      </c>
      <c r="C2247" s="11" t="s">
        <v>6858</v>
      </c>
      <c r="D2247" s="11" t="s">
        <v>3178</v>
      </c>
      <c r="E2247" s="11" t="s">
        <v>3738</v>
      </c>
      <c r="F2247" s="46" t="s">
        <v>3739</v>
      </c>
      <c r="G2247" s="2" t="s">
        <v>30</v>
      </c>
      <c r="H2247" s="41">
        <v>0</v>
      </c>
      <c r="I2247" s="18">
        <v>470000000</v>
      </c>
      <c r="J2247" s="6" t="s">
        <v>32</v>
      </c>
      <c r="K2247" s="11" t="s">
        <v>628</v>
      </c>
      <c r="L2247" s="40" t="s">
        <v>2257</v>
      </c>
      <c r="M2247" s="2" t="s">
        <v>35</v>
      </c>
      <c r="N2247" s="11" t="s">
        <v>2258</v>
      </c>
      <c r="O2247" s="11" t="s">
        <v>2259</v>
      </c>
      <c r="P2247" s="2">
        <v>796</v>
      </c>
      <c r="Q2247" s="42" t="s">
        <v>39</v>
      </c>
      <c r="R2247" s="43">
        <v>20</v>
      </c>
      <c r="S2247" s="43">
        <v>454.75</v>
      </c>
      <c r="T2247" s="23">
        <f t="shared" si="1325"/>
        <v>9095</v>
      </c>
      <c r="U2247" s="23">
        <f t="shared" si="1299"/>
        <v>10186.400000000001</v>
      </c>
      <c r="V2247" s="2"/>
      <c r="W2247" s="2">
        <v>2016</v>
      </c>
      <c r="X2247" s="41"/>
    </row>
    <row r="2248" spans="1:24" ht="153" x14ac:dyDescent="0.25">
      <c r="A2248" s="6" t="s">
        <v>6203</v>
      </c>
      <c r="B2248" s="11" t="s">
        <v>25</v>
      </c>
      <c r="C2248" s="11" t="s">
        <v>3740</v>
      </c>
      <c r="D2248" s="11" t="s">
        <v>3178</v>
      </c>
      <c r="E2248" s="11" t="s">
        <v>3741</v>
      </c>
      <c r="F2248" s="45" t="s">
        <v>3742</v>
      </c>
      <c r="G2248" s="2" t="s">
        <v>30</v>
      </c>
      <c r="H2248" s="41">
        <v>0</v>
      </c>
      <c r="I2248" s="18">
        <v>470000000</v>
      </c>
      <c r="J2248" s="6" t="s">
        <v>32</v>
      </c>
      <c r="K2248" s="11" t="s">
        <v>628</v>
      </c>
      <c r="L2248" s="40" t="s">
        <v>2257</v>
      </c>
      <c r="M2248" s="2" t="s">
        <v>35</v>
      </c>
      <c r="N2248" s="11" t="s">
        <v>2258</v>
      </c>
      <c r="O2248" s="11" t="s">
        <v>2259</v>
      </c>
      <c r="P2248" s="2">
        <v>796</v>
      </c>
      <c r="Q2248" s="42" t="s">
        <v>39</v>
      </c>
      <c r="R2248" s="44">
        <v>10</v>
      </c>
      <c r="S2248" s="43">
        <v>924.4799999999999</v>
      </c>
      <c r="T2248" s="23">
        <f t="shared" si="1325"/>
        <v>9244.7999999999993</v>
      </c>
      <c r="U2248" s="23">
        <f t="shared" si="1299"/>
        <v>10354.175999999999</v>
      </c>
      <c r="V2248" s="2"/>
      <c r="W2248" s="2">
        <v>2016</v>
      </c>
      <c r="X2248" s="41"/>
    </row>
    <row r="2249" spans="1:24" ht="153" x14ac:dyDescent="0.25">
      <c r="A2249" s="6" t="s">
        <v>6204</v>
      </c>
      <c r="B2249" s="11" t="s">
        <v>25</v>
      </c>
      <c r="C2249" s="11" t="s">
        <v>3743</v>
      </c>
      <c r="D2249" s="11" t="s">
        <v>3178</v>
      </c>
      <c r="E2249" s="11" t="s">
        <v>3744</v>
      </c>
      <c r="F2249" s="48" t="s">
        <v>3745</v>
      </c>
      <c r="G2249" s="2" t="s">
        <v>30</v>
      </c>
      <c r="H2249" s="41">
        <v>0</v>
      </c>
      <c r="I2249" s="18">
        <v>470000000</v>
      </c>
      <c r="J2249" s="6" t="s">
        <v>32</v>
      </c>
      <c r="K2249" s="11" t="s">
        <v>628</v>
      </c>
      <c r="L2249" s="40" t="s">
        <v>2257</v>
      </c>
      <c r="M2249" s="2" t="s">
        <v>35</v>
      </c>
      <c r="N2249" s="11" t="s">
        <v>2258</v>
      </c>
      <c r="O2249" s="11" t="s">
        <v>2259</v>
      </c>
      <c r="P2249" s="2">
        <v>796</v>
      </c>
      <c r="Q2249" s="42" t="s">
        <v>39</v>
      </c>
      <c r="R2249" s="53">
        <v>10</v>
      </c>
      <c r="S2249" s="43">
        <v>1033.3399999999999</v>
      </c>
      <c r="T2249" s="23">
        <f t="shared" si="1325"/>
        <v>10333.4</v>
      </c>
      <c r="U2249" s="23">
        <f t="shared" si="1299"/>
        <v>11573.408000000001</v>
      </c>
      <c r="V2249" s="2"/>
      <c r="W2249" s="2">
        <v>2016</v>
      </c>
      <c r="X2249" s="41"/>
    </row>
    <row r="2250" spans="1:24" ht="153" x14ac:dyDescent="0.25">
      <c r="A2250" s="6" t="s">
        <v>6205</v>
      </c>
      <c r="B2250" s="11" t="s">
        <v>25</v>
      </c>
      <c r="C2250" s="11" t="s">
        <v>3746</v>
      </c>
      <c r="D2250" s="11" t="s">
        <v>3178</v>
      </c>
      <c r="E2250" s="11" t="s">
        <v>3747</v>
      </c>
      <c r="F2250" s="48" t="s">
        <v>3748</v>
      </c>
      <c r="G2250" s="2" t="s">
        <v>30</v>
      </c>
      <c r="H2250" s="41">
        <v>0</v>
      </c>
      <c r="I2250" s="18">
        <v>470000000</v>
      </c>
      <c r="J2250" s="6" t="s">
        <v>32</v>
      </c>
      <c r="K2250" s="11" t="s">
        <v>628</v>
      </c>
      <c r="L2250" s="40" t="s">
        <v>2257</v>
      </c>
      <c r="M2250" s="2" t="s">
        <v>35</v>
      </c>
      <c r="N2250" s="11" t="s">
        <v>2258</v>
      </c>
      <c r="O2250" s="11" t="s">
        <v>2259</v>
      </c>
      <c r="P2250" s="2">
        <v>796</v>
      </c>
      <c r="Q2250" s="42" t="s">
        <v>39</v>
      </c>
      <c r="R2250" s="53">
        <v>7</v>
      </c>
      <c r="S2250" s="43">
        <v>1500</v>
      </c>
      <c r="T2250" s="23">
        <f t="shared" si="1325"/>
        <v>10500</v>
      </c>
      <c r="U2250" s="23">
        <f t="shared" si="1299"/>
        <v>11760.000000000002</v>
      </c>
      <c r="V2250" s="2"/>
      <c r="W2250" s="2">
        <v>2016</v>
      </c>
      <c r="X2250" s="41"/>
    </row>
    <row r="2251" spans="1:24" ht="153" x14ac:dyDescent="0.25">
      <c r="A2251" s="6" t="s">
        <v>6206</v>
      </c>
      <c r="B2251" s="11" t="s">
        <v>25</v>
      </c>
      <c r="C2251" s="11" t="s">
        <v>3375</v>
      </c>
      <c r="D2251" s="11" t="s">
        <v>3178</v>
      </c>
      <c r="E2251" s="11" t="s">
        <v>3376</v>
      </c>
      <c r="F2251" s="48" t="s">
        <v>3749</v>
      </c>
      <c r="G2251" s="2" t="s">
        <v>30</v>
      </c>
      <c r="H2251" s="41">
        <v>0</v>
      </c>
      <c r="I2251" s="18">
        <v>470000000</v>
      </c>
      <c r="J2251" s="6" t="s">
        <v>32</v>
      </c>
      <c r="K2251" s="11" t="s">
        <v>628</v>
      </c>
      <c r="L2251" s="40" t="s">
        <v>2257</v>
      </c>
      <c r="M2251" s="2" t="s">
        <v>35</v>
      </c>
      <c r="N2251" s="11" t="s">
        <v>2258</v>
      </c>
      <c r="O2251" s="11" t="s">
        <v>2259</v>
      </c>
      <c r="P2251" s="2">
        <v>796</v>
      </c>
      <c r="Q2251" s="42" t="s">
        <v>39</v>
      </c>
      <c r="R2251" s="53">
        <v>7</v>
      </c>
      <c r="S2251" s="43">
        <v>1750</v>
      </c>
      <c r="T2251" s="23">
        <f t="shared" si="1325"/>
        <v>12250</v>
      </c>
      <c r="U2251" s="23">
        <f t="shared" si="1299"/>
        <v>13720.000000000002</v>
      </c>
      <c r="V2251" s="2"/>
      <c r="W2251" s="2">
        <v>2016</v>
      </c>
      <c r="X2251" s="41"/>
    </row>
    <row r="2252" spans="1:24" ht="153" x14ac:dyDescent="0.25">
      <c r="A2252" s="6" t="s">
        <v>6207</v>
      </c>
      <c r="B2252" s="11" t="s">
        <v>25</v>
      </c>
      <c r="C2252" s="11" t="s">
        <v>3750</v>
      </c>
      <c r="D2252" s="11" t="s">
        <v>3178</v>
      </c>
      <c r="E2252" s="11" t="s">
        <v>3751</v>
      </c>
      <c r="F2252" s="48" t="s">
        <v>3752</v>
      </c>
      <c r="G2252" s="2" t="s">
        <v>30</v>
      </c>
      <c r="H2252" s="41">
        <v>0</v>
      </c>
      <c r="I2252" s="18">
        <v>470000000</v>
      </c>
      <c r="J2252" s="6" t="s">
        <v>32</v>
      </c>
      <c r="K2252" s="11" t="s">
        <v>628</v>
      </c>
      <c r="L2252" s="40" t="s">
        <v>2257</v>
      </c>
      <c r="M2252" s="2" t="s">
        <v>35</v>
      </c>
      <c r="N2252" s="11" t="s">
        <v>2258</v>
      </c>
      <c r="O2252" s="11" t="s">
        <v>2259</v>
      </c>
      <c r="P2252" s="2">
        <v>796</v>
      </c>
      <c r="Q2252" s="42" t="s">
        <v>39</v>
      </c>
      <c r="R2252" s="53">
        <v>7</v>
      </c>
      <c r="S2252" s="43">
        <v>1100</v>
      </c>
      <c r="T2252" s="23">
        <f t="shared" si="1325"/>
        <v>7700</v>
      </c>
      <c r="U2252" s="23">
        <f t="shared" si="1299"/>
        <v>8624</v>
      </c>
      <c r="V2252" s="2"/>
      <c r="W2252" s="2">
        <v>2016</v>
      </c>
      <c r="X2252" s="41"/>
    </row>
    <row r="2253" spans="1:24" ht="153" x14ac:dyDescent="0.25">
      <c r="A2253" s="6" t="s">
        <v>6208</v>
      </c>
      <c r="B2253" s="11" t="s">
        <v>25</v>
      </c>
      <c r="C2253" s="11" t="s">
        <v>3753</v>
      </c>
      <c r="D2253" s="11" t="s">
        <v>3178</v>
      </c>
      <c r="E2253" s="11" t="s">
        <v>3754</v>
      </c>
      <c r="F2253" s="48" t="s">
        <v>3755</v>
      </c>
      <c r="G2253" s="2" t="s">
        <v>30</v>
      </c>
      <c r="H2253" s="41">
        <v>0</v>
      </c>
      <c r="I2253" s="18">
        <v>470000000</v>
      </c>
      <c r="J2253" s="6" t="s">
        <v>32</v>
      </c>
      <c r="K2253" s="11" t="s">
        <v>628</v>
      </c>
      <c r="L2253" s="40" t="s">
        <v>2257</v>
      </c>
      <c r="M2253" s="2" t="s">
        <v>35</v>
      </c>
      <c r="N2253" s="11" t="s">
        <v>2258</v>
      </c>
      <c r="O2253" s="11" t="s">
        <v>2259</v>
      </c>
      <c r="P2253" s="2">
        <v>796</v>
      </c>
      <c r="Q2253" s="42" t="s">
        <v>39</v>
      </c>
      <c r="R2253" s="53">
        <v>7</v>
      </c>
      <c r="S2253" s="43">
        <v>1999.9999999999998</v>
      </c>
      <c r="T2253" s="23">
        <f t="shared" si="1325"/>
        <v>13999.999999999998</v>
      </c>
      <c r="U2253" s="23">
        <f t="shared" si="1299"/>
        <v>15680</v>
      </c>
      <c r="V2253" s="2"/>
      <c r="W2253" s="2">
        <v>2016</v>
      </c>
      <c r="X2253" s="41"/>
    </row>
    <row r="2254" spans="1:24" ht="153" x14ac:dyDescent="0.25">
      <c r="A2254" s="6" t="s">
        <v>6209</v>
      </c>
      <c r="B2254" s="11" t="s">
        <v>25</v>
      </c>
      <c r="C2254" s="11" t="s">
        <v>3756</v>
      </c>
      <c r="D2254" s="11" t="s">
        <v>3178</v>
      </c>
      <c r="E2254" s="11" t="s">
        <v>3757</v>
      </c>
      <c r="F2254" s="48" t="s">
        <v>3758</v>
      </c>
      <c r="G2254" s="2" t="s">
        <v>30</v>
      </c>
      <c r="H2254" s="41">
        <v>0</v>
      </c>
      <c r="I2254" s="18">
        <v>470000000</v>
      </c>
      <c r="J2254" s="6" t="s">
        <v>32</v>
      </c>
      <c r="K2254" s="11" t="s">
        <v>628</v>
      </c>
      <c r="L2254" s="40" t="s">
        <v>2257</v>
      </c>
      <c r="M2254" s="2" t="s">
        <v>35</v>
      </c>
      <c r="N2254" s="11" t="s">
        <v>2258</v>
      </c>
      <c r="O2254" s="11" t="s">
        <v>2259</v>
      </c>
      <c r="P2254" s="2">
        <v>796</v>
      </c>
      <c r="Q2254" s="42" t="s">
        <v>39</v>
      </c>
      <c r="R2254" s="53">
        <v>30</v>
      </c>
      <c r="S2254" s="43">
        <v>380.4</v>
      </c>
      <c r="T2254" s="23">
        <v>0</v>
      </c>
      <c r="U2254" s="23">
        <f t="shared" ref="U2254:U2320" si="1346">T2254*1.12</f>
        <v>0</v>
      </c>
      <c r="V2254" s="2"/>
      <c r="W2254" s="2">
        <v>2016</v>
      </c>
      <c r="X2254" s="41" t="s">
        <v>6907</v>
      </c>
    </row>
    <row r="2255" spans="1:24" ht="153" x14ac:dyDescent="0.25">
      <c r="A2255" s="6" t="s">
        <v>7651</v>
      </c>
      <c r="B2255" s="11" t="s">
        <v>25</v>
      </c>
      <c r="C2255" s="11" t="s">
        <v>3756</v>
      </c>
      <c r="D2255" s="11" t="s">
        <v>3178</v>
      </c>
      <c r="E2255" s="11" t="s">
        <v>3757</v>
      </c>
      <c r="F2255" s="48" t="s">
        <v>3758</v>
      </c>
      <c r="G2255" s="2" t="s">
        <v>30</v>
      </c>
      <c r="H2255" s="41">
        <v>0</v>
      </c>
      <c r="I2255" s="18">
        <v>470000000</v>
      </c>
      <c r="J2255" s="6" t="s">
        <v>32</v>
      </c>
      <c r="K2255" s="11" t="s">
        <v>628</v>
      </c>
      <c r="L2255" s="40" t="s">
        <v>2257</v>
      </c>
      <c r="M2255" s="2" t="s">
        <v>35</v>
      </c>
      <c r="N2255" s="11" t="s">
        <v>2258</v>
      </c>
      <c r="O2255" s="11" t="s">
        <v>2259</v>
      </c>
      <c r="P2255" s="2">
        <v>796</v>
      </c>
      <c r="Q2255" s="42" t="s">
        <v>39</v>
      </c>
      <c r="R2255" s="53">
        <v>20</v>
      </c>
      <c r="S2255" s="43">
        <v>380.4</v>
      </c>
      <c r="T2255" s="23">
        <f t="shared" ref="T2255" si="1347">R2255*S2255</f>
        <v>7608</v>
      </c>
      <c r="U2255" s="23">
        <f t="shared" ref="U2255" si="1348">T2255*1.12</f>
        <v>8520.9600000000009</v>
      </c>
      <c r="V2255" s="2"/>
      <c r="W2255" s="2">
        <v>2016</v>
      </c>
      <c r="X2255" s="41"/>
    </row>
    <row r="2256" spans="1:24" ht="153" x14ac:dyDescent="0.25">
      <c r="A2256" s="6" t="s">
        <v>6210</v>
      </c>
      <c r="B2256" s="11" t="s">
        <v>25</v>
      </c>
      <c r="C2256" s="11" t="s">
        <v>3759</v>
      </c>
      <c r="D2256" s="11" t="s">
        <v>3178</v>
      </c>
      <c r="E2256" s="11" t="s">
        <v>3760</v>
      </c>
      <c r="F2256" s="46" t="s">
        <v>3761</v>
      </c>
      <c r="G2256" s="2" t="s">
        <v>30</v>
      </c>
      <c r="H2256" s="41">
        <v>0</v>
      </c>
      <c r="I2256" s="18">
        <v>470000000</v>
      </c>
      <c r="J2256" s="6" t="s">
        <v>32</v>
      </c>
      <c r="K2256" s="11" t="s">
        <v>628</v>
      </c>
      <c r="L2256" s="40" t="s">
        <v>2257</v>
      </c>
      <c r="M2256" s="2" t="s">
        <v>35</v>
      </c>
      <c r="N2256" s="11" t="s">
        <v>2258</v>
      </c>
      <c r="O2256" s="11" t="s">
        <v>2259</v>
      </c>
      <c r="P2256" s="2">
        <v>796</v>
      </c>
      <c r="Q2256" s="42" t="s">
        <v>39</v>
      </c>
      <c r="R2256" s="53">
        <v>30</v>
      </c>
      <c r="S2256" s="43">
        <v>873.83177570093449</v>
      </c>
      <c r="T2256" s="23">
        <f t="shared" si="1325"/>
        <v>26214.953271028033</v>
      </c>
      <c r="U2256" s="23">
        <f t="shared" si="1346"/>
        <v>29360.747663551399</v>
      </c>
      <c r="V2256" s="2"/>
      <c r="W2256" s="2">
        <v>2016</v>
      </c>
      <c r="X2256" s="41"/>
    </row>
    <row r="2257" spans="1:24" ht="153" x14ac:dyDescent="0.25">
      <c r="A2257" s="6" t="s">
        <v>6211</v>
      </c>
      <c r="B2257" s="11" t="s">
        <v>25</v>
      </c>
      <c r="C2257" s="11" t="s">
        <v>3762</v>
      </c>
      <c r="D2257" s="11" t="s">
        <v>3178</v>
      </c>
      <c r="E2257" s="11" t="s">
        <v>3763</v>
      </c>
      <c r="F2257" s="45" t="s">
        <v>3764</v>
      </c>
      <c r="G2257" s="2" t="s">
        <v>30</v>
      </c>
      <c r="H2257" s="41">
        <v>0</v>
      </c>
      <c r="I2257" s="18">
        <v>470000000</v>
      </c>
      <c r="J2257" s="6" t="s">
        <v>32</v>
      </c>
      <c r="K2257" s="11" t="s">
        <v>628</v>
      </c>
      <c r="L2257" s="40" t="s">
        <v>2257</v>
      </c>
      <c r="M2257" s="2" t="s">
        <v>35</v>
      </c>
      <c r="N2257" s="11" t="s">
        <v>2258</v>
      </c>
      <c r="O2257" s="11" t="s">
        <v>2259</v>
      </c>
      <c r="P2257" s="2">
        <v>796</v>
      </c>
      <c r="Q2257" s="42" t="s">
        <v>39</v>
      </c>
      <c r="R2257" s="53">
        <v>40</v>
      </c>
      <c r="S2257" s="43">
        <v>720</v>
      </c>
      <c r="T2257" s="23">
        <f t="shared" si="1325"/>
        <v>28800</v>
      </c>
      <c r="U2257" s="23">
        <f t="shared" si="1346"/>
        <v>32256.000000000004</v>
      </c>
      <c r="V2257" s="2"/>
      <c r="W2257" s="2">
        <v>2016</v>
      </c>
      <c r="X2257" s="41"/>
    </row>
    <row r="2258" spans="1:24" ht="153" x14ac:dyDescent="0.25">
      <c r="A2258" s="6" t="s">
        <v>6212</v>
      </c>
      <c r="B2258" s="11" t="s">
        <v>25</v>
      </c>
      <c r="C2258" s="11" t="s">
        <v>3765</v>
      </c>
      <c r="D2258" s="11" t="s">
        <v>3178</v>
      </c>
      <c r="E2258" s="11" t="s">
        <v>3766</v>
      </c>
      <c r="F2258" s="46" t="s">
        <v>3767</v>
      </c>
      <c r="G2258" s="2" t="s">
        <v>30</v>
      </c>
      <c r="H2258" s="41">
        <v>0</v>
      </c>
      <c r="I2258" s="18">
        <v>470000000</v>
      </c>
      <c r="J2258" s="6" t="s">
        <v>32</v>
      </c>
      <c r="K2258" s="11" t="s">
        <v>628</v>
      </c>
      <c r="L2258" s="40" t="s">
        <v>2257</v>
      </c>
      <c r="M2258" s="2" t="s">
        <v>35</v>
      </c>
      <c r="N2258" s="11" t="s">
        <v>2258</v>
      </c>
      <c r="O2258" s="11" t="s">
        <v>2259</v>
      </c>
      <c r="P2258" s="2">
        <v>796</v>
      </c>
      <c r="Q2258" s="42" t="s">
        <v>39</v>
      </c>
      <c r="R2258" s="53">
        <v>40</v>
      </c>
      <c r="S2258" s="43">
        <v>960</v>
      </c>
      <c r="T2258" s="23">
        <f t="shared" si="1325"/>
        <v>38400</v>
      </c>
      <c r="U2258" s="23">
        <f t="shared" si="1346"/>
        <v>43008.000000000007</v>
      </c>
      <c r="V2258" s="2"/>
      <c r="W2258" s="2">
        <v>2016</v>
      </c>
      <c r="X2258" s="41"/>
    </row>
    <row r="2259" spans="1:24" ht="153" x14ac:dyDescent="0.25">
      <c r="A2259" s="6" t="s">
        <v>6213</v>
      </c>
      <c r="B2259" s="11" t="s">
        <v>25</v>
      </c>
      <c r="C2259" s="11" t="s">
        <v>3768</v>
      </c>
      <c r="D2259" s="11" t="s">
        <v>3178</v>
      </c>
      <c r="E2259" s="11" t="s">
        <v>3769</v>
      </c>
      <c r="F2259" s="46" t="s">
        <v>3770</v>
      </c>
      <c r="G2259" s="2" t="s">
        <v>30</v>
      </c>
      <c r="H2259" s="41">
        <v>0</v>
      </c>
      <c r="I2259" s="18">
        <v>470000000</v>
      </c>
      <c r="J2259" s="6" t="s">
        <v>32</v>
      </c>
      <c r="K2259" s="11" t="s">
        <v>628</v>
      </c>
      <c r="L2259" s="40" t="s">
        <v>2257</v>
      </c>
      <c r="M2259" s="2" t="s">
        <v>35</v>
      </c>
      <c r="N2259" s="11" t="s">
        <v>2258</v>
      </c>
      <c r="O2259" s="11" t="s">
        <v>2259</v>
      </c>
      <c r="P2259" s="2">
        <v>796</v>
      </c>
      <c r="Q2259" s="42" t="s">
        <v>39</v>
      </c>
      <c r="R2259" s="53">
        <v>40</v>
      </c>
      <c r="S2259" s="43">
        <v>744</v>
      </c>
      <c r="T2259" s="23">
        <f t="shared" ref="T2259:T2316" si="1349">R2259*S2259</f>
        <v>29760</v>
      </c>
      <c r="U2259" s="23">
        <f t="shared" si="1346"/>
        <v>33331.200000000004</v>
      </c>
      <c r="V2259" s="2"/>
      <c r="W2259" s="2">
        <v>2016</v>
      </c>
      <c r="X2259" s="41"/>
    </row>
    <row r="2260" spans="1:24" ht="153" x14ac:dyDescent="0.25">
      <c r="A2260" s="6" t="s">
        <v>6214</v>
      </c>
      <c r="B2260" s="11" t="s">
        <v>25</v>
      </c>
      <c r="C2260" s="11" t="s">
        <v>3771</v>
      </c>
      <c r="D2260" s="11" t="s">
        <v>3178</v>
      </c>
      <c r="E2260" s="11" t="s">
        <v>3772</v>
      </c>
      <c r="F2260" s="46" t="s">
        <v>3773</v>
      </c>
      <c r="G2260" s="2" t="s">
        <v>30</v>
      </c>
      <c r="H2260" s="41">
        <v>0</v>
      </c>
      <c r="I2260" s="18">
        <v>470000000</v>
      </c>
      <c r="J2260" s="6" t="s">
        <v>32</v>
      </c>
      <c r="K2260" s="11" t="s">
        <v>628</v>
      </c>
      <c r="L2260" s="40" t="s">
        <v>2257</v>
      </c>
      <c r="M2260" s="2" t="s">
        <v>35</v>
      </c>
      <c r="N2260" s="11" t="s">
        <v>2258</v>
      </c>
      <c r="O2260" s="11" t="s">
        <v>2259</v>
      </c>
      <c r="P2260" s="2">
        <v>796</v>
      </c>
      <c r="Q2260" s="42" t="s">
        <v>39</v>
      </c>
      <c r="R2260" s="53">
        <v>40</v>
      </c>
      <c r="S2260" s="43">
        <v>744</v>
      </c>
      <c r="T2260" s="23">
        <f t="shared" si="1349"/>
        <v>29760</v>
      </c>
      <c r="U2260" s="23">
        <f t="shared" si="1346"/>
        <v>33331.200000000004</v>
      </c>
      <c r="V2260" s="2"/>
      <c r="W2260" s="2">
        <v>2016</v>
      </c>
      <c r="X2260" s="41"/>
    </row>
    <row r="2261" spans="1:24" ht="153" x14ac:dyDescent="0.25">
      <c r="A2261" s="6" t="s">
        <v>6215</v>
      </c>
      <c r="B2261" s="11" t="s">
        <v>25</v>
      </c>
      <c r="C2261" s="11" t="s">
        <v>3774</v>
      </c>
      <c r="D2261" s="11" t="s">
        <v>3178</v>
      </c>
      <c r="E2261" s="11" t="s">
        <v>3775</v>
      </c>
      <c r="F2261" s="46" t="s">
        <v>3776</v>
      </c>
      <c r="G2261" s="2" t="s">
        <v>30</v>
      </c>
      <c r="H2261" s="41">
        <v>0</v>
      </c>
      <c r="I2261" s="18">
        <v>470000000</v>
      </c>
      <c r="J2261" s="6" t="s">
        <v>32</v>
      </c>
      <c r="K2261" s="11" t="s">
        <v>628</v>
      </c>
      <c r="L2261" s="40" t="s">
        <v>2257</v>
      </c>
      <c r="M2261" s="2" t="s">
        <v>35</v>
      </c>
      <c r="N2261" s="11" t="s">
        <v>2258</v>
      </c>
      <c r="O2261" s="11" t="s">
        <v>2259</v>
      </c>
      <c r="P2261" s="2">
        <v>796</v>
      </c>
      <c r="Q2261" s="42" t="s">
        <v>39</v>
      </c>
      <c r="R2261" s="53">
        <v>40</v>
      </c>
      <c r="S2261" s="43">
        <v>744</v>
      </c>
      <c r="T2261" s="23">
        <f t="shared" si="1349"/>
        <v>29760</v>
      </c>
      <c r="U2261" s="23">
        <f t="shared" si="1346"/>
        <v>33331.200000000004</v>
      </c>
      <c r="V2261" s="2"/>
      <c r="W2261" s="2">
        <v>2016</v>
      </c>
      <c r="X2261" s="41"/>
    </row>
    <row r="2262" spans="1:24" ht="153" x14ac:dyDescent="0.25">
      <c r="A2262" s="6" t="s">
        <v>6216</v>
      </c>
      <c r="B2262" s="11" t="s">
        <v>25</v>
      </c>
      <c r="C2262" s="11" t="s">
        <v>3777</v>
      </c>
      <c r="D2262" s="11" t="s">
        <v>3178</v>
      </c>
      <c r="E2262" s="11" t="s">
        <v>3778</v>
      </c>
      <c r="F2262" s="46" t="s">
        <v>3779</v>
      </c>
      <c r="G2262" s="2" t="s">
        <v>30</v>
      </c>
      <c r="H2262" s="41">
        <v>0</v>
      </c>
      <c r="I2262" s="18">
        <v>470000000</v>
      </c>
      <c r="J2262" s="6" t="s">
        <v>32</v>
      </c>
      <c r="K2262" s="11" t="s">
        <v>628</v>
      </c>
      <c r="L2262" s="40" t="s">
        <v>2257</v>
      </c>
      <c r="M2262" s="2" t="s">
        <v>35</v>
      </c>
      <c r="N2262" s="11" t="s">
        <v>2258</v>
      </c>
      <c r="O2262" s="11" t="s">
        <v>2259</v>
      </c>
      <c r="P2262" s="2">
        <v>796</v>
      </c>
      <c r="Q2262" s="42" t="s">
        <v>39</v>
      </c>
      <c r="R2262" s="23">
        <v>25</v>
      </c>
      <c r="S2262" s="23">
        <v>750</v>
      </c>
      <c r="T2262" s="23">
        <f t="shared" si="1349"/>
        <v>18750</v>
      </c>
      <c r="U2262" s="23">
        <f t="shared" si="1346"/>
        <v>21000.000000000004</v>
      </c>
      <c r="V2262" s="2"/>
      <c r="W2262" s="2">
        <v>2016</v>
      </c>
      <c r="X2262" s="41"/>
    </row>
    <row r="2263" spans="1:24" ht="153" x14ac:dyDescent="0.25">
      <c r="A2263" s="6" t="s">
        <v>6217</v>
      </c>
      <c r="B2263" s="11" t="s">
        <v>25</v>
      </c>
      <c r="C2263" s="11" t="s">
        <v>3780</v>
      </c>
      <c r="D2263" s="11" t="s">
        <v>3178</v>
      </c>
      <c r="E2263" s="11" t="s">
        <v>3781</v>
      </c>
      <c r="F2263" s="46" t="s">
        <v>3782</v>
      </c>
      <c r="G2263" s="2" t="s">
        <v>30</v>
      </c>
      <c r="H2263" s="41">
        <v>0</v>
      </c>
      <c r="I2263" s="18">
        <v>470000000</v>
      </c>
      <c r="J2263" s="6" t="s">
        <v>32</v>
      </c>
      <c r="K2263" s="11" t="s">
        <v>628</v>
      </c>
      <c r="L2263" s="40" t="s">
        <v>2257</v>
      </c>
      <c r="M2263" s="2" t="s">
        <v>35</v>
      </c>
      <c r="N2263" s="11" t="s">
        <v>2258</v>
      </c>
      <c r="O2263" s="11" t="s">
        <v>2259</v>
      </c>
      <c r="P2263" s="2">
        <v>796</v>
      </c>
      <c r="Q2263" s="42" t="s">
        <v>39</v>
      </c>
      <c r="R2263" s="23">
        <v>25</v>
      </c>
      <c r="S2263" s="23">
        <v>750</v>
      </c>
      <c r="T2263" s="23">
        <f t="shared" si="1349"/>
        <v>18750</v>
      </c>
      <c r="U2263" s="23">
        <f t="shared" si="1346"/>
        <v>21000.000000000004</v>
      </c>
      <c r="V2263" s="2"/>
      <c r="W2263" s="2">
        <v>2016</v>
      </c>
      <c r="X2263" s="41"/>
    </row>
    <row r="2264" spans="1:24" ht="153" x14ac:dyDescent="0.25">
      <c r="A2264" s="6" t="s">
        <v>6218</v>
      </c>
      <c r="B2264" s="11" t="s">
        <v>25</v>
      </c>
      <c r="C2264" s="11" t="s">
        <v>3177</v>
      </c>
      <c r="D2264" s="11" t="s">
        <v>3178</v>
      </c>
      <c r="E2264" s="11" t="s">
        <v>3179</v>
      </c>
      <c r="F2264" s="13" t="s">
        <v>3783</v>
      </c>
      <c r="G2264" s="2" t="s">
        <v>30</v>
      </c>
      <c r="H2264" s="41">
        <v>0</v>
      </c>
      <c r="I2264" s="18">
        <v>470000000</v>
      </c>
      <c r="J2264" s="6" t="s">
        <v>32</v>
      </c>
      <c r="K2264" s="11" t="s">
        <v>628</v>
      </c>
      <c r="L2264" s="40" t="s">
        <v>2257</v>
      </c>
      <c r="M2264" s="2" t="s">
        <v>35</v>
      </c>
      <c r="N2264" s="11" t="s">
        <v>2258</v>
      </c>
      <c r="O2264" s="11" t="s">
        <v>2259</v>
      </c>
      <c r="P2264" s="2">
        <v>796</v>
      </c>
      <c r="Q2264" s="42" t="s">
        <v>39</v>
      </c>
      <c r="R2264" s="53">
        <v>2</v>
      </c>
      <c r="S2264" s="43">
        <v>5040</v>
      </c>
      <c r="T2264" s="23">
        <f t="shared" si="1349"/>
        <v>10080</v>
      </c>
      <c r="U2264" s="23">
        <f t="shared" si="1346"/>
        <v>11289.6</v>
      </c>
      <c r="V2264" s="2"/>
      <c r="W2264" s="2">
        <v>2016</v>
      </c>
      <c r="X2264" s="41"/>
    </row>
    <row r="2265" spans="1:24" ht="153" x14ac:dyDescent="0.25">
      <c r="A2265" s="6" t="s">
        <v>6219</v>
      </c>
      <c r="B2265" s="11" t="s">
        <v>25</v>
      </c>
      <c r="C2265" s="11" t="s">
        <v>3177</v>
      </c>
      <c r="D2265" s="11" t="s">
        <v>3178</v>
      </c>
      <c r="E2265" s="11" t="s">
        <v>3179</v>
      </c>
      <c r="F2265" s="35" t="s">
        <v>3784</v>
      </c>
      <c r="G2265" s="2" t="s">
        <v>30</v>
      </c>
      <c r="H2265" s="41">
        <v>0</v>
      </c>
      <c r="I2265" s="18">
        <v>470000000</v>
      </c>
      <c r="J2265" s="6" t="s">
        <v>32</v>
      </c>
      <c r="K2265" s="11" t="s">
        <v>628</v>
      </c>
      <c r="L2265" s="40" t="s">
        <v>2257</v>
      </c>
      <c r="M2265" s="2" t="s">
        <v>35</v>
      </c>
      <c r="N2265" s="11" t="s">
        <v>2258</v>
      </c>
      <c r="O2265" s="11" t="s">
        <v>2259</v>
      </c>
      <c r="P2265" s="2">
        <v>796</v>
      </c>
      <c r="Q2265" s="42" t="s">
        <v>39</v>
      </c>
      <c r="R2265" s="53">
        <v>2</v>
      </c>
      <c r="S2265" s="43">
        <v>5120</v>
      </c>
      <c r="T2265" s="23">
        <f t="shared" si="1349"/>
        <v>10240</v>
      </c>
      <c r="U2265" s="23">
        <f t="shared" si="1346"/>
        <v>11468.800000000001</v>
      </c>
      <c r="V2265" s="2"/>
      <c r="W2265" s="2">
        <v>2016</v>
      </c>
      <c r="X2265" s="41"/>
    </row>
    <row r="2266" spans="1:24" ht="153" x14ac:dyDescent="0.25">
      <c r="A2266" s="6" t="s">
        <v>6220</v>
      </c>
      <c r="B2266" s="11" t="s">
        <v>25</v>
      </c>
      <c r="C2266" s="11" t="s">
        <v>3177</v>
      </c>
      <c r="D2266" s="11" t="s">
        <v>3178</v>
      </c>
      <c r="E2266" s="11" t="s">
        <v>3179</v>
      </c>
      <c r="F2266" s="11" t="s">
        <v>3785</v>
      </c>
      <c r="G2266" s="2" t="s">
        <v>30</v>
      </c>
      <c r="H2266" s="41">
        <v>0</v>
      </c>
      <c r="I2266" s="18">
        <v>470000000</v>
      </c>
      <c r="J2266" s="6" t="s">
        <v>32</v>
      </c>
      <c r="K2266" s="11" t="s">
        <v>628</v>
      </c>
      <c r="L2266" s="40" t="s">
        <v>2257</v>
      </c>
      <c r="M2266" s="2" t="s">
        <v>35</v>
      </c>
      <c r="N2266" s="11" t="s">
        <v>2258</v>
      </c>
      <c r="O2266" s="11" t="s">
        <v>2259</v>
      </c>
      <c r="P2266" s="2">
        <v>796</v>
      </c>
      <c r="Q2266" s="42" t="s">
        <v>39</v>
      </c>
      <c r="R2266" s="53">
        <v>3</v>
      </c>
      <c r="S2266" s="43">
        <v>28000</v>
      </c>
      <c r="T2266" s="23">
        <f t="shared" si="1349"/>
        <v>84000</v>
      </c>
      <c r="U2266" s="23">
        <f t="shared" si="1346"/>
        <v>94080.000000000015</v>
      </c>
      <c r="V2266" s="2"/>
      <c r="W2266" s="2">
        <v>2016</v>
      </c>
      <c r="X2266" s="41"/>
    </row>
    <row r="2267" spans="1:24" ht="153" x14ac:dyDescent="0.25">
      <c r="A2267" s="6" t="s">
        <v>6221</v>
      </c>
      <c r="B2267" s="11" t="s">
        <v>25</v>
      </c>
      <c r="C2267" s="11" t="s">
        <v>3177</v>
      </c>
      <c r="D2267" s="11" t="s">
        <v>3178</v>
      </c>
      <c r="E2267" s="11" t="s">
        <v>3179</v>
      </c>
      <c r="F2267" s="73" t="s">
        <v>3786</v>
      </c>
      <c r="G2267" s="2" t="s">
        <v>30</v>
      </c>
      <c r="H2267" s="41">
        <v>0</v>
      </c>
      <c r="I2267" s="18">
        <v>470000000</v>
      </c>
      <c r="J2267" s="6" t="s">
        <v>32</v>
      </c>
      <c r="K2267" s="11" t="s">
        <v>628</v>
      </c>
      <c r="L2267" s="40" t="s">
        <v>2257</v>
      </c>
      <c r="M2267" s="2" t="s">
        <v>35</v>
      </c>
      <c r="N2267" s="11" t="s">
        <v>2258</v>
      </c>
      <c r="O2267" s="11" t="s">
        <v>2259</v>
      </c>
      <c r="P2267" s="2">
        <v>796</v>
      </c>
      <c r="Q2267" s="42" t="s">
        <v>39</v>
      </c>
      <c r="R2267" s="53">
        <v>2</v>
      </c>
      <c r="S2267" s="43">
        <v>2704.39</v>
      </c>
      <c r="T2267" s="23">
        <f t="shared" si="1349"/>
        <v>5408.78</v>
      </c>
      <c r="U2267" s="23">
        <f t="shared" si="1346"/>
        <v>6057.8335999999999</v>
      </c>
      <c r="V2267" s="2"/>
      <c r="W2267" s="2">
        <v>2016</v>
      </c>
      <c r="X2267" s="41"/>
    </row>
    <row r="2268" spans="1:24" ht="153" x14ac:dyDescent="0.25">
      <c r="A2268" s="6" t="s">
        <v>6222</v>
      </c>
      <c r="B2268" s="11" t="s">
        <v>25</v>
      </c>
      <c r="C2268" s="11" t="s">
        <v>3177</v>
      </c>
      <c r="D2268" s="11" t="s">
        <v>3178</v>
      </c>
      <c r="E2268" s="11" t="s">
        <v>3179</v>
      </c>
      <c r="F2268" s="35" t="s">
        <v>3787</v>
      </c>
      <c r="G2268" s="2" t="s">
        <v>30</v>
      </c>
      <c r="H2268" s="41">
        <v>0</v>
      </c>
      <c r="I2268" s="18">
        <v>470000000</v>
      </c>
      <c r="J2268" s="6" t="s">
        <v>32</v>
      </c>
      <c r="K2268" s="11" t="s">
        <v>628</v>
      </c>
      <c r="L2268" s="40" t="s">
        <v>2257</v>
      </c>
      <c r="M2268" s="2" t="s">
        <v>35</v>
      </c>
      <c r="N2268" s="11" t="s">
        <v>2258</v>
      </c>
      <c r="O2268" s="11" t="s">
        <v>2259</v>
      </c>
      <c r="P2268" s="2">
        <v>796</v>
      </c>
      <c r="Q2268" s="42" t="s">
        <v>39</v>
      </c>
      <c r="R2268" s="53">
        <v>2</v>
      </c>
      <c r="S2268" s="43">
        <v>7129.76</v>
      </c>
      <c r="T2268" s="23">
        <f t="shared" si="1349"/>
        <v>14259.52</v>
      </c>
      <c r="U2268" s="23">
        <f t="shared" si="1346"/>
        <v>15970.662400000003</v>
      </c>
      <c r="V2268" s="2"/>
      <c r="W2268" s="2">
        <v>2016</v>
      </c>
      <c r="X2268" s="41"/>
    </row>
    <row r="2269" spans="1:24" ht="153" x14ac:dyDescent="0.25">
      <c r="A2269" s="6" t="s">
        <v>6223</v>
      </c>
      <c r="B2269" s="11" t="s">
        <v>25</v>
      </c>
      <c r="C2269" s="11" t="s">
        <v>3177</v>
      </c>
      <c r="D2269" s="11" t="s">
        <v>3178</v>
      </c>
      <c r="E2269" s="11" t="s">
        <v>3179</v>
      </c>
      <c r="F2269" s="35" t="s">
        <v>3788</v>
      </c>
      <c r="G2269" s="2" t="s">
        <v>30</v>
      </c>
      <c r="H2269" s="41">
        <v>0</v>
      </c>
      <c r="I2269" s="18">
        <v>470000000</v>
      </c>
      <c r="J2269" s="6" t="s">
        <v>32</v>
      </c>
      <c r="K2269" s="11" t="s">
        <v>628</v>
      </c>
      <c r="L2269" s="40" t="s">
        <v>2257</v>
      </c>
      <c r="M2269" s="2" t="s">
        <v>35</v>
      </c>
      <c r="N2269" s="11" t="s">
        <v>2258</v>
      </c>
      <c r="O2269" s="11" t="s">
        <v>2259</v>
      </c>
      <c r="P2269" s="2">
        <v>796</v>
      </c>
      <c r="Q2269" s="42" t="s">
        <v>39</v>
      </c>
      <c r="R2269" s="53">
        <v>2</v>
      </c>
      <c r="S2269" s="43">
        <v>9951</v>
      </c>
      <c r="T2269" s="23">
        <f t="shared" si="1349"/>
        <v>19902</v>
      </c>
      <c r="U2269" s="23">
        <f t="shared" si="1346"/>
        <v>22290.240000000002</v>
      </c>
      <c r="V2269" s="2"/>
      <c r="W2269" s="2">
        <v>2016</v>
      </c>
      <c r="X2269" s="41"/>
    </row>
    <row r="2270" spans="1:24" ht="153" x14ac:dyDescent="0.25">
      <c r="A2270" s="6" t="s">
        <v>6224</v>
      </c>
      <c r="B2270" s="11" t="s">
        <v>25</v>
      </c>
      <c r="C2270" s="11" t="s">
        <v>3177</v>
      </c>
      <c r="D2270" s="11" t="s">
        <v>3178</v>
      </c>
      <c r="E2270" s="11" t="s">
        <v>3179</v>
      </c>
      <c r="F2270" s="35" t="s">
        <v>3789</v>
      </c>
      <c r="G2270" s="2" t="s">
        <v>30</v>
      </c>
      <c r="H2270" s="41">
        <v>0</v>
      </c>
      <c r="I2270" s="18">
        <v>470000000</v>
      </c>
      <c r="J2270" s="6" t="s">
        <v>32</v>
      </c>
      <c r="K2270" s="11" t="s">
        <v>628</v>
      </c>
      <c r="L2270" s="40" t="s">
        <v>2257</v>
      </c>
      <c r="M2270" s="2" t="s">
        <v>35</v>
      </c>
      <c r="N2270" s="11" t="s">
        <v>2258</v>
      </c>
      <c r="O2270" s="11" t="s">
        <v>2259</v>
      </c>
      <c r="P2270" s="2">
        <v>796</v>
      </c>
      <c r="Q2270" s="42" t="s">
        <v>39</v>
      </c>
      <c r="R2270" s="53">
        <v>2</v>
      </c>
      <c r="S2270" s="43">
        <v>4851.72</v>
      </c>
      <c r="T2270" s="23">
        <f t="shared" si="1349"/>
        <v>9703.44</v>
      </c>
      <c r="U2270" s="23">
        <f t="shared" si="1346"/>
        <v>10867.852800000002</v>
      </c>
      <c r="V2270" s="2"/>
      <c r="W2270" s="2">
        <v>2016</v>
      </c>
      <c r="X2270" s="41"/>
    </row>
    <row r="2271" spans="1:24" ht="153" x14ac:dyDescent="0.25">
      <c r="A2271" s="6" t="s">
        <v>6225</v>
      </c>
      <c r="B2271" s="11" t="s">
        <v>25</v>
      </c>
      <c r="C2271" s="11" t="s">
        <v>3177</v>
      </c>
      <c r="D2271" s="11" t="s">
        <v>3178</v>
      </c>
      <c r="E2271" s="11" t="s">
        <v>3179</v>
      </c>
      <c r="F2271" s="35" t="s">
        <v>3790</v>
      </c>
      <c r="G2271" s="2" t="s">
        <v>30</v>
      </c>
      <c r="H2271" s="41">
        <v>0</v>
      </c>
      <c r="I2271" s="18">
        <v>470000000</v>
      </c>
      <c r="J2271" s="6" t="s">
        <v>32</v>
      </c>
      <c r="K2271" s="11" t="s">
        <v>628</v>
      </c>
      <c r="L2271" s="40" t="s">
        <v>2257</v>
      </c>
      <c r="M2271" s="2" t="s">
        <v>35</v>
      </c>
      <c r="N2271" s="11" t="s">
        <v>2258</v>
      </c>
      <c r="O2271" s="11" t="s">
        <v>2259</v>
      </c>
      <c r="P2271" s="2">
        <v>796</v>
      </c>
      <c r="Q2271" s="42" t="s">
        <v>39</v>
      </c>
      <c r="R2271" s="53">
        <v>2</v>
      </c>
      <c r="S2271" s="43">
        <v>2744.55</v>
      </c>
      <c r="T2271" s="23">
        <f t="shared" si="1349"/>
        <v>5489.1</v>
      </c>
      <c r="U2271" s="23">
        <f t="shared" si="1346"/>
        <v>6147.7920000000013</v>
      </c>
      <c r="V2271" s="2"/>
      <c r="W2271" s="2">
        <v>2016</v>
      </c>
      <c r="X2271" s="41"/>
    </row>
    <row r="2272" spans="1:24" ht="153" x14ac:dyDescent="0.25">
      <c r="A2272" s="6" t="s">
        <v>6226</v>
      </c>
      <c r="B2272" s="11" t="s">
        <v>25</v>
      </c>
      <c r="C2272" s="11" t="s">
        <v>2978</v>
      </c>
      <c r="D2272" s="11" t="s">
        <v>2979</v>
      </c>
      <c r="E2272" s="11" t="s">
        <v>2980</v>
      </c>
      <c r="F2272" s="11" t="s">
        <v>3791</v>
      </c>
      <c r="G2272" s="2" t="s">
        <v>30</v>
      </c>
      <c r="H2272" s="41">
        <v>0</v>
      </c>
      <c r="I2272" s="18">
        <v>470000000</v>
      </c>
      <c r="J2272" s="6" t="s">
        <v>32</v>
      </c>
      <c r="K2272" s="11" t="s">
        <v>3496</v>
      </c>
      <c r="L2272" s="40" t="s">
        <v>2257</v>
      </c>
      <c r="M2272" s="2" t="s">
        <v>35</v>
      </c>
      <c r="N2272" s="11" t="s">
        <v>2258</v>
      </c>
      <c r="O2272" s="11" t="s">
        <v>2259</v>
      </c>
      <c r="P2272" s="2">
        <v>796</v>
      </c>
      <c r="Q2272" s="42" t="s">
        <v>39</v>
      </c>
      <c r="R2272" s="43">
        <v>3</v>
      </c>
      <c r="S2272" s="43">
        <v>6192</v>
      </c>
      <c r="T2272" s="23">
        <f t="shared" si="1349"/>
        <v>18576</v>
      </c>
      <c r="U2272" s="23">
        <f t="shared" si="1346"/>
        <v>20805.120000000003</v>
      </c>
      <c r="V2272" s="2"/>
      <c r="W2272" s="2">
        <v>2016</v>
      </c>
      <c r="X2272" s="41"/>
    </row>
    <row r="2273" spans="1:24" ht="153" x14ac:dyDescent="0.25">
      <c r="A2273" s="6" t="s">
        <v>6227</v>
      </c>
      <c r="B2273" s="11" t="s">
        <v>25</v>
      </c>
      <c r="C2273" s="11" t="s">
        <v>3792</v>
      </c>
      <c r="D2273" s="11" t="s">
        <v>3793</v>
      </c>
      <c r="E2273" s="11" t="s">
        <v>3046</v>
      </c>
      <c r="F2273" s="35" t="s">
        <v>3794</v>
      </c>
      <c r="G2273" s="2" t="s">
        <v>30</v>
      </c>
      <c r="H2273" s="41">
        <v>0</v>
      </c>
      <c r="I2273" s="18">
        <v>470000000</v>
      </c>
      <c r="J2273" s="6" t="s">
        <v>32</v>
      </c>
      <c r="K2273" s="11" t="s">
        <v>3496</v>
      </c>
      <c r="L2273" s="40" t="s">
        <v>2257</v>
      </c>
      <c r="M2273" s="2" t="s">
        <v>35</v>
      </c>
      <c r="N2273" s="11" t="s">
        <v>2258</v>
      </c>
      <c r="O2273" s="11" t="s">
        <v>2259</v>
      </c>
      <c r="P2273" s="2">
        <v>796</v>
      </c>
      <c r="Q2273" s="42" t="s">
        <v>39</v>
      </c>
      <c r="R2273" s="43">
        <v>2</v>
      </c>
      <c r="S2273" s="43">
        <v>476.15000000000003</v>
      </c>
      <c r="T2273" s="23">
        <f t="shared" si="1349"/>
        <v>952.30000000000007</v>
      </c>
      <c r="U2273" s="23">
        <f t="shared" si="1346"/>
        <v>1066.5760000000002</v>
      </c>
      <c r="V2273" s="2"/>
      <c r="W2273" s="2">
        <v>2016</v>
      </c>
      <c r="X2273" s="41"/>
    </row>
    <row r="2274" spans="1:24" ht="153" x14ac:dyDescent="0.25">
      <c r="A2274" s="6" t="s">
        <v>6228</v>
      </c>
      <c r="B2274" s="11" t="s">
        <v>25</v>
      </c>
      <c r="C2274" s="11" t="s">
        <v>6859</v>
      </c>
      <c r="D2274" s="11" t="s">
        <v>2346</v>
      </c>
      <c r="E2274" s="11" t="s">
        <v>3795</v>
      </c>
      <c r="F2274" s="35" t="s">
        <v>3796</v>
      </c>
      <c r="G2274" s="2" t="s">
        <v>30</v>
      </c>
      <c r="H2274" s="41">
        <v>0</v>
      </c>
      <c r="I2274" s="18">
        <v>470000000</v>
      </c>
      <c r="J2274" s="6" t="s">
        <v>32</v>
      </c>
      <c r="K2274" s="11" t="s">
        <v>3496</v>
      </c>
      <c r="L2274" s="40" t="s">
        <v>2257</v>
      </c>
      <c r="M2274" s="2" t="s">
        <v>35</v>
      </c>
      <c r="N2274" s="11" t="s">
        <v>2258</v>
      </c>
      <c r="O2274" s="11" t="s">
        <v>2259</v>
      </c>
      <c r="P2274" s="2">
        <v>796</v>
      </c>
      <c r="Q2274" s="47" t="s">
        <v>39</v>
      </c>
      <c r="R2274" s="43">
        <v>1</v>
      </c>
      <c r="S2274" s="43">
        <v>775407.6</v>
      </c>
      <c r="T2274" s="23">
        <v>0</v>
      </c>
      <c r="U2274" s="23">
        <f t="shared" si="1346"/>
        <v>0</v>
      </c>
      <c r="V2274" s="2"/>
      <c r="W2274" s="2">
        <v>2016</v>
      </c>
      <c r="X2274" s="41" t="s">
        <v>6905</v>
      </c>
    </row>
    <row r="2275" spans="1:24" ht="153" x14ac:dyDescent="0.25">
      <c r="A2275" s="6" t="s">
        <v>6229</v>
      </c>
      <c r="B2275" s="11" t="s">
        <v>25</v>
      </c>
      <c r="C2275" s="11" t="s">
        <v>2852</v>
      </c>
      <c r="D2275" s="11" t="s">
        <v>2460</v>
      </c>
      <c r="E2275" s="11" t="s">
        <v>2853</v>
      </c>
      <c r="F2275" s="35" t="s">
        <v>3797</v>
      </c>
      <c r="G2275" s="2" t="s">
        <v>30</v>
      </c>
      <c r="H2275" s="41">
        <v>0</v>
      </c>
      <c r="I2275" s="18">
        <v>470000000</v>
      </c>
      <c r="J2275" s="6" t="s">
        <v>32</v>
      </c>
      <c r="K2275" s="11" t="s">
        <v>3496</v>
      </c>
      <c r="L2275" s="40" t="s">
        <v>2257</v>
      </c>
      <c r="M2275" s="2" t="s">
        <v>35</v>
      </c>
      <c r="N2275" s="11" t="s">
        <v>2258</v>
      </c>
      <c r="O2275" s="11" t="s">
        <v>2259</v>
      </c>
      <c r="P2275" s="2">
        <v>796</v>
      </c>
      <c r="Q2275" s="42" t="s">
        <v>39</v>
      </c>
      <c r="R2275" s="43">
        <v>4</v>
      </c>
      <c r="S2275" s="43">
        <v>7451.4800000000005</v>
      </c>
      <c r="T2275" s="23">
        <f t="shared" si="1349"/>
        <v>29805.920000000002</v>
      </c>
      <c r="U2275" s="23">
        <f t="shared" si="1346"/>
        <v>33382.630400000002</v>
      </c>
      <c r="V2275" s="2"/>
      <c r="W2275" s="2">
        <v>2016</v>
      </c>
      <c r="X2275" s="41"/>
    </row>
    <row r="2276" spans="1:24" ht="153" x14ac:dyDescent="0.25">
      <c r="A2276" s="6" t="s">
        <v>6230</v>
      </c>
      <c r="B2276" s="11" t="s">
        <v>25</v>
      </c>
      <c r="C2276" s="11" t="s">
        <v>3798</v>
      </c>
      <c r="D2276" s="11" t="s">
        <v>2460</v>
      </c>
      <c r="E2276" s="11" t="s">
        <v>3799</v>
      </c>
      <c r="F2276" s="35" t="s">
        <v>3800</v>
      </c>
      <c r="G2276" s="2" t="s">
        <v>30</v>
      </c>
      <c r="H2276" s="41">
        <v>0</v>
      </c>
      <c r="I2276" s="18">
        <v>470000000</v>
      </c>
      <c r="J2276" s="6" t="s">
        <v>32</v>
      </c>
      <c r="K2276" s="11" t="s">
        <v>3496</v>
      </c>
      <c r="L2276" s="40" t="s">
        <v>2257</v>
      </c>
      <c r="M2276" s="2" t="s">
        <v>35</v>
      </c>
      <c r="N2276" s="11" t="s">
        <v>2258</v>
      </c>
      <c r="O2276" s="11" t="s">
        <v>2259</v>
      </c>
      <c r="P2276" s="2">
        <v>796</v>
      </c>
      <c r="Q2276" s="42" t="s">
        <v>39</v>
      </c>
      <c r="R2276" s="43">
        <v>4</v>
      </c>
      <c r="S2276" s="43">
        <v>5885</v>
      </c>
      <c r="T2276" s="23">
        <f t="shared" si="1349"/>
        <v>23540</v>
      </c>
      <c r="U2276" s="23">
        <f t="shared" si="1346"/>
        <v>26364.800000000003</v>
      </c>
      <c r="V2276" s="2"/>
      <c r="W2276" s="2">
        <v>2016</v>
      </c>
      <c r="X2276" s="41"/>
    </row>
    <row r="2277" spans="1:24" ht="153" x14ac:dyDescent="0.25">
      <c r="A2277" s="6" t="s">
        <v>6231</v>
      </c>
      <c r="B2277" s="11" t="s">
        <v>25</v>
      </c>
      <c r="C2277" s="11" t="s">
        <v>2985</v>
      </c>
      <c r="D2277" s="11" t="s">
        <v>2491</v>
      </c>
      <c r="E2277" s="11" t="s">
        <v>2986</v>
      </c>
      <c r="F2277" s="35" t="s">
        <v>3801</v>
      </c>
      <c r="G2277" s="2" t="s">
        <v>30</v>
      </c>
      <c r="H2277" s="41">
        <v>0</v>
      </c>
      <c r="I2277" s="18">
        <v>470000000</v>
      </c>
      <c r="J2277" s="6" t="s">
        <v>32</v>
      </c>
      <c r="K2277" s="11" t="s">
        <v>3496</v>
      </c>
      <c r="L2277" s="40" t="s">
        <v>2257</v>
      </c>
      <c r="M2277" s="2" t="s">
        <v>35</v>
      </c>
      <c r="N2277" s="11" t="s">
        <v>2258</v>
      </c>
      <c r="O2277" s="11" t="s">
        <v>2259</v>
      </c>
      <c r="P2277" s="2">
        <v>796</v>
      </c>
      <c r="Q2277" s="47" t="s">
        <v>39</v>
      </c>
      <c r="R2277" s="43">
        <v>1</v>
      </c>
      <c r="S2277" s="43">
        <v>210066.25</v>
      </c>
      <c r="T2277" s="23">
        <f t="shared" si="1349"/>
        <v>210066.25</v>
      </c>
      <c r="U2277" s="23">
        <f t="shared" si="1346"/>
        <v>235274.2</v>
      </c>
      <c r="V2277" s="2"/>
      <c r="W2277" s="2">
        <v>2016</v>
      </c>
      <c r="X2277" s="41"/>
    </row>
    <row r="2278" spans="1:24" ht="153" x14ac:dyDescent="0.25">
      <c r="A2278" s="6" t="s">
        <v>6232</v>
      </c>
      <c r="B2278" s="11" t="s">
        <v>25</v>
      </c>
      <c r="C2278" s="11" t="s">
        <v>3802</v>
      </c>
      <c r="D2278" s="11" t="s">
        <v>3803</v>
      </c>
      <c r="E2278" s="11" t="s">
        <v>2703</v>
      </c>
      <c r="F2278" s="35" t="s">
        <v>3804</v>
      </c>
      <c r="G2278" s="2" t="s">
        <v>30</v>
      </c>
      <c r="H2278" s="41">
        <v>0</v>
      </c>
      <c r="I2278" s="18">
        <v>470000000</v>
      </c>
      <c r="J2278" s="6" t="s">
        <v>32</v>
      </c>
      <c r="K2278" s="11" t="s">
        <v>3496</v>
      </c>
      <c r="L2278" s="40" t="s">
        <v>2257</v>
      </c>
      <c r="M2278" s="2" t="s">
        <v>35</v>
      </c>
      <c r="N2278" s="11" t="s">
        <v>2258</v>
      </c>
      <c r="O2278" s="11" t="s">
        <v>2259</v>
      </c>
      <c r="P2278" s="2">
        <v>796</v>
      </c>
      <c r="Q2278" s="47" t="s">
        <v>39</v>
      </c>
      <c r="R2278" s="43">
        <v>2</v>
      </c>
      <c r="S2278" s="43">
        <v>930.90000000000009</v>
      </c>
      <c r="T2278" s="23">
        <f t="shared" si="1349"/>
        <v>1861.8000000000002</v>
      </c>
      <c r="U2278" s="23">
        <f t="shared" si="1346"/>
        <v>2085.2160000000003</v>
      </c>
      <c r="V2278" s="2"/>
      <c r="W2278" s="2">
        <v>2016</v>
      </c>
      <c r="X2278" s="41"/>
    </row>
    <row r="2279" spans="1:24" ht="153" x14ac:dyDescent="0.25">
      <c r="A2279" s="6" t="s">
        <v>6233</v>
      </c>
      <c r="B2279" s="11" t="s">
        <v>25</v>
      </c>
      <c r="C2279" s="11" t="s">
        <v>2444</v>
      </c>
      <c r="D2279" s="11" t="s">
        <v>2445</v>
      </c>
      <c r="E2279" s="11" t="s">
        <v>2368</v>
      </c>
      <c r="F2279" s="35" t="s">
        <v>3805</v>
      </c>
      <c r="G2279" s="2" t="s">
        <v>30</v>
      </c>
      <c r="H2279" s="41">
        <v>0</v>
      </c>
      <c r="I2279" s="18">
        <v>470000000</v>
      </c>
      <c r="J2279" s="6" t="s">
        <v>32</v>
      </c>
      <c r="K2279" s="11" t="s">
        <v>3496</v>
      </c>
      <c r="L2279" s="40" t="s">
        <v>2257</v>
      </c>
      <c r="M2279" s="2" t="s">
        <v>35</v>
      </c>
      <c r="N2279" s="11" t="s">
        <v>2258</v>
      </c>
      <c r="O2279" s="11" t="s">
        <v>2259</v>
      </c>
      <c r="P2279" s="2">
        <v>796</v>
      </c>
      <c r="Q2279" s="42" t="s">
        <v>39</v>
      </c>
      <c r="R2279" s="43">
        <v>2</v>
      </c>
      <c r="S2279" s="43">
        <v>4815</v>
      </c>
      <c r="T2279" s="23">
        <f t="shared" si="1349"/>
        <v>9630</v>
      </c>
      <c r="U2279" s="23">
        <f t="shared" si="1346"/>
        <v>10785.6</v>
      </c>
      <c r="V2279" s="2"/>
      <c r="W2279" s="2">
        <v>2016</v>
      </c>
      <c r="X2279" s="41"/>
    </row>
    <row r="2280" spans="1:24" ht="153" x14ac:dyDescent="0.25">
      <c r="A2280" s="6" t="s">
        <v>6234</v>
      </c>
      <c r="B2280" s="11" t="s">
        <v>25</v>
      </c>
      <c r="C2280" s="11" t="s">
        <v>2959</v>
      </c>
      <c r="D2280" s="11" t="s">
        <v>2398</v>
      </c>
      <c r="E2280" s="11" t="s">
        <v>2960</v>
      </c>
      <c r="F2280" s="11" t="s">
        <v>3806</v>
      </c>
      <c r="G2280" s="2" t="s">
        <v>30</v>
      </c>
      <c r="H2280" s="41">
        <v>0</v>
      </c>
      <c r="I2280" s="18">
        <v>470000000</v>
      </c>
      <c r="J2280" s="6" t="s">
        <v>32</v>
      </c>
      <c r="K2280" s="11" t="s">
        <v>3496</v>
      </c>
      <c r="L2280" s="40" t="s">
        <v>2257</v>
      </c>
      <c r="M2280" s="2" t="s">
        <v>35</v>
      </c>
      <c r="N2280" s="11" t="s">
        <v>2258</v>
      </c>
      <c r="O2280" s="11" t="s">
        <v>2259</v>
      </c>
      <c r="P2280" s="2">
        <v>796</v>
      </c>
      <c r="Q2280" s="42" t="s">
        <v>39</v>
      </c>
      <c r="R2280" s="43">
        <v>3</v>
      </c>
      <c r="S2280" s="43">
        <v>5500</v>
      </c>
      <c r="T2280" s="23">
        <f t="shared" si="1349"/>
        <v>16500</v>
      </c>
      <c r="U2280" s="23">
        <f t="shared" si="1346"/>
        <v>18480</v>
      </c>
      <c r="V2280" s="2"/>
      <c r="W2280" s="2">
        <v>2016</v>
      </c>
      <c r="X2280" s="41"/>
    </row>
    <row r="2281" spans="1:24" ht="153" x14ac:dyDescent="0.25">
      <c r="A2281" s="6" t="s">
        <v>6235</v>
      </c>
      <c r="B2281" s="11" t="s">
        <v>25</v>
      </c>
      <c r="C2281" s="11" t="s">
        <v>2959</v>
      </c>
      <c r="D2281" s="35" t="s">
        <v>2398</v>
      </c>
      <c r="E2281" s="11" t="s">
        <v>2960</v>
      </c>
      <c r="F2281" s="11" t="s">
        <v>3807</v>
      </c>
      <c r="G2281" s="2" t="s">
        <v>30</v>
      </c>
      <c r="H2281" s="41">
        <v>0</v>
      </c>
      <c r="I2281" s="18">
        <v>470000000</v>
      </c>
      <c r="J2281" s="6" t="s">
        <v>32</v>
      </c>
      <c r="K2281" s="11" t="s">
        <v>3496</v>
      </c>
      <c r="L2281" s="40" t="s">
        <v>2257</v>
      </c>
      <c r="M2281" s="2" t="s">
        <v>35</v>
      </c>
      <c r="N2281" s="11" t="s">
        <v>2258</v>
      </c>
      <c r="O2281" s="11" t="s">
        <v>2259</v>
      </c>
      <c r="P2281" s="2">
        <v>796</v>
      </c>
      <c r="Q2281" s="42" t="s">
        <v>39</v>
      </c>
      <c r="R2281" s="43">
        <v>3</v>
      </c>
      <c r="S2281" s="43">
        <v>5146.7000000000007</v>
      </c>
      <c r="T2281" s="23">
        <f t="shared" si="1349"/>
        <v>15440.100000000002</v>
      </c>
      <c r="U2281" s="23">
        <f t="shared" si="1346"/>
        <v>17292.912000000004</v>
      </c>
      <c r="V2281" s="2"/>
      <c r="W2281" s="2">
        <v>2016</v>
      </c>
      <c r="X2281" s="41"/>
    </row>
    <row r="2282" spans="1:24" ht="229.5" x14ac:dyDescent="0.25">
      <c r="A2282" s="6" t="s">
        <v>6236</v>
      </c>
      <c r="B2282" s="11" t="s">
        <v>25</v>
      </c>
      <c r="C2282" s="11" t="s">
        <v>3808</v>
      </c>
      <c r="D2282" s="11" t="s">
        <v>2367</v>
      </c>
      <c r="E2282" s="11" t="s">
        <v>2368</v>
      </c>
      <c r="F2282" s="35" t="s">
        <v>3809</v>
      </c>
      <c r="G2282" s="2" t="s">
        <v>30</v>
      </c>
      <c r="H2282" s="41">
        <v>0</v>
      </c>
      <c r="I2282" s="18">
        <v>470000000</v>
      </c>
      <c r="J2282" s="6" t="s">
        <v>32</v>
      </c>
      <c r="K2282" s="11" t="s">
        <v>3496</v>
      </c>
      <c r="L2282" s="40" t="s">
        <v>2257</v>
      </c>
      <c r="M2282" s="2" t="s">
        <v>35</v>
      </c>
      <c r="N2282" s="11" t="s">
        <v>2258</v>
      </c>
      <c r="O2282" s="11" t="s">
        <v>2259</v>
      </c>
      <c r="P2282" s="2">
        <v>839</v>
      </c>
      <c r="Q2282" s="3" t="s">
        <v>2030</v>
      </c>
      <c r="R2282" s="43">
        <v>4</v>
      </c>
      <c r="S2282" s="43">
        <v>13948.52</v>
      </c>
      <c r="T2282" s="23">
        <v>0</v>
      </c>
      <c r="U2282" s="23">
        <f t="shared" si="1346"/>
        <v>0</v>
      </c>
      <c r="V2282" s="2"/>
      <c r="W2282" s="2">
        <v>2016</v>
      </c>
      <c r="X2282" s="41" t="s">
        <v>6907</v>
      </c>
    </row>
    <row r="2283" spans="1:24" ht="229.5" x14ac:dyDescent="0.25">
      <c r="A2283" s="6" t="s">
        <v>7652</v>
      </c>
      <c r="B2283" s="11" t="s">
        <v>25</v>
      </c>
      <c r="C2283" s="11" t="s">
        <v>3808</v>
      </c>
      <c r="D2283" s="11" t="s">
        <v>2367</v>
      </c>
      <c r="E2283" s="11" t="s">
        <v>2368</v>
      </c>
      <c r="F2283" s="35" t="s">
        <v>3809</v>
      </c>
      <c r="G2283" s="2" t="s">
        <v>30</v>
      </c>
      <c r="H2283" s="41">
        <v>0</v>
      </c>
      <c r="I2283" s="18">
        <v>470000000</v>
      </c>
      <c r="J2283" s="6" t="s">
        <v>32</v>
      </c>
      <c r="K2283" s="11" t="s">
        <v>3496</v>
      </c>
      <c r="L2283" s="40" t="s">
        <v>2257</v>
      </c>
      <c r="M2283" s="2" t="s">
        <v>35</v>
      </c>
      <c r="N2283" s="11" t="s">
        <v>2258</v>
      </c>
      <c r="O2283" s="11" t="s">
        <v>2259</v>
      </c>
      <c r="P2283" s="2">
        <v>839</v>
      </c>
      <c r="Q2283" s="3" t="s">
        <v>2030</v>
      </c>
      <c r="R2283" s="43">
        <v>2</v>
      </c>
      <c r="S2283" s="43">
        <v>13948.52</v>
      </c>
      <c r="T2283" s="23">
        <f t="shared" ref="T2283" si="1350">R2283*S2283</f>
        <v>27897.040000000001</v>
      </c>
      <c r="U2283" s="23">
        <f t="shared" ref="U2283" si="1351">T2283*1.12</f>
        <v>31244.684800000003</v>
      </c>
      <c r="V2283" s="2"/>
      <c r="W2283" s="2">
        <v>2016</v>
      </c>
      <c r="X2283" s="41"/>
    </row>
    <row r="2284" spans="1:24" ht="153" x14ac:dyDescent="0.25">
      <c r="A2284" s="6" t="s">
        <v>6237</v>
      </c>
      <c r="B2284" s="11" t="s">
        <v>25</v>
      </c>
      <c r="C2284" s="11" t="s">
        <v>3810</v>
      </c>
      <c r="D2284" s="11" t="s">
        <v>2131</v>
      </c>
      <c r="E2284" s="11" t="s">
        <v>3811</v>
      </c>
      <c r="F2284" s="35" t="s">
        <v>3812</v>
      </c>
      <c r="G2284" s="2" t="s">
        <v>30</v>
      </c>
      <c r="H2284" s="41">
        <v>0</v>
      </c>
      <c r="I2284" s="18">
        <v>470000000</v>
      </c>
      <c r="J2284" s="6" t="s">
        <v>32</v>
      </c>
      <c r="K2284" s="11" t="s">
        <v>3496</v>
      </c>
      <c r="L2284" s="40" t="s">
        <v>2257</v>
      </c>
      <c r="M2284" s="2" t="s">
        <v>35</v>
      </c>
      <c r="N2284" s="11" t="s">
        <v>2258</v>
      </c>
      <c r="O2284" s="11" t="s">
        <v>2259</v>
      </c>
      <c r="P2284" s="2">
        <v>796</v>
      </c>
      <c r="Q2284" s="42" t="s">
        <v>39</v>
      </c>
      <c r="R2284" s="43">
        <v>4</v>
      </c>
      <c r="S2284" s="43">
        <v>1337.5</v>
      </c>
      <c r="T2284" s="23">
        <f t="shared" si="1349"/>
        <v>5350</v>
      </c>
      <c r="U2284" s="23">
        <f t="shared" si="1346"/>
        <v>5992.0000000000009</v>
      </c>
      <c r="V2284" s="2"/>
      <c r="W2284" s="2">
        <v>2016</v>
      </c>
      <c r="X2284" s="41"/>
    </row>
    <row r="2285" spans="1:24" ht="153" x14ac:dyDescent="0.25">
      <c r="A2285" s="6" t="s">
        <v>6238</v>
      </c>
      <c r="B2285" s="11" t="s">
        <v>25</v>
      </c>
      <c r="C2285" s="11" t="s">
        <v>2982</v>
      </c>
      <c r="D2285" s="11" t="s">
        <v>2440</v>
      </c>
      <c r="E2285" s="11" t="s">
        <v>2983</v>
      </c>
      <c r="F2285" s="35" t="s">
        <v>3813</v>
      </c>
      <c r="G2285" s="2" t="s">
        <v>30</v>
      </c>
      <c r="H2285" s="41">
        <v>0</v>
      </c>
      <c r="I2285" s="18">
        <v>470000000</v>
      </c>
      <c r="J2285" s="6" t="s">
        <v>32</v>
      </c>
      <c r="K2285" s="11" t="s">
        <v>3496</v>
      </c>
      <c r="L2285" s="40" t="s">
        <v>2257</v>
      </c>
      <c r="M2285" s="2" t="s">
        <v>35</v>
      </c>
      <c r="N2285" s="11" t="s">
        <v>2258</v>
      </c>
      <c r="O2285" s="11" t="s">
        <v>2259</v>
      </c>
      <c r="P2285" s="2">
        <v>796</v>
      </c>
      <c r="Q2285" s="42" t="s">
        <v>39</v>
      </c>
      <c r="R2285" s="43">
        <v>2</v>
      </c>
      <c r="S2285" s="43">
        <v>10795.23</v>
      </c>
      <c r="T2285" s="23">
        <f t="shared" si="1349"/>
        <v>21590.46</v>
      </c>
      <c r="U2285" s="23">
        <f t="shared" si="1346"/>
        <v>24181.315200000001</v>
      </c>
      <c r="V2285" s="2"/>
      <c r="W2285" s="2">
        <v>2016</v>
      </c>
      <c r="X2285" s="41"/>
    </row>
    <row r="2286" spans="1:24" ht="153" x14ac:dyDescent="0.25">
      <c r="A2286" s="6" t="s">
        <v>6239</v>
      </c>
      <c r="B2286" s="11" t="s">
        <v>25</v>
      </c>
      <c r="C2286" s="11" t="s">
        <v>2698</v>
      </c>
      <c r="D2286" s="11" t="s">
        <v>2699</v>
      </c>
      <c r="E2286" s="11" t="s">
        <v>2700</v>
      </c>
      <c r="F2286" s="11" t="s">
        <v>3814</v>
      </c>
      <c r="G2286" s="2" t="s">
        <v>30</v>
      </c>
      <c r="H2286" s="41">
        <v>0</v>
      </c>
      <c r="I2286" s="18">
        <v>470000000</v>
      </c>
      <c r="J2286" s="6" t="s">
        <v>32</v>
      </c>
      <c r="K2286" s="11" t="s">
        <v>3496</v>
      </c>
      <c r="L2286" s="40" t="s">
        <v>2257</v>
      </c>
      <c r="M2286" s="2" t="s">
        <v>35</v>
      </c>
      <c r="N2286" s="11" t="s">
        <v>2258</v>
      </c>
      <c r="O2286" s="11" t="s">
        <v>2259</v>
      </c>
      <c r="P2286" s="2">
        <v>796</v>
      </c>
      <c r="Q2286" s="42" t="s">
        <v>39</v>
      </c>
      <c r="R2286" s="43">
        <v>6</v>
      </c>
      <c r="S2286" s="43">
        <v>1400</v>
      </c>
      <c r="T2286" s="23">
        <f t="shared" si="1349"/>
        <v>8400</v>
      </c>
      <c r="U2286" s="23">
        <f t="shared" si="1346"/>
        <v>9408</v>
      </c>
      <c r="V2286" s="2"/>
      <c r="W2286" s="2">
        <v>2016</v>
      </c>
      <c r="X2286" s="41"/>
    </row>
    <row r="2287" spans="1:24" ht="153" x14ac:dyDescent="0.25">
      <c r="A2287" s="6" t="s">
        <v>6240</v>
      </c>
      <c r="B2287" s="11" t="s">
        <v>25</v>
      </c>
      <c r="C2287" s="11" t="s">
        <v>3815</v>
      </c>
      <c r="D2287" s="11" t="s">
        <v>3816</v>
      </c>
      <c r="E2287" s="11" t="s">
        <v>3817</v>
      </c>
      <c r="F2287" s="35" t="s">
        <v>3818</v>
      </c>
      <c r="G2287" s="2" t="s">
        <v>30</v>
      </c>
      <c r="H2287" s="41">
        <v>0</v>
      </c>
      <c r="I2287" s="18">
        <v>470000000</v>
      </c>
      <c r="J2287" s="6" t="s">
        <v>32</v>
      </c>
      <c r="K2287" s="11" t="s">
        <v>3496</v>
      </c>
      <c r="L2287" s="40" t="s">
        <v>2257</v>
      </c>
      <c r="M2287" s="2" t="s">
        <v>35</v>
      </c>
      <c r="N2287" s="11" t="s">
        <v>2258</v>
      </c>
      <c r="O2287" s="11" t="s">
        <v>2259</v>
      </c>
      <c r="P2287" s="2">
        <v>796</v>
      </c>
      <c r="Q2287" s="42" t="s">
        <v>39</v>
      </c>
      <c r="R2287" s="43">
        <v>20</v>
      </c>
      <c r="S2287" s="43">
        <v>149.80000000000001</v>
      </c>
      <c r="T2287" s="23">
        <f t="shared" si="1349"/>
        <v>2996</v>
      </c>
      <c r="U2287" s="23">
        <f t="shared" si="1346"/>
        <v>3355.5200000000004</v>
      </c>
      <c r="V2287" s="2"/>
      <c r="W2287" s="2">
        <v>2016</v>
      </c>
      <c r="X2287" s="41"/>
    </row>
    <row r="2288" spans="1:24" ht="153" x14ac:dyDescent="0.25">
      <c r="A2288" s="6" t="s">
        <v>6241</v>
      </c>
      <c r="B2288" s="11" t="s">
        <v>25</v>
      </c>
      <c r="C2288" s="11" t="s">
        <v>3815</v>
      </c>
      <c r="D2288" s="11" t="s">
        <v>3816</v>
      </c>
      <c r="E2288" s="11" t="s">
        <v>3817</v>
      </c>
      <c r="F2288" s="35" t="s">
        <v>3819</v>
      </c>
      <c r="G2288" s="2" t="s">
        <v>30</v>
      </c>
      <c r="H2288" s="41">
        <v>0</v>
      </c>
      <c r="I2288" s="18">
        <v>470000000</v>
      </c>
      <c r="J2288" s="6" t="s">
        <v>32</v>
      </c>
      <c r="K2288" s="11" t="s">
        <v>3496</v>
      </c>
      <c r="L2288" s="40" t="s">
        <v>2257</v>
      </c>
      <c r="M2288" s="2" t="s">
        <v>35</v>
      </c>
      <c r="N2288" s="11" t="s">
        <v>2258</v>
      </c>
      <c r="O2288" s="11" t="s">
        <v>2259</v>
      </c>
      <c r="P2288" s="2">
        <v>796</v>
      </c>
      <c r="Q2288" s="42" t="s">
        <v>39</v>
      </c>
      <c r="R2288" s="43">
        <v>20</v>
      </c>
      <c r="S2288" s="43">
        <v>155.15</v>
      </c>
      <c r="T2288" s="23">
        <f t="shared" si="1349"/>
        <v>3103</v>
      </c>
      <c r="U2288" s="23">
        <f t="shared" si="1346"/>
        <v>3475.36</v>
      </c>
      <c r="V2288" s="2"/>
      <c r="W2288" s="2">
        <v>2016</v>
      </c>
      <c r="X2288" s="41"/>
    </row>
    <row r="2289" spans="1:24" ht="153" x14ac:dyDescent="0.25">
      <c r="A2289" s="6" t="s">
        <v>6242</v>
      </c>
      <c r="B2289" s="11" t="s">
        <v>25</v>
      </c>
      <c r="C2289" s="11" t="s">
        <v>3820</v>
      </c>
      <c r="D2289" s="11" t="s">
        <v>2569</v>
      </c>
      <c r="E2289" s="11" t="s">
        <v>3821</v>
      </c>
      <c r="F2289" s="35" t="s">
        <v>3822</v>
      </c>
      <c r="G2289" s="2" t="s">
        <v>30</v>
      </c>
      <c r="H2289" s="41">
        <v>0</v>
      </c>
      <c r="I2289" s="18">
        <v>470000000</v>
      </c>
      <c r="J2289" s="6" t="s">
        <v>32</v>
      </c>
      <c r="K2289" s="11" t="s">
        <v>3496</v>
      </c>
      <c r="L2289" s="40" t="s">
        <v>2257</v>
      </c>
      <c r="M2289" s="2" t="s">
        <v>35</v>
      </c>
      <c r="N2289" s="11" t="s">
        <v>2258</v>
      </c>
      <c r="O2289" s="11" t="s">
        <v>2259</v>
      </c>
      <c r="P2289" s="2">
        <v>796</v>
      </c>
      <c r="Q2289" s="42" t="s">
        <v>39</v>
      </c>
      <c r="R2289" s="43">
        <v>2</v>
      </c>
      <c r="S2289" s="43">
        <v>10318</v>
      </c>
      <c r="T2289" s="23">
        <f t="shared" si="1349"/>
        <v>20636</v>
      </c>
      <c r="U2289" s="23">
        <f t="shared" si="1346"/>
        <v>23112.320000000003</v>
      </c>
      <c r="V2289" s="2"/>
      <c r="W2289" s="2">
        <v>2016</v>
      </c>
      <c r="X2289" s="41"/>
    </row>
    <row r="2290" spans="1:24" ht="153" x14ac:dyDescent="0.25">
      <c r="A2290" s="6" t="s">
        <v>6243</v>
      </c>
      <c r="B2290" s="11" t="s">
        <v>25</v>
      </c>
      <c r="C2290" s="11" t="s">
        <v>3823</v>
      </c>
      <c r="D2290" s="11" t="s">
        <v>2204</v>
      </c>
      <c r="E2290" s="11" t="s">
        <v>3824</v>
      </c>
      <c r="F2290" s="35" t="s">
        <v>3825</v>
      </c>
      <c r="G2290" s="2" t="s">
        <v>30</v>
      </c>
      <c r="H2290" s="41">
        <v>0</v>
      </c>
      <c r="I2290" s="18">
        <v>470000000</v>
      </c>
      <c r="J2290" s="6" t="s">
        <v>32</v>
      </c>
      <c r="K2290" s="11" t="s">
        <v>3496</v>
      </c>
      <c r="L2290" s="40" t="s">
        <v>2257</v>
      </c>
      <c r="M2290" s="2" t="s">
        <v>35</v>
      </c>
      <c r="N2290" s="11" t="s">
        <v>2258</v>
      </c>
      <c r="O2290" s="11" t="s">
        <v>2259</v>
      </c>
      <c r="P2290" s="2">
        <v>796</v>
      </c>
      <c r="Q2290" s="42" t="s">
        <v>39</v>
      </c>
      <c r="R2290" s="43">
        <v>2</v>
      </c>
      <c r="S2290" s="43">
        <v>7451.4800000000005</v>
      </c>
      <c r="T2290" s="23">
        <v>0</v>
      </c>
      <c r="U2290" s="23">
        <f t="shared" si="1346"/>
        <v>0</v>
      </c>
      <c r="V2290" s="2"/>
      <c r="W2290" s="2">
        <v>2016</v>
      </c>
      <c r="X2290" s="41" t="s">
        <v>6907</v>
      </c>
    </row>
    <row r="2291" spans="1:24" ht="153" x14ac:dyDescent="0.25">
      <c r="A2291" s="6" t="s">
        <v>7653</v>
      </c>
      <c r="B2291" s="11" t="s">
        <v>25</v>
      </c>
      <c r="C2291" s="11" t="s">
        <v>3823</v>
      </c>
      <c r="D2291" s="11" t="s">
        <v>2204</v>
      </c>
      <c r="E2291" s="11" t="s">
        <v>3824</v>
      </c>
      <c r="F2291" s="35" t="s">
        <v>3825</v>
      </c>
      <c r="G2291" s="2" t="s">
        <v>30</v>
      </c>
      <c r="H2291" s="41">
        <v>0</v>
      </c>
      <c r="I2291" s="18">
        <v>470000000</v>
      </c>
      <c r="J2291" s="6" t="s">
        <v>32</v>
      </c>
      <c r="K2291" s="11" t="s">
        <v>3496</v>
      </c>
      <c r="L2291" s="40" t="s">
        <v>2257</v>
      </c>
      <c r="M2291" s="2" t="s">
        <v>35</v>
      </c>
      <c r="N2291" s="11" t="s">
        <v>2258</v>
      </c>
      <c r="O2291" s="11" t="s">
        <v>2259</v>
      </c>
      <c r="P2291" s="2">
        <v>796</v>
      </c>
      <c r="Q2291" s="42" t="s">
        <v>39</v>
      </c>
      <c r="R2291" s="43">
        <v>3</v>
      </c>
      <c r="S2291" s="43">
        <v>7451.4800000000005</v>
      </c>
      <c r="T2291" s="23">
        <f t="shared" ref="T2291" si="1352">R2291*S2291</f>
        <v>22354.440000000002</v>
      </c>
      <c r="U2291" s="23">
        <f t="shared" ref="U2291" si="1353">T2291*1.12</f>
        <v>25036.972800000003</v>
      </c>
      <c r="V2291" s="2"/>
      <c r="W2291" s="2">
        <v>2016</v>
      </c>
      <c r="X2291" s="41"/>
    </row>
    <row r="2292" spans="1:24" ht="153" x14ac:dyDescent="0.25">
      <c r="A2292" s="6" t="s">
        <v>6244</v>
      </c>
      <c r="B2292" s="11" t="s">
        <v>25</v>
      </c>
      <c r="C2292" s="11" t="s">
        <v>3065</v>
      </c>
      <c r="D2292" s="11" t="s">
        <v>2787</v>
      </c>
      <c r="E2292" s="11" t="s">
        <v>3046</v>
      </c>
      <c r="F2292" s="35" t="s">
        <v>3826</v>
      </c>
      <c r="G2292" s="2" t="s">
        <v>30</v>
      </c>
      <c r="H2292" s="41">
        <v>0</v>
      </c>
      <c r="I2292" s="18">
        <v>470000000</v>
      </c>
      <c r="J2292" s="6" t="s">
        <v>32</v>
      </c>
      <c r="K2292" s="11" t="s">
        <v>3496</v>
      </c>
      <c r="L2292" s="40" t="s">
        <v>2257</v>
      </c>
      <c r="M2292" s="2" t="s">
        <v>35</v>
      </c>
      <c r="N2292" s="11" t="s">
        <v>2258</v>
      </c>
      <c r="O2292" s="11" t="s">
        <v>2259</v>
      </c>
      <c r="P2292" s="2">
        <v>796</v>
      </c>
      <c r="Q2292" s="42" t="s">
        <v>39</v>
      </c>
      <c r="R2292" s="43">
        <v>4</v>
      </c>
      <c r="S2292" s="43">
        <v>610.97</v>
      </c>
      <c r="T2292" s="23">
        <f t="shared" si="1349"/>
        <v>2443.88</v>
      </c>
      <c r="U2292" s="23">
        <f t="shared" si="1346"/>
        <v>2737.1456000000003</v>
      </c>
      <c r="V2292" s="2"/>
      <c r="W2292" s="2">
        <v>2016</v>
      </c>
      <c r="X2292" s="41"/>
    </row>
    <row r="2293" spans="1:24" ht="153" x14ac:dyDescent="0.25">
      <c r="A2293" s="6" t="s">
        <v>6245</v>
      </c>
      <c r="B2293" s="11" t="s">
        <v>25</v>
      </c>
      <c r="C2293" s="11" t="s">
        <v>3827</v>
      </c>
      <c r="D2293" s="11" t="s">
        <v>2819</v>
      </c>
      <c r="E2293" s="11" t="s">
        <v>3828</v>
      </c>
      <c r="F2293" s="35" t="s">
        <v>3829</v>
      </c>
      <c r="G2293" s="2" t="s">
        <v>30</v>
      </c>
      <c r="H2293" s="41">
        <v>0</v>
      </c>
      <c r="I2293" s="18">
        <v>470000000</v>
      </c>
      <c r="J2293" s="6" t="s">
        <v>32</v>
      </c>
      <c r="K2293" s="11" t="s">
        <v>3496</v>
      </c>
      <c r="L2293" s="40" t="s">
        <v>2257</v>
      </c>
      <c r="M2293" s="2" t="s">
        <v>35</v>
      </c>
      <c r="N2293" s="11" t="s">
        <v>2258</v>
      </c>
      <c r="O2293" s="11" t="s">
        <v>2259</v>
      </c>
      <c r="P2293" s="2">
        <v>796</v>
      </c>
      <c r="Q2293" s="42" t="s">
        <v>39</v>
      </c>
      <c r="R2293" s="43">
        <v>4</v>
      </c>
      <c r="S2293" s="43">
        <v>1070</v>
      </c>
      <c r="T2293" s="23">
        <f t="shared" si="1349"/>
        <v>4280</v>
      </c>
      <c r="U2293" s="23">
        <f t="shared" si="1346"/>
        <v>4793.6000000000004</v>
      </c>
      <c r="V2293" s="2"/>
      <c r="W2293" s="2">
        <v>2016</v>
      </c>
      <c r="X2293" s="41"/>
    </row>
    <row r="2294" spans="1:24" ht="153" x14ac:dyDescent="0.25">
      <c r="A2294" s="6" t="s">
        <v>6246</v>
      </c>
      <c r="B2294" s="11" t="s">
        <v>25</v>
      </c>
      <c r="C2294" s="11" t="s">
        <v>3830</v>
      </c>
      <c r="D2294" s="11" t="s">
        <v>3831</v>
      </c>
      <c r="E2294" s="11" t="s">
        <v>3832</v>
      </c>
      <c r="F2294" s="11" t="s">
        <v>3833</v>
      </c>
      <c r="G2294" s="2" t="s">
        <v>30</v>
      </c>
      <c r="H2294" s="41">
        <v>0</v>
      </c>
      <c r="I2294" s="18">
        <v>470000000</v>
      </c>
      <c r="J2294" s="6" t="s">
        <v>32</v>
      </c>
      <c r="K2294" s="11" t="s">
        <v>3496</v>
      </c>
      <c r="L2294" s="40" t="s">
        <v>2257</v>
      </c>
      <c r="M2294" s="2" t="s">
        <v>35</v>
      </c>
      <c r="N2294" s="11" t="s">
        <v>2258</v>
      </c>
      <c r="O2294" s="11" t="s">
        <v>2259</v>
      </c>
      <c r="P2294" s="2">
        <v>796</v>
      </c>
      <c r="Q2294" s="42" t="s">
        <v>39</v>
      </c>
      <c r="R2294" s="43">
        <v>2</v>
      </c>
      <c r="S2294" s="43">
        <v>24960</v>
      </c>
      <c r="T2294" s="23">
        <f t="shared" si="1349"/>
        <v>49920</v>
      </c>
      <c r="U2294" s="23">
        <f t="shared" si="1346"/>
        <v>55910.400000000009</v>
      </c>
      <c r="V2294" s="2"/>
      <c r="W2294" s="2">
        <v>2016</v>
      </c>
      <c r="X2294" s="41"/>
    </row>
    <row r="2295" spans="1:24" ht="153" x14ac:dyDescent="0.25">
      <c r="A2295" s="6" t="s">
        <v>6247</v>
      </c>
      <c r="B2295" s="11" t="s">
        <v>25</v>
      </c>
      <c r="C2295" s="11" t="s">
        <v>3834</v>
      </c>
      <c r="D2295" s="11" t="s">
        <v>3831</v>
      </c>
      <c r="E2295" s="11" t="s">
        <v>3835</v>
      </c>
      <c r="F2295" s="11" t="s">
        <v>3836</v>
      </c>
      <c r="G2295" s="2" t="s">
        <v>30</v>
      </c>
      <c r="H2295" s="41">
        <v>0</v>
      </c>
      <c r="I2295" s="18">
        <v>470000000</v>
      </c>
      <c r="J2295" s="6" t="s">
        <v>32</v>
      </c>
      <c r="K2295" s="11" t="s">
        <v>3496</v>
      </c>
      <c r="L2295" s="40" t="s">
        <v>2257</v>
      </c>
      <c r="M2295" s="2" t="s">
        <v>35</v>
      </c>
      <c r="N2295" s="11" t="s">
        <v>2258</v>
      </c>
      <c r="O2295" s="11" t="s">
        <v>2259</v>
      </c>
      <c r="P2295" s="2">
        <v>796</v>
      </c>
      <c r="Q2295" s="42" t="s">
        <v>39</v>
      </c>
      <c r="R2295" s="43">
        <v>2</v>
      </c>
      <c r="S2295" s="43">
        <v>24960</v>
      </c>
      <c r="T2295" s="23">
        <f t="shared" si="1349"/>
        <v>49920</v>
      </c>
      <c r="U2295" s="23">
        <f t="shared" si="1346"/>
        <v>55910.400000000009</v>
      </c>
      <c r="V2295" s="2"/>
      <c r="W2295" s="2">
        <v>2016</v>
      </c>
      <c r="X2295" s="41"/>
    </row>
    <row r="2296" spans="1:24" ht="153" x14ac:dyDescent="0.25">
      <c r="A2296" s="6" t="s">
        <v>6248</v>
      </c>
      <c r="B2296" s="11" t="s">
        <v>25</v>
      </c>
      <c r="C2296" s="11" t="s">
        <v>3837</v>
      </c>
      <c r="D2296" s="11" t="s">
        <v>2398</v>
      </c>
      <c r="E2296" s="11" t="s">
        <v>3838</v>
      </c>
      <c r="F2296" s="11" t="s">
        <v>3839</v>
      </c>
      <c r="G2296" s="2" t="s">
        <v>30</v>
      </c>
      <c r="H2296" s="41">
        <v>0</v>
      </c>
      <c r="I2296" s="18">
        <v>470000000</v>
      </c>
      <c r="J2296" s="6" t="s">
        <v>32</v>
      </c>
      <c r="K2296" s="11" t="s">
        <v>3496</v>
      </c>
      <c r="L2296" s="40" t="s">
        <v>2257</v>
      </c>
      <c r="M2296" s="2" t="s">
        <v>35</v>
      </c>
      <c r="N2296" s="11" t="s">
        <v>2258</v>
      </c>
      <c r="O2296" s="11" t="s">
        <v>2259</v>
      </c>
      <c r="P2296" s="2">
        <v>796</v>
      </c>
      <c r="Q2296" s="42" t="s">
        <v>39</v>
      </c>
      <c r="R2296" s="43">
        <v>1</v>
      </c>
      <c r="S2296" s="43">
        <v>45794.392523364484</v>
      </c>
      <c r="T2296" s="23">
        <f t="shared" si="1349"/>
        <v>45794.392523364484</v>
      </c>
      <c r="U2296" s="23">
        <f t="shared" si="1346"/>
        <v>51289.719626168226</v>
      </c>
      <c r="V2296" s="2"/>
      <c r="W2296" s="2">
        <v>2016</v>
      </c>
      <c r="X2296" s="41"/>
    </row>
    <row r="2297" spans="1:24" ht="153" x14ac:dyDescent="0.25">
      <c r="A2297" s="6" t="s">
        <v>6249</v>
      </c>
      <c r="B2297" s="11" t="s">
        <v>25</v>
      </c>
      <c r="C2297" s="11" t="s">
        <v>2887</v>
      </c>
      <c r="D2297" s="11" t="s">
        <v>2472</v>
      </c>
      <c r="E2297" s="11" t="s">
        <v>2888</v>
      </c>
      <c r="F2297" s="35" t="s">
        <v>3840</v>
      </c>
      <c r="G2297" s="2" t="s">
        <v>30</v>
      </c>
      <c r="H2297" s="41">
        <v>0</v>
      </c>
      <c r="I2297" s="18">
        <v>470000000</v>
      </c>
      <c r="J2297" s="6" t="s">
        <v>32</v>
      </c>
      <c r="K2297" s="11" t="s">
        <v>3496</v>
      </c>
      <c r="L2297" s="40" t="s">
        <v>2257</v>
      </c>
      <c r="M2297" s="2" t="s">
        <v>35</v>
      </c>
      <c r="N2297" s="11" t="s">
        <v>2258</v>
      </c>
      <c r="O2297" s="11" t="s">
        <v>2259</v>
      </c>
      <c r="P2297" s="2">
        <v>796</v>
      </c>
      <c r="Q2297" s="42" t="s">
        <v>39</v>
      </c>
      <c r="R2297" s="43">
        <v>2</v>
      </c>
      <c r="S2297" s="43">
        <v>3210</v>
      </c>
      <c r="T2297" s="23">
        <f t="shared" si="1349"/>
        <v>6420</v>
      </c>
      <c r="U2297" s="23">
        <f t="shared" si="1346"/>
        <v>7190.4000000000005</v>
      </c>
      <c r="V2297" s="2"/>
      <c r="W2297" s="2">
        <v>2016</v>
      </c>
      <c r="X2297" s="41"/>
    </row>
    <row r="2298" spans="1:24" ht="153" x14ac:dyDescent="0.25">
      <c r="A2298" s="6" t="s">
        <v>6250</v>
      </c>
      <c r="B2298" s="11" t="s">
        <v>25</v>
      </c>
      <c r="C2298" s="11" t="s">
        <v>2408</v>
      </c>
      <c r="D2298" s="11" t="s">
        <v>781</v>
      </c>
      <c r="E2298" s="11" t="s">
        <v>2409</v>
      </c>
      <c r="F2298" s="35" t="s">
        <v>3841</v>
      </c>
      <c r="G2298" s="2" t="s">
        <v>30</v>
      </c>
      <c r="H2298" s="41">
        <v>0</v>
      </c>
      <c r="I2298" s="18">
        <v>470000000</v>
      </c>
      <c r="J2298" s="6" t="s">
        <v>32</v>
      </c>
      <c r="K2298" s="11" t="s">
        <v>3496</v>
      </c>
      <c r="L2298" s="40" t="s">
        <v>2257</v>
      </c>
      <c r="M2298" s="2" t="s">
        <v>35</v>
      </c>
      <c r="N2298" s="11" t="s">
        <v>2258</v>
      </c>
      <c r="O2298" s="11" t="s">
        <v>2259</v>
      </c>
      <c r="P2298" s="2">
        <v>796</v>
      </c>
      <c r="Q2298" s="42" t="s">
        <v>39</v>
      </c>
      <c r="R2298" s="43">
        <v>20</v>
      </c>
      <c r="S2298" s="43">
        <v>642</v>
      </c>
      <c r="T2298" s="23">
        <f t="shared" si="1349"/>
        <v>12840</v>
      </c>
      <c r="U2298" s="23">
        <f t="shared" si="1346"/>
        <v>14380.800000000001</v>
      </c>
      <c r="V2298" s="2"/>
      <c r="W2298" s="2">
        <v>2016</v>
      </c>
      <c r="X2298" s="41"/>
    </row>
    <row r="2299" spans="1:24" ht="153" x14ac:dyDescent="0.25">
      <c r="A2299" s="6" t="s">
        <v>6251</v>
      </c>
      <c r="B2299" s="11" t="s">
        <v>25</v>
      </c>
      <c r="C2299" s="11" t="s">
        <v>3052</v>
      </c>
      <c r="D2299" s="11" t="s">
        <v>3053</v>
      </c>
      <c r="E2299" s="11" t="s">
        <v>3054</v>
      </c>
      <c r="F2299" s="11" t="s">
        <v>3842</v>
      </c>
      <c r="G2299" s="2" t="s">
        <v>30</v>
      </c>
      <c r="H2299" s="41">
        <v>0</v>
      </c>
      <c r="I2299" s="18">
        <v>470000000</v>
      </c>
      <c r="J2299" s="6" t="s">
        <v>32</v>
      </c>
      <c r="K2299" s="11" t="s">
        <v>3496</v>
      </c>
      <c r="L2299" s="40" t="s">
        <v>2257</v>
      </c>
      <c r="M2299" s="2" t="s">
        <v>35</v>
      </c>
      <c r="N2299" s="11" t="s">
        <v>2258</v>
      </c>
      <c r="O2299" s="11" t="s">
        <v>2259</v>
      </c>
      <c r="P2299" s="2">
        <v>796</v>
      </c>
      <c r="Q2299" s="42" t="s">
        <v>39</v>
      </c>
      <c r="R2299" s="53">
        <v>2</v>
      </c>
      <c r="S2299" s="43">
        <v>3500</v>
      </c>
      <c r="T2299" s="23">
        <f t="shared" si="1349"/>
        <v>7000</v>
      </c>
      <c r="U2299" s="23">
        <f t="shared" si="1346"/>
        <v>7840.0000000000009</v>
      </c>
      <c r="V2299" s="2"/>
      <c r="W2299" s="2">
        <v>2016</v>
      </c>
      <c r="X2299" s="41"/>
    </row>
    <row r="2300" spans="1:24" ht="153" x14ac:dyDescent="0.25">
      <c r="A2300" s="6" t="s">
        <v>6252</v>
      </c>
      <c r="B2300" s="11" t="s">
        <v>25</v>
      </c>
      <c r="C2300" s="11" t="s">
        <v>2708</v>
      </c>
      <c r="D2300" s="11" t="s">
        <v>2709</v>
      </c>
      <c r="E2300" s="11" t="s">
        <v>2710</v>
      </c>
      <c r="F2300" s="11" t="s">
        <v>3843</v>
      </c>
      <c r="G2300" s="2" t="s">
        <v>30</v>
      </c>
      <c r="H2300" s="41">
        <v>0</v>
      </c>
      <c r="I2300" s="18">
        <v>470000000</v>
      </c>
      <c r="J2300" s="6" t="s">
        <v>32</v>
      </c>
      <c r="K2300" s="11" t="s">
        <v>3496</v>
      </c>
      <c r="L2300" s="40" t="s">
        <v>2257</v>
      </c>
      <c r="M2300" s="2" t="s">
        <v>35</v>
      </c>
      <c r="N2300" s="11" t="s">
        <v>2258</v>
      </c>
      <c r="O2300" s="11" t="s">
        <v>2259</v>
      </c>
      <c r="P2300" s="2">
        <v>796</v>
      </c>
      <c r="Q2300" s="47" t="s">
        <v>39</v>
      </c>
      <c r="R2300" s="53">
        <v>3</v>
      </c>
      <c r="S2300" s="43">
        <v>2550</v>
      </c>
      <c r="T2300" s="23">
        <f t="shared" si="1349"/>
        <v>7650</v>
      </c>
      <c r="U2300" s="23">
        <f t="shared" si="1346"/>
        <v>8568</v>
      </c>
      <c r="V2300" s="2"/>
      <c r="W2300" s="2">
        <v>2016</v>
      </c>
      <c r="X2300" s="41"/>
    </row>
    <row r="2301" spans="1:24" ht="153" x14ac:dyDescent="0.25">
      <c r="A2301" s="6" t="s">
        <v>6253</v>
      </c>
      <c r="B2301" s="11" t="s">
        <v>25</v>
      </c>
      <c r="C2301" s="11" t="s">
        <v>2982</v>
      </c>
      <c r="D2301" s="11" t="s">
        <v>2440</v>
      </c>
      <c r="E2301" s="11" t="s">
        <v>2983</v>
      </c>
      <c r="F2301" s="35" t="s">
        <v>3844</v>
      </c>
      <c r="G2301" s="2" t="s">
        <v>30</v>
      </c>
      <c r="H2301" s="41">
        <v>0</v>
      </c>
      <c r="I2301" s="18">
        <v>470000000</v>
      </c>
      <c r="J2301" s="6" t="s">
        <v>32</v>
      </c>
      <c r="K2301" s="11" t="s">
        <v>3496</v>
      </c>
      <c r="L2301" s="40" t="s">
        <v>2257</v>
      </c>
      <c r="M2301" s="2" t="s">
        <v>35</v>
      </c>
      <c r="N2301" s="11" t="s">
        <v>2258</v>
      </c>
      <c r="O2301" s="11" t="s">
        <v>2259</v>
      </c>
      <c r="P2301" s="2">
        <v>796</v>
      </c>
      <c r="Q2301" s="42" t="s">
        <v>39</v>
      </c>
      <c r="R2301" s="53">
        <v>2</v>
      </c>
      <c r="S2301" s="43">
        <v>10795.230000000001</v>
      </c>
      <c r="T2301" s="23">
        <f t="shared" si="1349"/>
        <v>21590.460000000003</v>
      </c>
      <c r="U2301" s="23">
        <f t="shared" si="1346"/>
        <v>24181.315200000005</v>
      </c>
      <c r="V2301" s="2"/>
      <c r="W2301" s="2">
        <v>2016</v>
      </c>
      <c r="X2301" s="41"/>
    </row>
    <row r="2302" spans="1:24" ht="153" x14ac:dyDescent="0.25">
      <c r="A2302" s="6" t="s">
        <v>6254</v>
      </c>
      <c r="B2302" s="11" t="s">
        <v>25</v>
      </c>
      <c r="C2302" s="11" t="s">
        <v>3820</v>
      </c>
      <c r="D2302" s="11" t="s">
        <v>2569</v>
      </c>
      <c r="E2302" s="11" t="s">
        <v>3821</v>
      </c>
      <c r="F2302" s="35" t="s">
        <v>3845</v>
      </c>
      <c r="G2302" s="2" t="s">
        <v>30</v>
      </c>
      <c r="H2302" s="41">
        <v>0</v>
      </c>
      <c r="I2302" s="18">
        <v>470000000</v>
      </c>
      <c r="J2302" s="6" t="s">
        <v>32</v>
      </c>
      <c r="K2302" s="11" t="s">
        <v>3496</v>
      </c>
      <c r="L2302" s="40" t="s">
        <v>2257</v>
      </c>
      <c r="M2302" s="2" t="s">
        <v>35</v>
      </c>
      <c r="N2302" s="11" t="s">
        <v>2258</v>
      </c>
      <c r="O2302" s="11" t="s">
        <v>2259</v>
      </c>
      <c r="P2302" s="2">
        <v>796</v>
      </c>
      <c r="Q2302" s="42" t="s">
        <v>39</v>
      </c>
      <c r="R2302" s="53">
        <v>3</v>
      </c>
      <c r="S2302" s="43">
        <v>11750.74</v>
      </c>
      <c r="T2302" s="23">
        <f t="shared" si="1349"/>
        <v>35252.22</v>
      </c>
      <c r="U2302" s="23">
        <f t="shared" si="1346"/>
        <v>39482.486400000002</v>
      </c>
      <c r="V2302" s="2"/>
      <c r="W2302" s="2">
        <v>2016</v>
      </c>
      <c r="X2302" s="41"/>
    </row>
    <row r="2303" spans="1:24" ht="153" x14ac:dyDescent="0.25">
      <c r="A2303" s="6" t="s">
        <v>6255</v>
      </c>
      <c r="B2303" s="11" t="s">
        <v>25</v>
      </c>
      <c r="C2303" s="11" t="s">
        <v>3846</v>
      </c>
      <c r="D2303" s="35" t="s">
        <v>2433</v>
      </c>
      <c r="E2303" s="11" t="s">
        <v>3847</v>
      </c>
      <c r="F2303" s="74" t="s">
        <v>3848</v>
      </c>
      <c r="G2303" s="2" t="s">
        <v>30</v>
      </c>
      <c r="H2303" s="41">
        <v>0</v>
      </c>
      <c r="I2303" s="18">
        <v>470000000</v>
      </c>
      <c r="J2303" s="6" t="s">
        <v>32</v>
      </c>
      <c r="K2303" s="11" t="s">
        <v>3496</v>
      </c>
      <c r="L2303" s="40" t="s">
        <v>2257</v>
      </c>
      <c r="M2303" s="2" t="s">
        <v>35</v>
      </c>
      <c r="N2303" s="11" t="s">
        <v>2258</v>
      </c>
      <c r="O2303" s="11" t="s">
        <v>2259</v>
      </c>
      <c r="P2303" s="2">
        <v>796</v>
      </c>
      <c r="Q2303" s="42" t="s">
        <v>39</v>
      </c>
      <c r="R2303" s="53">
        <v>8</v>
      </c>
      <c r="S2303" s="43">
        <v>2860</v>
      </c>
      <c r="T2303" s="23">
        <f t="shared" si="1349"/>
        <v>22880</v>
      </c>
      <c r="U2303" s="23">
        <f t="shared" si="1346"/>
        <v>25625.600000000002</v>
      </c>
      <c r="V2303" s="2"/>
      <c r="W2303" s="2">
        <v>2016</v>
      </c>
      <c r="X2303" s="41"/>
    </row>
    <row r="2304" spans="1:24" ht="153" x14ac:dyDescent="0.25">
      <c r="A2304" s="6" t="s">
        <v>6256</v>
      </c>
      <c r="B2304" s="11" t="s">
        <v>25</v>
      </c>
      <c r="C2304" s="11" t="s">
        <v>3849</v>
      </c>
      <c r="D2304" s="11" t="s">
        <v>2916</v>
      </c>
      <c r="E2304" s="11" t="s">
        <v>3850</v>
      </c>
      <c r="F2304" s="35" t="s">
        <v>3851</v>
      </c>
      <c r="G2304" s="2" t="s">
        <v>30</v>
      </c>
      <c r="H2304" s="41">
        <v>0</v>
      </c>
      <c r="I2304" s="18">
        <v>470000000</v>
      </c>
      <c r="J2304" s="6" t="s">
        <v>32</v>
      </c>
      <c r="K2304" s="11" t="s">
        <v>3496</v>
      </c>
      <c r="L2304" s="40" t="s">
        <v>2257</v>
      </c>
      <c r="M2304" s="2" t="s">
        <v>35</v>
      </c>
      <c r="N2304" s="11" t="s">
        <v>2258</v>
      </c>
      <c r="O2304" s="11" t="s">
        <v>2259</v>
      </c>
      <c r="P2304" s="2">
        <v>796</v>
      </c>
      <c r="Q2304" s="42" t="s">
        <v>39</v>
      </c>
      <c r="R2304" s="53">
        <v>2</v>
      </c>
      <c r="S2304" s="43">
        <v>5760</v>
      </c>
      <c r="T2304" s="23">
        <f t="shared" si="1349"/>
        <v>11520</v>
      </c>
      <c r="U2304" s="23">
        <f t="shared" si="1346"/>
        <v>12902.400000000001</v>
      </c>
      <c r="V2304" s="2"/>
      <c r="W2304" s="2">
        <v>2016</v>
      </c>
      <c r="X2304" s="41"/>
    </row>
    <row r="2305" spans="1:24" ht="153" x14ac:dyDescent="0.25">
      <c r="A2305" s="6" t="s">
        <v>6257</v>
      </c>
      <c r="B2305" s="11" t="s">
        <v>25</v>
      </c>
      <c r="C2305" s="11" t="s">
        <v>3852</v>
      </c>
      <c r="D2305" s="11" t="s">
        <v>2819</v>
      </c>
      <c r="E2305" s="11" t="s">
        <v>3828</v>
      </c>
      <c r="F2305" s="35" t="s">
        <v>3853</v>
      </c>
      <c r="G2305" s="2" t="s">
        <v>30</v>
      </c>
      <c r="H2305" s="41">
        <v>0</v>
      </c>
      <c r="I2305" s="18">
        <v>470000000</v>
      </c>
      <c r="J2305" s="6" t="s">
        <v>32</v>
      </c>
      <c r="K2305" s="11" t="s">
        <v>3496</v>
      </c>
      <c r="L2305" s="40" t="s">
        <v>2257</v>
      </c>
      <c r="M2305" s="2" t="s">
        <v>35</v>
      </c>
      <c r="N2305" s="11" t="s">
        <v>2258</v>
      </c>
      <c r="O2305" s="11" t="s">
        <v>2259</v>
      </c>
      <c r="P2305" s="2">
        <v>839</v>
      </c>
      <c r="Q2305" s="3" t="s">
        <v>2030</v>
      </c>
      <c r="R2305" s="53">
        <v>4</v>
      </c>
      <c r="S2305" s="43">
        <v>1500</v>
      </c>
      <c r="T2305" s="23">
        <f t="shared" si="1349"/>
        <v>6000</v>
      </c>
      <c r="U2305" s="23">
        <f t="shared" si="1346"/>
        <v>6720.0000000000009</v>
      </c>
      <c r="V2305" s="2"/>
      <c r="W2305" s="2">
        <v>2016</v>
      </c>
      <c r="X2305" s="41"/>
    </row>
    <row r="2306" spans="1:24" ht="153" x14ac:dyDescent="0.25">
      <c r="A2306" s="6" t="s">
        <v>6258</v>
      </c>
      <c r="B2306" s="11" t="s">
        <v>25</v>
      </c>
      <c r="C2306" s="11" t="s">
        <v>3854</v>
      </c>
      <c r="D2306" s="11" t="s">
        <v>2384</v>
      </c>
      <c r="E2306" s="11" t="s">
        <v>3855</v>
      </c>
      <c r="F2306" s="35" t="s">
        <v>3856</v>
      </c>
      <c r="G2306" s="2" t="s">
        <v>30</v>
      </c>
      <c r="H2306" s="41">
        <v>0</v>
      </c>
      <c r="I2306" s="18">
        <v>470000000</v>
      </c>
      <c r="J2306" s="6" t="s">
        <v>32</v>
      </c>
      <c r="K2306" s="11" t="s">
        <v>3496</v>
      </c>
      <c r="L2306" s="40" t="s">
        <v>2257</v>
      </c>
      <c r="M2306" s="2" t="s">
        <v>35</v>
      </c>
      <c r="N2306" s="11" t="s">
        <v>2258</v>
      </c>
      <c r="O2306" s="11" t="s">
        <v>2259</v>
      </c>
      <c r="P2306" s="2">
        <v>796</v>
      </c>
      <c r="Q2306" s="42" t="s">
        <v>39</v>
      </c>
      <c r="R2306" s="53">
        <v>2</v>
      </c>
      <c r="S2306" s="43">
        <v>1284</v>
      </c>
      <c r="T2306" s="23">
        <f t="shared" si="1349"/>
        <v>2568</v>
      </c>
      <c r="U2306" s="23">
        <f t="shared" si="1346"/>
        <v>2876.1600000000003</v>
      </c>
      <c r="V2306" s="2"/>
      <c r="W2306" s="2">
        <v>2016</v>
      </c>
      <c r="X2306" s="41"/>
    </row>
    <row r="2307" spans="1:24" ht="153" x14ac:dyDescent="0.25">
      <c r="A2307" s="6" t="s">
        <v>6259</v>
      </c>
      <c r="B2307" s="11" t="s">
        <v>25</v>
      </c>
      <c r="C2307" s="11" t="s">
        <v>3810</v>
      </c>
      <c r="D2307" s="11" t="s">
        <v>2131</v>
      </c>
      <c r="E2307" s="11" t="s">
        <v>3811</v>
      </c>
      <c r="F2307" s="35" t="s">
        <v>3857</v>
      </c>
      <c r="G2307" s="2" t="s">
        <v>30</v>
      </c>
      <c r="H2307" s="41">
        <v>0</v>
      </c>
      <c r="I2307" s="18">
        <v>470000000</v>
      </c>
      <c r="J2307" s="6" t="s">
        <v>32</v>
      </c>
      <c r="K2307" s="11" t="s">
        <v>3496</v>
      </c>
      <c r="L2307" s="40" t="s">
        <v>2257</v>
      </c>
      <c r="M2307" s="2" t="s">
        <v>35</v>
      </c>
      <c r="N2307" s="11" t="s">
        <v>2258</v>
      </c>
      <c r="O2307" s="11" t="s">
        <v>2259</v>
      </c>
      <c r="P2307" s="2">
        <v>796</v>
      </c>
      <c r="Q2307" s="42" t="s">
        <v>39</v>
      </c>
      <c r="R2307" s="53">
        <v>2</v>
      </c>
      <c r="S2307" s="43">
        <v>2500</v>
      </c>
      <c r="T2307" s="23">
        <f t="shared" si="1349"/>
        <v>5000</v>
      </c>
      <c r="U2307" s="23">
        <f t="shared" si="1346"/>
        <v>5600.0000000000009</v>
      </c>
      <c r="V2307" s="2"/>
      <c r="W2307" s="2">
        <v>2016</v>
      </c>
      <c r="X2307" s="41"/>
    </row>
    <row r="2308" spans="1:24" ht="153" x14ac:dyDescent="0.25">
      <c r="A2308" s="6" t="s">
        <v>6260</v>
      </c>
      <c r="B2308" s="11" t="s">
        <v>25</v>
      </c>
      <c r="C2308" s="11" t="s">
        <v>3858</v>
      </c>
      <c r="D2308" s="11" t="s">
        <v>2919</v>
      </c>
      <c r="E2308" s="11" t="s">
        <v>3859</v>
      </c>
      <c r="F2308" s="35" t="s">
        <v>3860</v>
      </c>
      <c r="G2308" s="2" t="s">
        <v>30</v>
      </c>
      <c r="H2308" s="41">
        <v>0</v>
      </c>
      <c r="I2308" s="18">
        <v>470000000</v>
      </c>
      <c r="J2308" s="6" t="s">
        <v>32</v>
      </c>
      <c r="K2308" s="11" t="s">
        <v>3496</v>
      </c>
      <c r="L2308" s="40" t="s">
        <v>2257</v>
      </c>
      <c r="M2308" s="2" t="s">
        <v>35</v>
      </c>
      <c r="N2308" s="11" t="s">
        <v>2258</v>
      </c>
      <c r="O2308" s="11" t="s">
        <v>2259</v>
      </c>
      <c r="P2308" s="2">
        <v>796</v>
      </c>
      <c r="Q2308" s="42" t="s">
        <v>39</v>
      </c>
      <c r="R2308" s="53">
        <v>2</v>
      </c>
      <c r="S2308" s="43">
        <v>4107.8999999999996</v>
      </c>
      <c r="T2308" s="23">
        <f t="shared" si="1349"/>
        <v>8215.7999999999993</v>
      </c>
      <c r="U2308" s="23">
        <f t="shared" si="1346"/>
        <v>9201.6959999999999</v>
      </c>
      <c r="V2308" s="2"/>
      <c r="W2308" s="2">
        <v>2016</v>
      </c>
      <c r="X2308" s="41"/>
    </row>
    <row r="2309" spans="1:24" ht="153" x14ac:dyDescent="0.25">
      <c r="A2309" s="6" t="s">
        <v>6261</v>
      </c>
      <c r="B2309" s="11" t="s">
        <v>25</v>
      </c>
      <c r="C2309" s="11" t="s">
        <v>2982</v>
      </c>
      <c r="D2309" s="11" t="s">
        <v>2440</v>
      </c>
      <c r="E2309" s="11" t="s">
        <v>2983</v>
      </c>
      <c r="F2309" s="35" t="s">
        <v>3861</v>
      </c>
      <c r="G2309" s="2" t="s">
        <v>30</v>
      </c>
      <c r="H2309" s="41">
        <v>0</v>
      </c>
      <c r="I2309" s="18">
        <v>470000000</v>
      </c>
      <c r="J2309" s="6" t="s">
        <v>32</v>
      </c>
      <c r="K2309" s="11" t="s">
        <v>3496</v>
      </c>
      <c r="L2309" s="40" t="s">
        <v>2257</v>
      </c>
      <c r="M2309" s="2" t="s">
        <v>35</v>
      </c>
      <c r="N2309" s="11" t="s">
        <v>2258</v>
      </c>
      <c r="O2309" s="11" t="s">
        <v>2259</v>
      </c>
      <c r="P2309" s="2">
        <v>796</v>
      </c>
      <c r="Q2309" s="42" t="s">
        <v>39</v>
      </c>
      <c r="R2309" s="53">
        <v>2</v>
      </c>
      <c r="S2309" s="43">
        <v>6400</v>
      </c>
      <c r="T2309" s="23">
        <f t="shared" si="1349"/>
        <v>12800</v>
      </c>
      <c r="U2309" s="23">
        <f t="shared" si="1346"/>
        <v>14336.000000000002</v>
      </c>
      <c r="V2309" s="2"/>
      <c r="W2309" s="2">
        <v>2016</v>
      </c>
      <c r="X2309" s="41"/>
    </row>
    <row r="2310" spans="1:24" ht="153" x14ac:dyDescent="0.25">
      <c r="A2310" s="6" t="s">
        <v>6262</v>
      </c>
      <c r="B2310" s="11" t="s">
        <v>25</v>
      </c>
      <c r="C2310" s="11" t="s">
        <v>3820</v>
      </c>
      <c r="D2310" s="11" t="s">
        <v>2569</v>
      </c>
      <c r="E2310" s="11" t="s">
        <v>3821</v>
      </c>
      <c r="F2310" s="11" t="s">
        <v>3862</v>
      </c>
      <c r="G2310" s="2" t="s">
        <v>30</v>
      </c>
      <c r="H2310" s="41">
        <v>0</v>
      </c>
      <c r="I2310" s="18">
        <v>470000000</v>
      </c>
      <c r="J2310" s="6" t="s">
        <v>32</v>
      </c>
      <c r="K2310" s="11" t="s">
        <v>3496</v>
      </c>
      <c r="L2310" s="40" t="s">
        <v>2257</v>
      </c>
      <c r="M2310" s="2" t="s">
        <v>35</v>
      </c>
      <c r="N2310" s="11" t="s">
        <v>2258</v>
      </c>
      <c r="O2310" s="11" t="s">
        <v>2259</v>
      </c>
      <c r="P2310" s="2">
        <v>796</v>
      </c>
      <c r="Q2310" s="42" t="s">
        <v>39</v>
      </c>
      <c r="R2310" s="53">
        <v>2</v>
      </c>
      <c r="S2310" s="43">
        <v>8407.25</v>
      </c>
      <c r="T2310" s="23">
        <f t="shared" si="1349"/>
        <v>16814.5</v>
      </c>
      <c r="U2310" s="23">
        <f t="shared" si="1346"/>
        <v>18832.240000000002</v>
      </c>
      <c r="V2310" s="2"/>
      <c r="W2310" s="2">
        <v>2016</v>
      </c>
      <c r="X2310" s="41"/>
    </row>
    <row r="2311" spans="1:24" ht="153" x14ac:dyDescent="0.25">
      <c r="A2311" s="6" t="s">
        <v>6263</v>
      </c>
      <c r="B2311" s="11" t="s">
        <v>25</v>
      </c>
      <c r="C2311" s="11" t="s">
        <v>3863</v>
      </c>
      <c r="D2311" s="11" t="s">
        <v>3864</v>
      </c>
      <c r="E2311" s="11" t="s">
        <v>3865</v>
      </c>
      <c r="F2311" s="35" t="s">
        <v>3866</v>
      </c>
      <c r="G2311" s="2" t="s">
        <v>30</v>
      </c>
      <c r="H2311" s="41">
        <v>0</v>
      </c>
      <c r="I2311" s="18">
        <v>470000000</v>
      </c>
      <c r="J2311" s="6" t="s">
        <v>32</v>
      </c>
      <c r="K2311" s="11" t="s">
        <v>3496</v>
      </c>
      <c r="L2311" s="40" t="s">
        <v>2257</v>
      </c>
      <c r="M2311" s="2" t="s">
        <v>35</v>
      </c>
      <c r="N2311" s="11" t="s">
        <v>2258</v>
      </c>
      <c r="O2311" s="11" t="s">
        <v>2259</v>
      </c>
      <c r="P2311" s="2">
        <v>796</v>
      </c>
      <c r="Q2311" s="42" t="s">
        <v>39</v>
      </c>
      <c r="R2311" s="53">
        <v>2</v>
      </c>
      <c r="S2311" s="43">
        <v>286.55</v>
      </c>
      <c r="T2311" s="23">
        <f t="shared" si="1349"/>
        <v>573.1</v>
      </c>
      <c r="U2311" s="23">
        <f t="shared" si="1346"/>
        <v>641.87200000000007</v>
      </c>
      <c r="V2311" s="2"/>
      <c r="W2311" s="2">
        <v>2016</v>
      </c>
      <c r="X2311" s="41"/>
    </row>
    <row r="2312" spans="1:24" ht="153" x14ac:dyDescent="0.25">
      <c r="A2312" s="6" t="s">
        <v>6264</v>
      </c>
      <c r="B2312" s="11" t="s">
        <v>25</v>
      </c>
      <c r="C2312" s="11" t="s">
        <v>2975</v>
      </c>
      <c r="D2312" s="11" t="s">
        <v>2433</v>
      </c>
      <c r="E2312" s="11" t="s">
        <v>2976</v>
      </c>
      <c r="F2312" s="11" t="s">
        <v>3867</v>
      </c>
      <c r="G2312" s="2" t="s">
        <v>30</v>
      </c>
      <c r="H2312" s="41">
        <v>0</v>
      </c>
      <c r="I2312" s="18">
        <v>470000000</v>
      </c>
      <c r="J2312" s="6" t="s">
        <v>32</v>
      </c>
      <c r="K2312" s="11" t="s">
        <v>3496</v>
      </c>
      <c r="L2312" s="40" t="s">
        <v>2257</v>
      </c>
      <c r="M2312" s="2" t="s">
        <v>35</v>
      </c>
      <c r="N2312" s="11" t="s">
        <v>2258</v>
      </c>
      <c r="O2312" s="11" t="s">
        <v>2259</v>
      </c>
      <c r="P2312" s="2">
        <v>796</v>
      </c>
      <c r="Q2312" s="42" t="s">
        <v>39</v>
      </c>
      <c r="R2312" s="53">
        <v>4</v>
      </c>
      <c r="S2312" s="43">
        <v>2550</v>
      </c>
      <c r="T2312" s="23">
        <f t="shared" si="1349"/>
        <v>10200</v>
      </c>
      <c r="U2312" s="23">
        <f t="shared" si="1346"/>
        <v>11424.000000000002</v>
      </c>
      <c r="V2312" s="2"/>
      <c r="W2312" s="2">
        <v>2016</v>
      </c>
      <c r="X2312" s="41"/>
    </row>
    <row r="2313" spans="1:24" ht="153" x14ac:dyDescent="0.25">
      <c r="A2313" s="6" t="s">
        <v>6265</v>
      </c>
      <c r="B2313" s="11" t="s">
        <v>25</v>
      </c>
      <c r="C2313" s="11" t="s">
        <v>3868</v>
      </c>
      <c r="D2313" s="11" t="s">
        <v>2868</v>
      </c>
      <c r="E2313" s="11" t="s">
        <v>3869</v>
      </c>
      <c r="F2313" s="35" t="s">
        <v>3870</v>
      </c>
      <c r="G2313" s="2" t="s">
        <v>30</v>
      </c>
      <c r="H2313" s="41">
        <v>0</v>
      </c>
      <c r="I2313" s="18">
        <v>470000000</v>
      </c>
      <c r="J2313" s="6" t="s">
        <v>32</v>
      </c>
      <c r="K2313" s="11" t="s">
        <v>3496</v>
      </c>
      <c r="L2313" s="40" t="s">
        <v>2257</v>
      </c>
      <c r="M2313" s="2" t="s">
        <v>35</v>
      </c>
      <c r="N2313" s="11" t="s">
        <v>2258</v>
      </c>
      <c r="O2313" s="11" t="s">
        <v>2259</v>
      </c>
      <c r="P2313" s="2">
        <v>796</v>
      </c>
      <c r="Q2313" s="42" t="s">
        <v>39</v>
      </c>
      <c r="R2313" s="53">
        <v>1</v>
      </c>
      <c r="S2313" s="43">
        <v>25508</v>
      </c>
      <c r="T2313" s="23">
        <f t="shared" si="1349"/>
        <v>25508</v>
      </c>
      <c r="U2313" s="23">
        <f t="shared" si="1346"/>
        <v>28568.960000000003</v>
      </c>
      <c r="V2313" s="2"/>
      <c r="W2313" s="2">
        <v>2016</v>
      </c>
      <c r="X2313" s="41"/>
    </row>
    <row r="2314" spans="1:24" ht="153" x14ac:dyDescent="0.25">
      <c r="A2314" s="6" t="s">
        <v>6266</v>
      </c>
      <c r="B2314" s="11" t="s">
        <v>25</v>
      </c>
      <c r="C2314" s="11" t="s">
        <v>2339</v>
      </c>
      <c r="D2314" s="11" t="s">
        <v>2294</v>
      </c>
      <c r="E2314" s="11" t="s">
        <v>2340</v>
      </c>
      <c r="F2314" s="35" t="s">
        <v>3871</v>
      </c>
      <c r="G2314" s="2" t="s">
        <v>30</v>
      </c>
      <c r="H2314" s="41">
        <v>0</v>
      </c>
      <c r="I2314" s="18">
        <v>470000000</v>
      </c>
      <c r="J2314" s="6" t="s">
        <v>32</v>
      </c>
      <c r="K2314" s="11" t="s">
        <v>3496</v>
      </c>
      <c r="L2314" s="40" t="s">
        <v>2257</v>
      </c>
      <c r="M2314" s="2" t="s">
        <v>35</v>
      </c>
      <c r="N2314" s="11" t="s">
        <v>2258</v>
      </c>
      <c r="O2314" s="11" t="s">
        <v>2259</v>
      </c>
      <c r="P2314" s="2">
        <v>796</v>
      </c>
      <c r="Q2314" s="42" t="s">
        <v>39</v>
      </c>
      <c r="R2314" s="53">
        <v>4</v>
      </c>
      <c r="S2314" s="43">
        <v>600</v>
      </c>
      <c r="T2314" s="23">
        <f t="shared" si="1349"/>
        <v>2400</v>
      </c>
      <c r="U2314" s="23">
        <f t="shared" si="1346"/>
        <v>2688.0000000000005</v>
      </c>
      <c r="V2314" s="2"/>
      <c r="W2314" s="2">
        <v>2016</v>
      </c>
      <c r="X2314" s="41"/>
    </row>
    <row r="2315" spans="1:24" ht="153" x14ac:dyDescent="0.25">
      <c r="A2315" s="6" t="s">
        <v>6267</v>
      </c>
      <c r="B2315" s="11" t="s">
        <v>25</v>
      </c>
      <c r="C2315" s="11" t="s">
        <v>3852</v>
      </c>
      <c r="D2315" s="11" t="s">
        <v>2819</v>
      </c>
      <c r="E2315" s="11" t="s">
        <v>3828</v>
      </c>
      <c r="F2315" s="11" t="s">
        <v>3872</v>
      </c>
      <c r="G2315" s="2" t="s">
        <v>30</v>
      </c>
      <c r="H2315" s="41">
        <v>0</v>
      </c>
      <c r="I2315" s="18">
        <v>470000000</v>
      </c>
      <c r="J2315" s="6" t="s">
        <v>32</v>
      </c>
      <c r="K2315" s="11" t="s">
        <v>3496</v>
      </c>
      <c r="L2315" s="40" t="s">
        <v>2257</v>
      </c>
      <c r="M2315" s="2" t="s">
        <v>35</v>
      </c>
      <c r="N2315" s="11" t="s">
        <v>2258</v>
      </c>
      <c r="O2315" s="11" t="s">
        <v>2259</v>
      </c>
      <c r="P2315" s="2">
        <v>839</v>
      </c>
      <c r="Q2315" s="3" t="s">
        <v>2030</v>
      </c>
      <c r="R2315" s="53">
        <v>6</v>
      </c>
      <c r="S2315" s="43">
        <v>2700</v>
      </c>
      <c r="T2315" s="23">
        <f t="shared" si="1349"/>
        <v>16200</v>
      </c>
      <c r="U2315" s="23">
        <f t="shared" si="1346"/>
        <v>18144</v>
      </c>
      <c r="V2315" s="2"/>
      <c r="W2315" s="2">
        <v>2016</v>
      </c>
      <c r="X2315" s="41"/>
    </row>
    <row r="2316" spans="1:24" ht="153" x14ac:dyDescent="0.25">
      <c r="A2316" s="6" t="s">
        <v>6268</v>
      </c>
      <c r="B2316" s="11" t="s">
        <v>25</v>
      </c>
      <c r="C2316" s="11" t="s">
        <v>3873</v>
      </c>
      <c r="D2316" s="11" t="s">
        <v>2848</v>
      </c>
      <c r="E2316" s="11" t="s">
        <v>3874</v>
      </c>
      <c r="F2316" s="35" t="s">
        <v>3875</v>
      </c>
      <c r="G2316" s="2" t="s">
        <v>30</v>
      </c>
      <c r="H2316" s="41">
        <v>0</v>
      </c>
      <c r="I2316" s="18">
        <v>470000000</v>
      </c>
      <c r="J2316" s="6" t="s">
        <v>32</v>
      </c>
      <c r="K2316" s="11" t="s">
        <v>3496</v>
      </c>
      <c r="L2316" s="40" t="s">
        <v>2257</v>
      </c>
      <c r="M2316" s="2" t="s">
        <v>35</v>
      </c>
      <c r="N2316" s="11" t="s">
        <v>2258</v>
      </c>
      <c r="O2316" s="11" t="s">
        <v>2259</v>
      </c>
      <c r="P2316" s="2">
        <v>796</v>
      </c>
      <c r="Q2316" s="42" t="s">
        <v>39</v>
      </c>
      <c r="R2316" s="53">
        <v>1</v>
      </c>
      <c r="S2316" s="43">
        <v>13750</v>
      </c>
      <c r="T2316" s="23">
        <f t="shared" si="1349"/>
        <v>13750</v>
      </c>
      <c r="U2316" s="23">
        <f t="shared" si="1346"/>
        <v>15400.000000000002</v>
      </c>
      <c r="V2316" s="2"/>
      <c r="W2316" s="2">
        <v>2016</v>
      </c>
      <c r="X2316" s="41"/>
    </row>
    <row r="2317" spans="1:24" ht="153" x14ac:dyDescent="0.25">
      <c r="A2317" s="6" t="s">
        <v>6269</v>
      </c>
      <c r="B2317" s="11" t="s">
        <v>25</v>
      </c>
      <c r="C2317" s="11" t="s">
        <v>3852</v>
      </c>
      <c r="D2317" s="11" t="s">
        <v>2819</v>
      </c>
      <c r="E2317" s="11" t="s">
        <v>3828</v>
      </c>
      <c r="F2317" s="11" t="s">
        <v>3876</v>
      </c>
      <c r="G2317" s="2" t="s">
        <v>30</v>
      </c>
      <c r="H2317" s="41">
        <v>0</v>
      </c>
      <c r="I2317" s="18">
        <v>470000000</v>
      </c>
      <c r="J2317" s="6" t="s">
        <v>32</v>
      </c>
      <c r="K2317" s="11" t="s">
        <v>95</v>
      </c>
      <c r="L2317" s="40" t="s">
        <v>2257</v>
      </c>
      <c r="M2317" s="2" t="s">
        <v>35</v>
      </c>
      <c r="N2317" s="11" t="s">
        <v>2258</v>
      </c>
      <c r="O2317" s="11" t="s">
        <v>2259</v>
      </c>
      <c r="P2317" s="2">
        <v>839</v>
      </c>
      <c r="Q2317" s="3" t="s">
        <v>2030</v>
      </c>
      <c r="R2317" s="70">
        <v>2</v>
      </c>
      <c r="S2317" s="43">
        <v>2850</v>
      </c>
      <c r="T2317" s="23">
        <v>0</v>
      </c>
      <c r="U2317" s="23">
        <f t="shared" si="1346"/>
        <v>0</v>
      </c>
      <c r="V2317" s="2"/>
      <c r="W2317" s="2">
        <v>2016</v>
      </c>
      <c r="X2317" s="41" t="s">
        <v>6905</v>
      </c>
    </row>
    <row r="2318" spans="1:24" ht="153" x14ac:dyDescent="0.25">
      <c r="A2318" s="6" t="s">
        <v>6270</v>
      </c>
      <c r="B2318" s="11" t="s">
        <v>25</v>
      </c>
      <c r="C2318" s="11" t="s">
        <v>3877</v>
      </c>
      <c r="D2318" s="11" t="s">
        <v>2819</v>
      </c>
      <c r="E2318" s="11" t="s">
        <v>2969</v>
      </c>
      <c r="F2318" s="300" t="s">
        <v>3878</v>
      </c>
      <c r="G2318" s="2" t="s">
        <v>30</v>
      </c>
      <c r="H2318" s="41">
        <v>0</v>
      </c>
      <c r="I2318" s="18">
        <v>470000000</v>
      </c>
      <c r="J2318" s="6" t="s">
        <v>32</v>
      </c>
      <c r="K2318" s="11" t="s">
        <v>95</v>
      </c>
      <c r="L2318" s="40" t="s">
        <v>2257</v>
      </c>
      <c r="M2318" s="2" t="s">
        <v>35</v>
      </c>
      <c r="N2318" s="11" t="s">
        <v>2258</v>
      </c>
      <c r="O2318" s="11" t="s">
        <v>2259</v>
      </c>
      <c r="P2318" s="2">
        <v>839</v>
      </c>
      <c r="Q2318" s="3" t="s">
        <v>2030</v>
      </c>
      <c r="R2318" s="70">
        <v>2</v>
      </c>
      <c r="S2318" s="70">
        <v>5500</v>
      </c>
      <c r="T2318" s="23">
        <v>0</v>
      </c>
      <c r="U2318" s="23">
        <f t="shared" si="1346"/>
        <v>0</v>
      </c>
      <c r="V2318" s="2"/>
      <c r="W2318" s="2">
        <v>2016</v>
      </c>
      <c r="X2318" s="41" t="s">
        <v>6905</v>
      </c>
    </row>
    <row r="2319" spans="1:24" ht="153" x14ac:dyDescent="0.25">
      <c r="A2319" s="6" t="s">
        <v>6271</v>
      </c>
      <c r="B2319" s="11" t="s">
        <v>25</v>
      </c>
      <c r="C2319" s="11" t="s">
        <v>3868</v>
      </c>
      <c r="D2319" s="11" t="s">
        <v>2868</v>
      </c>
      <c r="E2319" s="11" t="s">
        <v>3869</v>
      </c>
      <c r="F2319" s="300" t="s">
        <v>3879</v>
      </c>
      <c r="G2319" s="2" t="s">
        <v>30</v>
      </c>
      <c r="H2319" s="41">
        <v>0</v>
      </c>
      <c r="I2319" s="18">
        <v>470000000</v>
      </c>
      <c r="J2319" s="6" t="s">
        <v>32</v>
      </c>
      <c r="K2319" s="11" t="s">
        <v>95</v>
      </c>
      <c r="L2319" s="40" t="s">
        <v>2257</v>
      </c>
      <c r="M2319" s="2" t="s">
        <v>35</v>
      </c>
      <c r="N2319" s="11" t="s">
        <v>2258</v>
      </c>
      <c r="O2319" s="11" t="s">
        <v>2259</v>
      </c>
      <c r="P2319" s="2">
        <v>796</v>
      </c>
      <c r="Q2319" s="2" t="s">
        <v>39</v>
      </c>
      <c r="R2319" s="70">
        <v>2</v>
      </c>
      <c r="S2319" s="70">
        <v>5650</v>
      </c>
      <c r="T2319" s="23">
        <v>0</v>
      </c>
      <c r="U2319" s="23">
        <f t="shared" si="1346"/>
        <v>0</v>
      </c>
      <c r="V2319" s="2"/>
      <c r="W2319" s="2">
        <v>2016</v>
      </c>
      <c r="X2319" s="41" t="s">
        <v>6905</v>
      </c>
    </row>
    <row r="2320" spans="1:24" ht="153" x14ac:dyDescent="0.25">
      <c r="A2320" s="6" t="s">
        <v>6272</v>
      </c>
      <c r="B2320" s="11" t="s">
        <v>25</v>
      </c>
      <c r="C2320" s="11" t="s">
        <v>3852</v>
      </c>
      <c r="D2320" s="11" t="s">
        <v>2819</v>
      </c>
      <c r="E2320" s="11" t="s">
        <v>3828</v>
      </c>
      <c r="F2320" s="300" t="s">
        <v>3880</v>
      </c>
      <c r="G2320" s="2" t="s">
        <v>30</v>
      </c>
      <c r="H2320" s="41">
        <v>0</v>
      </c>
      <c r="I2320" s="18">
        <v>470000000</v>
      </c>
      <c r="J2320" s="6" t="s">
        <v>32</v>
      </c>
      <c r="K2320" s="11" t="s">
        <v>95</v>
      </c>
      <c r="L2320" s="40" t="s">
        <v>2257</v>
      </c>
      <c r="M2320" s="2" t="s">
        <v>35</v>
      </c>
      <c r="N2320" s="11" t="s">
        <v>2258</v>
      </c>
      <c r="O2320" s="11" t="s">
        <v>2259</v>
      </c>
      <c r="P2320" s="2">
        <v>796</v>
      </c>
      <c r="Q2320" s="42" t="s">
        <v>39</v>
      </c>
      <c r="R2320" s="70">
        <v>2</v>
      </c>
      <c r="S2320" s="70">
        <v>11150</v>
      </c>
      <c r="T2320" s="23">
        <v>0</v>
      </c>
      <c r="U2320" s="23">
        <f t="shared" si="1346"/>
        <v>0</v>
      </c>
      <c r="V2320" s="2"/>
      <c r="W2320" s="2">
        <v>2016</v>
      </c>
      <c r="X2320" s="41" t="s">
        <v>6905</v>
      </c>
    </row>
    <row r="2321" spans="1:24" ht="153" x14ac:dyDescent="0.25">
      <c r="A2321" s="6" t="s">
        <v>6273</v>
      </c>
      <c r="B2321" s="11" t="s">
        <v>25</v>
      </c>
      <c r="C2321" s="11" t="s">
        <v>3881</v>
      </c>
      <c r="D2321" s="11" t="s">
        <v>3178</v>
      </c>
      <c r="E2321" s="11" t="s">
        <v>3882</v>
      </c>
      <c r="F2321" s="300" t="s">
        <v>3883</v>
      </c>
      <c r="G2321" s="2" t="s">
        <v>30</v>
      </c>
      <c r="H2321" s="41">
        <v>0</v>
      </c>
      <c r="I2321" s="18">
        <v>470000000</v>
      </c>
      <c r="J2321" s="6" t="s">
        <v>32</v>
      </c>
      <c r="K2321" s="11" t="s">
        <v>95</v>
      </c>
      <c r="L2321" s="40" t="s">
        <v>2257</v>
      </c>
      <c r="M2321" s="2" t="s">
        <v>35</v>
      </c>
      <c r="N2321" s="11" t="s">
        <v>2258</v>
      </c>
      <c r="O2321" s="11" t="s">
        <v>2259</v>
      </c>
      <c r="P2321" s="2">
        <v>796</v>
      </c>
      <c r="Q2321" s="42" t="s">
        <v>39</v>
      </c>
      <c r="R2321" s="70">
        <v>1</v>
      </c>
      <c r="S2321" s="70">
        <v>5150</v>
      </c>
      <c r="T2321" s="23">
        <v>0</v>
      </c>
      <c r="U2321" s="23">
        <f t="shared" ref="U2321:U2406" si="1354">T2321*1.12</f>
        <v>0</v>
      </c>
      <c r="V2321" s="2"/>
      <c r="W2321" s="2">
        <v>2016</v>
      </c>
      <c r="X2321" s="41" t="s">
        <v>6905</v>
      </c>
    </row>
    <row r="2322" spans="1:24" ht="153" x14ac:dyDescent="0.25">
      <c r="A2322" s="6" t="s">
        <v>6274</v>
      </c>
      <c r="B2322" s="11" t="s">
        <v>25</v>
      </c>
      <c r="C2322" s="11" t="s">
        <v>3884</v>
      </c>
      <c r="D2322" s="11" t="s">
        <v>3885</v>
      </c>
      <c r="E2322" s="11" t="s">
        <v>3095</v>
      </c>
      <c r="F2322" s="11" t="s">
        <v>3886</v>
      </c>
      <c r="G2322" s="2" t="s">
        <v>30</v>
      </c>
      <c r="H2322" s="41">
        <v>0</v>
      </c>
      <c r="I2322" s="18">
        <v>470000000</v>
      </c>
      <c r="J2322" s="6" t="s">
        <v>32</v>
      </c>
      <c r="K2322" s="11" t="s">
        <v>95</v>
      </c>
      <c r="L2322" s="40" t="s">
        <v>2257</v>
      </c>
      <c r="M2322" s="2" t="s">
        <v>35</v>
      </c>
      <c r="N2322" s="11" t="s">
        <v>2258</v>
      </c>
      <c r="O2322" s="11" t="s">
        <v>2259</v>
      </c>
      <c r="P2322" s="2">
        <v>796</v>
      </c>
      <c r="Q2322" s="42" t="s">
        <v>39</v>
      </c>
      <c r="R2322" s="70">
        <v>1</v>
      </c>
      <c r="S2322" s="70">
        <v>13000</v>
      </c>
      <c r="T2322" s="23">
        <v>0</v>
      </c>
      <c r="U2322" s="23">
        <f t="shared" si="1354"/>
        <v>0</v>
      </c>
      <c r="V2322" s="2"/>
      <c r="W2322" s="2">
        <v>2016</v>
      </c>
      <c r="X2322" s="41" t="s">
        <v>6905</v>
      </c>
    </row>
    <row r="2323" spans="1:24" ht="153" x14ac:dyDescent="0.25">
      <c r="A2323" s="6" t="s">
        <v>6275</v>
      </c>
      <c r="B2323" s="11" t="s">
        <v>25</v>
      </c>
      <c r="C2323" s="11" t="s">
        <v>2852</v>
      </c>
      <c r="D2323" s="11" t="s">
        <v>2460</v>
      </c>
      <c r="E2323" s="11" t="s">
        <v>2853</v>
      </c>
      <c r="F2323" s="300" t="s">
        <v>3887</v>
      </c>
      <c r="G2323" s="2" t="s">
        <v>30</v>
      </c>
      <c r="H2323" s="41">
        <v>0</v>
      </c>
      <c r="I2323" s="18">
        <v>470000000</v>
      </c>
      <c r="J2323" s="6" t="s">
        <v>32</v>
      </c>
      <c r="K2323" s="11" t="s">
        <v>95</v>
      </c>
      <c r="L2323" s="40" t="s">
        <v>2257</v>
      </c>
      <c r="M2323" s="2" t="s">
        <v>35</v>
      </c>
      <c r="N2323" s="11" t="s">
        <v>2258</v>
      </c>
      <c r="O2323" s="11" t="s">
        <v>2259</v>
      </c>
      <c r="P2323" s="2">
        <v>796</v>
      </c>
      <c r="Q2323" s="42" t="s">
        <v>39</v>
      </c>
      <c r="R2323" s="70">
        <v>1</v>
      </c>
      <c r="S2323" s="70">
        <v>7650</v>
      </c>
      <c r="T2323" s="23">
        <v>0</v>
      </c>
      <c r="U2323" s="23">
        <f t="shared" si="1354"/>
        <v>0</v>
      </c>
      <c r="V2323" s="2"/>
      <c r="W2323" s="2">
        <v>2016</v>
      </c>
      <c r="X2323" s="41" t="s">
        <v>6905</v>
      </c>
    </row>
    <row r="2324" spans="1:24" ht="153" x14ac:dyDescent="0.25">
      <c r="A2324" s="6" t="s">
        <v>6276</v>
      </c>
      <c r="B2324" s="11" t="s">
        <v>25</v>
      </c>
      <c r="C2324" s="11" t="s">
        <v>2965</v>
      </c>
      <c r="D2324" s="11" t="s">
        <v>781</v>
      </c>
      <c r="E2324" s="11" t="s">
        <v>2966</v>
      </c>
      <c r="F2324" s="11" t="s">
        <v>3888</v>
      </c>
      <c r="G2324" s="2" t="s">
        <v>30</v>
      </c>
      <c r="H2324" s="41">
        <v>0</v>
      </c>
      <c r="I2324" s="18">
        <v>470000000</v>
      </c>
      <c r="J2324" s="6" t="s">
        <v>32</v>
      </c>
      <c r="K2324" s="11" t="s">
        <v>95</v>
      </c>
      <c r="L2324" s="40" t="s">
        <v>2257</v>
      </c>
      <c r="M2324" s="2" t="s">
        <v>35</v>
      </c>
      <c r="N2324" s="11" t="s">
        <v>2258</v>
      </c>
      <c r="O2324" s="11" t="s">
        <v>2259</v>
      </c>
      <c r="P2324" s="2">
        <v>796</v>
      </c>
      <c r="Q2324" s="42" t="s">
        <v>39</v>
      </c>
      <c r="R2324" s="70">
        <v>4</v>
      </c>
      <c r="S2324" s="70">
        <v>999.99999999999989</v>
      </c>
      <c r="T2324" s="23">
        <v>0</v>
      </c>
      <c r="U2324" s="23">
        <f t="shared" si="1354"/>
        <v>0</v>
      </c>
      <c r="V2324" s="2"/>
      <c r="W2324" s="2">
        <v>2016</v>
      </c>
      <c r="X2324" s="41" t="s">
        <v>6905</v>
      </c>
    </row>
    <row r="2325" spans="1:24" ht="153" x14ac:dyDescent="0.25">
      <c r="A2325" s="6" t="s">
        <v>6277</v>
      </c>
      <c r="B2325" s="11" t="s">
        <v>25</v>
      </c>
      <c r="C2325" s="11" t="s">
        <v>2962</v>
      </c>
      <c r="D2325" s="11" t="s">
        <v>2393</v>
      </c>
      <c r="E2325" s="11" t="s">
        <v>2963</v>
      </c>
      <c r="F2325" s="11" t="s">
        <v>3889</v>
      </c>
      <c r="G2325" s="2" t="s">
        <v>30</v>
      </c>
      <c r="H2325" s="41">
        <v>0</v>
      </c>
      <c r="I2325" s="18">
        <v>470000000</v>
      </c>
      <c r="J2325" s="6" t="s">
        <v>32</v>
      </c>
      <c r="K2325" s="11" t="s">
        <v>95</v>
      </c>
      <c r="L2325" s="40" t="s">
        <v>2257</v>
      </c>
      <c r="M2325" s="2" t="s">
        <v>35</v>
      </c>
      <c r="N2325" s="11" t="s">
        <v>2258</v>
      </c>
      <c r="O2325" s="11" t="s">
        <v>2259</v>
      </c>
      <c r="P2325" s="2">
        <v>796</v>
      </c>
      <c r="Q2325" s="42" t="s">
        <v>39</v>
      </c>
      <c r="R2325" s="70">
        <v>4</v>
      </c>
      <c r="S2325" s="70">
        <v>900</v>
      </c>
      <c r="T2325" s="23">
        <v>0</v>
      </c>
      <c r="U2325" s="23">
        <f t="shared" si="1354"/>
        <v>0</v>
      </c>
      <c r="V2325" s="2"/>
      <c r="W2325" s="2">
        <v>2016</v>
      </c>
      <c r="X2325" s="41" t="s">
        <v>6905</v>
      </c>
    </row>
    <row r="2326" spans="1:24" ht="153" x14ac:dyDescent="0.25">
      <c r="A2326" s="6" t="s">
        <v>6278</v>
      </c>
      <c r="B2326" s="11" t="s">
        <v>25</v>
      </c>
      <c r="C2326" s="11" t="s">
        <v>2417</v>
      </c>
      <c r="D2326" s="11" t="s">
        <v>781</v>
      </c>
      <c r="E2326" s="11" t="s">
        <v>2418</v>
      </c>
      <c r="F2326" s="11" t="s">
        <v>3890</v>
      </c>
      <c r="G2326" s="2" t="s">
        <v>30</v>
      </c>
      <c r="H2326" s="41">
        <v>0</v>
      </c>
      <c r="I2326" s="18">
        <v>470000000</v>
      </c>
      <c r="J2326" s="6" t="s">
        <v>32</v>
      </c>
      <c r="K2326" s="11" t="s">
        <v>95</v>
      </c>
      <c r="L2326" s="40" t="s">
        <v>2257</v>
      </c>
      <c r="M2326" s="2" t="s">
        <v>35</v>
      </c>
      <c r="N2326" s="11" t="s">
        <v>2258</v>
      </c>
      <c r="O2326" s="11" t="s">
        <v>2259</v>
      </c>
      <c r="P2326" s="2">
        <v>796</v>
      </c>
      <c r="Q2326" s="42" t="s">
        <v>39</v>
      </c>
      <c r="R2326" s="70">
        <v>3</v>
      </c>
      <c r="S2326" s="70">
        <v>1150</v>
      </c>
      <c r="T2326" s="23">
        <v>0</v>
      </c>
      <c r="U2326" s="23">
        <f t="shared" si="1354"/>
        <v>0</v>
      </c>
      <c r="V2326" s="2"/>
      <c r="W2326" s="2">
        <v>2016</v>
      </c>
      <c r="X2326" s="41" t="s">
        <v>6905</v>
      </c>
    </row>
    <row r="2327" spans="1:24" ht="153" x14ac:dyDescent="0.25">
      <c r="A2327" s="6" t="s">
        <v>6279</v>
      </c>
      <c r="B2327" s="11" t="s">
        <v>25</v>
      </c>
      <c r="C2327" s="11" t="s">
        <v>3017</v>
      </c>
      <c r="D2327" s="11" t="s">
        <v>2512</v>
      </c>
      <c r="E2327" s="11" t="s">
        <v>3018</v>
      </c>
      <c r="F2327" s="11" t="s">
        <v>3891</v>
      </c>
      <c r="G2327" s="2" t="s">
        <v>30</v>
      </c>
      <c r="H2327" s="41">
        <v>0</v>
      </c>
      <c r="I2327" s="18">
        <v>470000000</v>
      </c>
      <c r="J2327" s="6" t="s">
        <v>32</v>
      </c>
      <c r="K2327" s="11" t="s">
        <v>95</v>
      </c>
      <c r="L2327" s="40" t="s">
        <v>2257</v>
      </c>
      <c r="M2327" s="2" t="s">
        <v>35</v>
      </c>
      <c r="N2327" s="11" t="s">
        <v>2258</v>
      </c>
      <c r="O2327" s="11" t="s">
        <v>2259</v>
      </c>
      <c r="P2327" s="2">
        <v>796</v>
      </c>
      <c r="Q2327" s="42" t="s">
        <v>39</v>
      </c>
      <c r="R2327" s="70">
        <v>2</v>
      </c>
      <c r="S2327" s="70">
        <v>8149.9999999999991</v>
      </c>
      <c r="T2327" s="23">
        <v>0</v>
      </c>
      <c r="U2327" s="23">
        <f t="shared" si="1354"/>
        <v>0</v>
      </c>
      <c r="V2327" s="2"/>
      <c r="W2327" s="2">
        <v>2016</v>
      </c>
      <c r="X2327" s="41" t="s">
        <v>6905</v>
      </c>
    </row>
    <row r="2328" spans="1:24" ht="153" x14ac:dyDescent="0.25">
      <c r="A2328" s="6" t="s">
        <v>6280</v>
      </c>
      <c r="B2328" s="11" t="s">
        <v>25</v>
      </c>
      <c r="C2328" s="11" t="s">
        <v>3892</v>
      </c>
      <c r="D2328" s="11" t="s">
        <v>3893</v>
      </c>
      <c r="E2328" s="11" t="s">
        <v>3894</v>
      </c>
      <c r="F2328" s="300" t="s">
        <v>3895</v>
      </c>
      <c r="G2328" s="2" t="s">
        <v>30</v>
      </c>
      <c r="H2328" s="41">
        <v>0</v>
      </c>
      <c r="I2328" s="18">
        <v>470000000</v>
      </c>
      <c r="J2328" s="6" t="s">
        <v>32</v>
      </c>
      <c r="K2328" s="11" t="s">
        <v>95</v>
      </c>
      <c r="L2328" s="40" t="s">
        <v>2257</v>
      </c>
      <c r="M2328" s="2" t="s">
        <v>35</v>
      </c>
      <c r="N2328" s="11" t="s">
        <v>2258</v>
      </c>
      <c r="O2328" s="11" t="s">
        <v>2259</v>
      </c>
      <c r="P2328" s="2">
        <v>796</v>
      </c>
      <c r="Q2328" s="2" t="s">
        <v>39</v>
      </c>
      <c r="R2328" s="70">
        <v>2</v>
      </c>
      <c r="S2328" s="70">
        <v>17150</v>
      </c>
      <c r="T2328" s="23">
        <v>0</v>
      </c>
      <c r="U2328" s="23">
        <f t="shared" si="1354"/>
        <v>0</v>
      </c>
      <c r="V2328" s="2"/>
      <c r="W2328" s="2">
        <v>2016</v>
      </c>
      <c r="X2328" s="41" t="s">
        <v>6905</v>
      </c>
    </row>
    <row r="2329" spans="1:24" ht="153" x14ac:dyDescent="0.25">
      <c r="A2329" s="6" t="s">
        <v>6281</v>
      </c>
      <c r="B2329" s="11" t="s">
        <v>25</v>
      </c>
      <c r="C2329" s="11" t="s">
        <v>3896</v>
      </c>
      <c r="D2329" s="11" t="s">
        <v>3893</v>
      </c>
      <c r="E2329" s="11" t="s">
        <v>3897</v>
      </c>
      <c r="F2329" s="300" t="s">
        <v>3898</v>
      </c>
      <c r="G2329" s="2" t="s">
        <v>30</v>
      </c>
      <c r="H2329" s="41">
        <v>0</v>
      </c>
      <c r="I2329" s="18">
        <v>470000000</v>
      </c>
      <c r="J2329" s="6" t="s">
        <v>32</v>
      </c>
      <c r="K2329" s="11" t="s">
        <v>95</v>
      </c>
      <c r="L2329" s="40" t="s">
        <v>2257</v>
      </c>
      <c r="M2329" s="2" t="s">
        <v>35</v>
      </c>
      <c r="N2329" s="11" t="s">
        <v>2258</v>
      </c>
      <c r="O2329" s="11" t="s">
        <v>2259</v>
      </c>
      <c r="P2329" s="2">
        <v>796</v>
      </c>
      <c r="Q2329" s="2" t="s">
        <v>39</v>
      </c>
      <c r="R2329" s="70">
        <v>2</v>
      </c>
      <c r="S2329" s="70">
        <v>12150</v>
      </c>
      <c r="T2329" s="23">
        <v>0</v>
      </c>
      <c r="U2329" s="23">
        <f t="shared" si="1354"/>
        <v>0</v>
      </c>
      <c r="V2329" s="2"/>
      <c r="W2329" s="2">
        <v>2016</v>
      </c>
      <c r="X2329" s="41" t="s">
        <v>6905</v>
      </c>
    </row>
    <row r="2330" spans="1:24" ht="153" x14ac:dyDescent="0.25">
      <c r="A2330" s="6" t="s">
        <v>6282</v>
      </c>
      <c r="B2330" s="11" t="s">
        <v>25</v>
      </c>
      <c r="C2330" s="11" t="s">
        <v>6860</v>
      </c>
      <c r="D2330" s="11" t="s">
        <v>2346</v>
      </c>
      <c r="E2330" s="11" t="s">
        <v>3899</v>
      </c>
      <c r="F2330" s="62" t="s">
        <v>3900</v>
      </c>
      <c r="G2330" s="2" t="s">
        <v>30</v>
      </c>
      <c r="H2330" s="41">
        <v>0</v>
      </c>
      <c r="I2330" s="18">
        <v>470000000</v>
      </c>
      <c r="J2330" s="6" t="s">
        <v>32</v>
      </c>
      <c r="K2330" s="11" t="s">
        <v>95</v>
      </c>
      <c r="L2330" s="40" t="s">
        <v>2257</v>
      </c>
      <c r="M2330" s="2" t="s">
        <v>35</v>
      </c>
      <c r="N2330" s="11" t="s">
        <v>2258</v>
      </c>
      <c r="O2330" s="11" t="s">
        <v>2259</v>
      </c>
      <c r="P2330" s="2">
        <v>796</v>
      </c>
      <c r="Q2330" s="42" t="s">
        <v>39</v>
      </c>
      <c r="R2330" s="70">
        <v>1</v>
      </c>
      <c r="S2330" s="70">
        <v>400000</v>
      </c>
      <c r="T2330" s="23">
        <v>0</v>
      </c>
      <c r="U2330" s="23">
        <f t="shared" si="1354"/>
        <v>0</v>
      </c>
      <c r="V2330" s="2"/>
      <c r="W2330" s="2">
        <v>2016</v>
      </c>
      <c r="X2330" s="41" t="s">
        <v>6905</v>
      </c>
    </row>
    <row r="2331" spans="1:24" ht="153" x14ac:dyDescent="0.25">
      <c r="A2331" s="6" t="s">
        <v>6283</v>
      </c>
      <c r="B2331" s="11" t="s">
        <v>25</v>
      </c>
      <c r="C2331" s="11" t="s">
        <v>3852</v>
      </c>
      <c r="D2331" s="11" t="s">
        <v>2819</v>
      </c>
      <c r="E2331" s="11" t="s">
        <v>3828</v>
      </c>
      <c r="F2331" s="11" t="s">
        <v>3901</v>
      </c>
      <c r="G2331" s="2" t="s">
        <v>30</v>
      </c>
      <c r="H2331" s="41">
        <v>0</v>
      </c>
      <c r="I2331" s="18">
        <v>470000000</v>
      </c>
      <c r="J2331" s="6" t="s">
        <v>32</v>
      </c>
      <c r="K2331" s="11" t="s">
        <v>95</v>
      </c>
      <c r="L2331" s="40" t="s">
        <v>2257</v>
      </c>
      <c r="M2331" s="2" t="s">
        <v>35</v>
      </c>
      <c r="N2331" s="11" t="s">
        <v>2258</v>
      </c>
      <c r="O2331" s="11" t="s">
        <v>2259</v>
      </c>
      <c r="P2331" s="2">
        <v>839</v>
      </c>
      <c r="Q2331" s="3" t="s">
        <v>2030</v>
      </c>
      <c r="R2331" s="70">
        <v>4</v>
      </c>
      <c r="S2331" s="70">
        <v>13250</v>
      </c>
      <c r="T2331" s="23">
        <v>0</v>
      </c>
      <c r="U2331" s="23">
        <f t="shared" si="1354"/>
        <v>0</v>
      </c>
      <c r="V2331" s="2"/>
      <c r="W2331" s="2">
        <v>2016</v>
      </c>
      <c r="X2331" s="41" t="s">
        <v>6905</v>
      </c>
    </row>
    <row r="2332" spans="1:24" ht="153" x14ac:dyDescent="0.25">
      <c r="A2332" s="6" t="s">
        <v>6284</v>
      </c>
      <c r="B2332" s="11" t="s">
        <v>25</v>
      </c>
      <c r="C2332" s="11" t="s">
        <v>3877</v>
      </c>
      <c r="D2332" s="11" t="s">
        <v>2819</v>
      </c>
      <c r="E2332" s="11" t="s">
        <v>2969</v>
      </c>
      <c r="F2332" s="11" t="s">
        <v>3902</v>
      </c>
      <c r="G2332" s="2" t="s">
        <v>30</v>
      </c>
      <c r="H2332" s="41">
        <v>0</v>
      </c>
      <c r="I2332" s="18">
        <v>470000000</v>
      </c>
      <c r="J2332" s="6" t="s">
        <v>32</v>
      </c>
      <c r="K2332" s="11" t="s">
        <v>95</v>
      </c>
      <c r="L2332" s="40" t="s">
        <v>2257</v>
      </c>
      <c r="M2332" s="2" t="s">
        <v>35</v>
      </c>
      <c r="N2332" s="11" t="s">
        <v>2258</v>
      </c>
      <c r="O2332" s="11" t="s">
        <v>2259</v>
      </c>
      <c r="P2332" s="2">
        <v>839</v>
      </c>
      <c r="Q2332" s="3" t="s">
        <v>2030</v>
      </c>
      <c r="R2332" s="70">
        <v>4</v>
      </c>
      <c r="S2332" s="70">
        <v>11500</v>
      </c>
      <c r="T2332" s="23">
        <v>0</v>
      </c>
      <c r="U2332" s="23">
        <f t="shared" si="1354"/>
        <v>0</v>
      </c>
      <c r="V2332" s="2"/>
      <c r="W2332" s="2">
        <v>2016</v>
      </c>
      <c r="X2332" s="41" t="s">
        <v>6905</v>
      </c>
    </row>
    <row r="2333" spans="1:24" ht="153" x14ac:dyDescent="0.25">
      <c r="A2333" s="6" t="s">
        <v>6285</v>
      </c>
      <c r="B2333" s="11" t="s">
        <v>25</v>
      </c>
      <c r="C2333" s="11" t="s">
        <v>3903</v>
      </c>
      <c r="D2333" s="11" t="s">
        <v>2346</v>
      </c>
      <c r="E2333" s="11" t="s">
        <v>3904</v>
      </c>
      <c r="F2333" s="11" t="s">
        <v>3905</v>
      </c>
      <c r="G2333" s="2" t="s">
        <v>30</v>
      </c>
      <c r="H2333" s="41">
        <v>0</v>
      </c>
      <c r="I2333" s="18">
        <v>470000000</v>
      </c>
      <c r="J2333" s="6" t="s">
        <v>32</v>
      </c>
      <c r="K2333" s="11" t="s">
        <v>95</v>
      </c>
      <c r="L2333" s="40" t="s">
        <v>2257</v>
      </c>
      <c r="M2333" s="2" t="s">
        <v>35</v>
      </c>
      <c r="N2333" s="11" t="s">
        <v>2258</v>
      </c>
      <c r="O2333" s="11" t="s">
        <v>2259</v>
      </c>
      <c r="P2333" s="2">
        <v>796</v>
      </c>
      <c r="Q2333" s="2" t="s">
        <v>39</v>
      </c>
      <c r="R2333" s="70">
        <v>1</v>
      </c>
      <c r="S2333" s="70">
        <v>1758250</v>
      </c>
      <c r="T2333" s="23">
        <v>0</v>
      </c>
      <c r="U2333" s="23">
        <f t="shared" si="1354"/>
        <v>0</v>
      </c>
      <c r="V2333" s="2"/>
      <c r="W2333" s="2">
        <v>2016</v>
      </c>
      <c r="X2333" s="41" t="s">
        <v>6905</v>
      </c>
    </row>
    <row r="2334" spans="1:24" ht="153" x14ac:dyDescent="0.25">
      <c r="A2334" s="6" t="s">
        <v>6286</v>
      </c>
      <c r="B2334" s="11" t="s">
        <v>25</v>
      </c>
      <c r="C2334" s="11" t="s">
        <v>3906</v>
      </c>
      <c r="D2334" s="11" t="s">
        <v>2460</v>
      </c>
      <c r="E2334" s="11" t="s">
        <v>3907</v>
      </c>
      <c r="F2334" s="11" t="s">
        <v>3908</v>
      </c>
      <c r="G2334" s="2" t="s">
        <v>30</v>
      </c>
      <c r="H2334" s="41">
        <v>0</v>
      </c>
      <c r="I2334" s="18">
        <v>470000000</v>
      </c>
      <c r="J2334" s="6" t="s">
        <v>32</v>
      </c>
      <c r="K2334" s="11" t="s">
        <v>95</v>
      </c>
      <c r="L2334" s="40" t="s">
        <v>2257</v>
      </c>
      <c r="M2334" s="2" t="s">
        <v>35</v>
      </c>
      <c r="N2334" s="11" t="s">
        <v>2258</v>
      </c>
      <c r="O2334" s="11" t="s">
        <v>2259</v>
      </c>
      <c r="P2334" s="2">
        <v>796</v>
      </c>
      <c r="Q2334" s="2" t="s">
        <v>39</v>
      </c>
      <c r="R2334" s="70">
        <v>2</v>
      </c>
      <c r="S2334" s="70">
        <v>11250</v>
      </c>
      <c r="T2334" s="23">
        <v>0</v>
      </c>
      <c r="U2334" s="23">
        <f t="shared" si="1354"/>
        <v>0</v>
      </c>
      <c r="V2334" s="2"/>
      <c r="W2334" s="2">
        <v>2016</v>
      </c>
      <c r="X2334" s="41" t="s">
        <v>6905</v>
      </c>
    </row>
    <row r="2335" spans="1:24" ht="153" x14ac:dyDescent="0.25">
      <c r="A2335" s="6" t="s">
        <v>6287</v>
      </c>
      <c r="B2335" s="11" t="s">
        <v>25</v>
      </c>
      <c r="C2335" s="11" t="s">
        <v>3892</v>
      </c>
      <c r="D2335" s="11" t="s">
        <v>3893</v>
      </c>
      <c r="E2335" s="11" t="s">
        <v>3894</v>
      </c>
      <c r="F2335" s="301" t="s">
        <v>3909</v>
      </c>
      <c r="G2335" s="2" t="s">
        <v>30</v>
      </c>
      <c r="H2335" s="41">
        <v>0</v>
      </c>
      <c r="I2335" s="18">
        <v>470000000</v>
      </c>
      <c r="J2335" s="6" t="s">
        <v>32</v>
      </c>
      <c r="K2335" s="11" t="s">
        <v>95</v>
      </c>
      <c r="L2335" s="40" t="s">
        <v>2257</v>
      </c>
      <c r="M2335" s="2" t="s">
        <v>35</v>
      </c>
      <c r="N2335" s="11" t="s">
        <v>2258</v>
      </c>
      <c r="O2335" s="11" t="s">
        <v>2259</v>
      </c>
      <c r="P2335" s="2">
        <v>796</v>
      </c>
      <c r="Q2335" s="2" t="s">
        <v>39</v>
      </c>
      <c r="R2335" s="70">
        <v>2</v>
      </c>
      <c r="S2335" s="70">
        <v>88250</v>
      </c>
      <c r="T2335" s="23">
        <v>0</v>
      </c>
      <c r="U2335" s="23">
        <f t="shared" si="1354"/>
        <v>0</v>
      </c>
      <c r="V2335" s="2"/>
      <c r="W2335" s="2">
        <v>2016</v>
      </c>
      <c r="X2335" s="41" t="s">
        <v>6905</v>
      </c>
    </row>
    <row r="2336" spans="1:24" ht="153" x14ac:dyDescent="0.25">
      <c r="A2336" s="6" t="s">
        <v>6288</v>
      </c>
      <c r="B2336" s="11" t="s">
        <v>25</v>
      </c>
      <c r="C2336" s="11" t="s">
        <v>3896</v>
      </c>
      <c r="D2336" s="11" t="s">
        <v>3893</v>
      </c>
      <c r="E2336" s="11" t="s">
        <v>3897</v>
      </c>
      <c r="F2336" s="11" t="s">
        <v>3910</v>
      </c>
      <c r="G2336" s="2" t="s">
        <v>30</v>
      </c>
      <c r="H2336" s="41">
        <v>0</v>
      </c>
      <c r="I2336" s="18">
        <v>470000000</v>
      </c>
      <c r="J2336" s="6" t="s">
        <v>32</v>
      </c>
      <c r="K2336" s="11" t="s">
        <v>95</v>
      </c>
      <c r="L2336" s="40" t="s">
        <v>2257</v>
      </c>
      <c r="M2336" s="2" t="s">
        <v>35</v>
      </c>
      <c r="N2336" s="11" t="s">
        <v>2258</v>
      </c>
      <c r="O2336" s="11" t="s">
        <v>2259</v>
      </c>
      <c r="P2336" s="2">
        <v>796</v>
      </c>
      <c r="Q2336" s="2" t="s">
        <v>39</v>
      </c>
      <c r="R2336" s="70">
        <v>2</v>
      </c>
      <c r="S2336" s="70">
        <v>43250</v>
      </c>
      <c r="T2336" s="23">
        <v>0</v>
      </c>
      <c r="U2336" s="23">
        <f t="shared" si="1354"/>
        <v>0</v>
      </c>
      <c r="V2336" s="2"/>
      <c r="W2336" s="2">
        <v>2016</v>
      </c>
      <c r="X2336" s="41" t="s">
        <v>6905</v>
      </c>
    </row>
    <row r="2337" spans="1:24" ht="153" x14ac:dyDescent="0.25">
      <c r="A2337" s="6" t="s">
        <v>6289</v>
      </c>
      <c r="B2337" s="11" t="s">
        <v>25</v>
      </c>
      <c r="C2337" s="11" t="s">
        <v>2965</v>
      </c>
      <c r="D2337" s="11" t="s">
        <v>781</v>
      </c>
      <c r="E2337" s="11" t="s">
        <v>2966</v>
      </c>
      <c r="F2337" s="11" t="s">
        <v>3911</v>
      </c>
      <c r="G2337" s="2" t="s">
        <v>30</v>
      </c>
      <c r="H2337" s="41">
        <v>0</v>
      </c>
      <c r="I2337" s="18">
        <v>470000000</v>
      </c>
      <c r="J2337" s="6" t="s">
        <v>32</v>
      </c>
      <c r="K2337" s="11" t="s">
        <v>95</v>
      </c>
      <c r="L2337" s="40" t="s">
        <v>2257</v>
      </c>
      <c r="M2337" s="2" t="s">
        <v>35</v>
      </c>
      <c r="N2337" s="11" t="s">
        <v>2258</v>
      </c>
      <c r="O2337" s="11" t="s">
        <v>2259</v>
      </c>
      <c r="P2337" s="2">
        <v>796</v>
      </c>
      <c r="Q2337" s="2" t="s">
        <v>39</v>
      </c>
      <c r="R2337" s="70">
        <v>6</v>
      </c>
      <c r="S2337" s="70">
        <v>4750</v>
      </c>
      <c r="T2337" s="23">
        <v>0</v>
      </c>
      <c r="U2337" s="23">
        <f t="shared" si="1354"/>
        <v>0</v>
      </c>
      <c r="V2337" s="2"/>
      <c r="W2337" s="2">
        <v>2016</v>
      </c>
      <c r="X2337" s="41" t="s">
        <v>6905</v>
      </c>
    </row>
    <row r="2338" spans="1:24" ht="153" x14ac:dyDescent="0.25">
      <c r="A2338" s="6" t="s">
        <v>6290</v>
      </c>
      <c r="B2338" s="11" t="s">
        <v>25</v>
      </c>
      <c r="C2338" s="11" t="s">
        <v>2962</v>
      </c>
      <c r="D2338" s="11" t="s">
        <v>2393</v>
      </c>
      <c r="E2338" s="11" t="s">
        <v>2963</v>
      </c>
      <c r="F2338" s="11" t="s">
        <v>3912</v>
      </c>
      <c r="G2338" s="2" t="s">
        <v>30</v>
      </c>
      <c r="H2338" s="41">
        <v>0</v>
      </c>
      <c r="I2338" s="18">
        <v>470000000</v>
      </c>
      <c r="J2338" s="6" t="s">
        <v>32</v>
      </c>
      <c r="K2338" s="11" t="s">
        <v>95</v>
      </c>
      <c r="L2338" s="40" t="s">
        <v>2257</v>
      </c>
      <c r="M2338" s="2" t="s">
        <v>35</v>
      </c>
      <c r="N2338" s="11" t="s">
        <v>2258</v>
      </c>
      <c r="O2338" s="11" t="s">
        <v>2259</v>
      </c>
      <c r="P2338" s="2">
        <v>796</v>
      </c>
      <c r="Q2338" s="2" t="s">
        <v>39</v>
      </c>
      <c r="R2338" s="70">
        <v>8</v>
      </c>
      <c r="S2338" s="70">
        <v>1250</v>
      </c>
      <c r="T2338" s="23">
        <v>0</v>
      </c>
      <c r="U2338" s="23">
        <f t="shared" si="1354"/>
        <v>0</v>
      </c>
      <c r="V2338" s="2"/>
      <c r="W2338" s="2">
        <v>2016</v>
      </c>
      <c r="X2338" s="41" t="s">
        <v>6905</v>
      </c>
    </row>
    <row r="2339" spans="1:24" ht="153" x14ac:dyDescent="0.25">
      <c r="A2339" s="6" t="s">
        <v>6291</v>
      </c>
      <c r="B2339" s="11" t="s">
        <v>25</v>
      </c>
      <c r="C2339" s="11" t="s">
        <v>3074</v>
      </c>
      <c r="D2339" s="11" t="s">
        <v>3075</v>
      </c>
      <c r="E2339" s="11" t="s">
        <v>3076</v>
      </c>
      <c r="F2339" s="301" t="s">
        <v>3913</v>
      </c>
      <c r="G2339" s="2" t="s">
        <v>30</v>
      </c>
      <c r="H2339" s="41">
        <v>0</v>
      </c>
      <c r="I2339" s="18">
        <v>470000000</v>
      </c>
      <c r="J2339" s="6" t="s">
        <v>32</v>
      </c>
      <c r="K2339" s="11" t="s">
        <v>95</v>
      </c>
      <c r="L2339" s="40" t="s">
        <v>2257</v>
      </c>
      <c r="M2339" s="2" t="s">
        <v>35</v>
      </c>
      <c r="N2339" s="11" t="s">
        <v>2258</v>
      </c>
      <c r="O2339" s="11" t="s">
        <v>2259</v>
      </c>
      <c r="P2339" s="2">
        <v>796</v>
      </c>
      <c r="Q2339" s="2" t="s">
        <v>39</v>
      </c>
      <c r="R2339" s="70">
        <v>2</v>
      </c>
      <c r="S2339" s="70">
        <v>1750</v>
      </c>
      <c r="T2339" s="23">
        <v>0</v>
      </c>
      <c r="U2339" s="23">
        <f t="shared" si="1354"/>
        <v>0</v>
      </c>
      <c r="V2339" s="2"/>
      <c r="W2339" s="2">
        <v>2016</v>
      </c>
      <c r="X2339" s="41" t="s">
        <v>6905</v>
      </c>
    </row>
    <row r="2340" spans="1:24" ht="153" x14ac:dyDescent="0.25">
      <c r="A2340" s="6" t="s">
        <v>6292</v>
      </c>
      <c r="B2340" s="11" t="s">
        <v>25</v>
      </c>
      <c r="C2340" s="11" t="s">
        <v>3170</v>
      </c>
      <c r="D2340" s="11" t="s">
        <v>781</v>
      </c>
      <c r="E2340" s="11" t="s">
        <v>3171</v>
      </c>
      <c r="F2340" s="11" t="s">
        <v>3914</v>
      </c>
      <c r="G2340" s="2" t="s">
        <v>30</v>
      </c>
      <c r="H2340" s="41">
        <v>0</v>
      </c>
      <c r="I2340" s="18">
        <v>470000000</v>
      </c>
      <c r="J2340" s="6" t="s">
        <v>32</v>
      </c>
      <c r="K2340" s="11" t="s">
        <v>95</v>
      </c>
      <c r="L2340" s="40" t="s">
        <v>2257</v>
      </c>
      <c r="M2340" s="2" t="s">
        <v>35</v>
      </c>
      <c r="N2340" s="11" t="s">
        <v>2258</v>
      </c>
      <c r="O2340" s="11" t="s">
        <v>2259</v>
      </c>
      <c r="P2340" s="2">
        <v>796</v>
      </c>
      <c r="Q2340" s="2" t="s">
        <v>39</v>
      </c>
      <c r="R2340" s="70">
        <v>6</v>
      </c>
      <c r="S2340" s="70">
        <v>3250</v>
      </c>
      <c r="T2340" s="23">
        <v>0</v>
      </c>
      <c r="U2340" s="23">
        <f t="shared" si="1354"/>
        <v>0</v>
      </c>
      <c r="V2340" s="2"/>
      <c r="W2340" s="2">
        <v>2016</v>
      </c>
      <c r="X2340" s="41" t="s">
        <v>6905</v>
      </c>
    </row>
    <row r="2341" spans="1:24" ht="153" x14ac:dyDescent="0.25">
      <c r="A2341" s="6" t="s">
        <v>6293</v>
      </c>
      <c r="B2341" s="11" t="s">
        <v>25</v>
      </c>
      <c r="C2341" s="11" t="s">
        <v>2698</v>
      </c>
      <c r="D2341" s="11" t="s">
        <v>2699</v>
      </c>
      <c r="E2341" s="11" t="s">
        <v>2700</v>
      </c>
      <c r="F2341" s="11" t="s">
        <v>3915</v>
      </c>
      <c r="G2341" s="2" t="s">
        <v>30</v>
      </c>
      <c r="H2341" s="41">
        <v>0</v>
      </c>
      <c r="I2341" s="18">
        <v>470000000</v>
      </c>
      <c r="J2341" s="6" t="s">
        <v>32</v>
      </c>
      <c r="K2341" s="11" t="s">
        <v>95</v>
      </c>
      <c r="L2341" s="40" t="s">
        <v>2257</v>
      </c>
      <c r="M2341" s="2" t="s">
        <v>35</v>
      </c>
      <c r="N2341" s="11" t="s">
        <v>2258</v>
      </c>
      <c r="O2341" s="11" t="s">
        <v>2259</v>
      </c>
      <c r="P2341" s="2">
        <v>796</v>
      </c>
      <c r="Q2341" s="2" t="s">
        <v>39</v>
      </c>
      <c r="R2341" s="70">
        <v>2</v>
      </c>
      <c r="S2341" s="70">
        <v>8250</v>
      </c>
      <c r="T2341" s="23">
        <v>0</v>
      </c>
      <c r="U2341" s="23">
        <f t="shared" si="1354"/>
        <v>0</v>
      </c>
      <c r="V2341" s="2"/>
      <c r="W2341" s="2">
        <v>2016</v>
      </c>
      <c r="X2341" s="41" t="s">
        <v>6905</v>
      </c>
    </row>
    <row r="2342" spans="1:24" ht="153" x14ac:dyDescent="0.25">
      <c r="A2342" s="6" t="s">
        <v>6294</v>
      </c>
      <c r="B2342" s="11" t="s">
        <v>25</v>
      </c>
      <c r="C2342" s="11" t="s">
        <v>2698</v>
      </c>
      <c r="D2342" s="11" t="s">
        <v>2699</v>
      </c>
      <c r="E2342" s="11" t="s">
        <v>2700</v>
      </c>
      <c r="F2342" s="11" t="s">
        <v>3916</v>
      </c>
      <c r="G2342" s="2" t="s">
        <v>30</v>
      </c>
      <c r="H2342" s="41">
        <v>0</v>
      </c>
      <c r="I2342" s="18">
        <v>470000000</v>
      </c>
      <c r="J2342" s="6" t="s">
        <v>32</v>
      </c>
      <c r="K2342" s="11" t="s">
        <v>95</v>
      </c>
      <c r="L2342" s="40" t="s">
        <v>2257</v>
      </c>
      <c r="M2342" s="2" t="s">
        <v>35</v>
      </c>
      <c r="N2342" s="11" t="s">
        <v>2258</v>
      </c>
      <c r="O2342" s="11" t="s">
        <v>2259</v>
      </c>
      <c r="P2342" s="2">
        <v>796</v>
      </c>
      <c r="Q2342" s="2" t="s">
        <v>39</v>
      </c>
      <c r="R2342" s="70">
        <v>2</v>
      </c>
      <c r="S2342" s="70">
        <v>7250</v>
      </c>
      <c r="T2342" s="23">
        <v>0</v>
      </c>
      <c r="U2342" s="23">
        <f t="shared" si="1354"/>
        <v>0</v>
      </c>
      <c r="V2342" s="2"/>
      <c r="W2342" s="2">
        <v>2016</v>
      </c>
      <c r="X2342" s="41" t="s">
        <v>6905</v>
      </c>
    </row>
    <row r="2343" spans="1:24" ht="153" x14ac:dyDescent="0.25">
      <c r="A2343" s="6" t="s">
        <v>6295</v>
      </c>
      <c r="B2343" s="11" t="s">
        <v>25</v>
      </c>
      <c r="C2343" s="11" t="s">
        <v>2698</v>
      </c>
      <c r="D2343" s="11" t="s">
        <v>2699</v>
      </c>
      <c r="E2343" s="11" t="s">
        <v>2700</v>
      </c>
      <c r="F2343" s="11" t="s">
        <v>3917</v>
      </c>
      <c r="G2343" s="2" t="s">
        <v>30</v>
      </c>
      <c r="H2343" s="41">
        <v>0</v>
      </c>
      <c r="I2343" s="18">
        <v>470000000</v>
      </c>
      <c r="J2343" s="6" t="s">
        <v>32</v>
      </c>
      <c r="K2343" s="11" t="s">
        <v>95</v>
      </c>
      <c r="L2343" s="40" t="s">
        <v>2257</v>
      </c>
      <c r="M2343" s="2" t="s">
        <v>35</v>
      </c>
      <c r="N2343" s="11" t="s">
        <v>2258</v>
      </c>
      <c r="O2343" s="11" t="s">
        <v>2259</v>
      </c>
      <c r="P2343" s="2">
        <v>796</v>
      </c>
      <c r="Q2343" s="2" t="s">
        <v>39</v>
      </c>
      <c r="R2343" s="70">
        <v>2</v>
      </c>
      <c r="S2343" s="70">
        <v>18250</v>
      </c>
      <c r="T2343" s="23">
        <v>0</v>
      </c>
      <c r="U2343" s="23">
        <f t="shared" si="1354"/>
        <v>0</v>
      </c>
      <c r="V2343" s="2"/>
      <c r="W2343" s="2">
        <v>2016</v>
      </c>
      <c r="X2343" s="41" t="s">
        <v>6905</v>
      </c>
    </row>
    <row r="2344" spans="1:24" ht="153" x14ac:dyDescent="0.25">
      <c r="A2344" s="6" t="s">
        <v>6296</v>
      </c>
      <c r="B2344" s="11" t="s">
        <v>25</v>
      </c>
      <c r="C2344" s="11" t="s">
        <v>3753</v>
      </c>
      <c r="D2344" s="11" t="s">
        <v>3178</v>
      </c>
      <c r="E2344" s="11" t="s">
        <v>3754</v>
      </c>
      <c r="F2344" s="11" t="s">
        <v>3918</v>
      </c>
      <c r="G2344" s="2" t="s">
        <v>30</v>
      </c>
      <c r="H2344" s="41">
        <v>0</v>
      </c>
      <c r="I2344" s="18">
        <v>470000000</v>
      </c>
      <c r="J2344" s="6" t="s">
        <v>32</v>
      </c>
      <c r="K2344" s="11" t="s">
        <v>95</v>
      </c>
      <c r="L2344" s="40" t="s">
        <v>2257</v>
      </c>
      <c r="M2344" s="2" t="s">
        <v>35</v>
      </c>
      <c r="N2344" s="11" t="s">
        <v>2258</v>
      </c>
      <c r="O2344" s="11" t="s">
        <v>2259</v>
      </c>
      <c r="P2344" s="2">
        <v>796</v>
      </c>
      <c r="Q2344" s="2" t="s">
        <v>39</v>
      </c>
      <c r="R2344" s="53">
        <v>2</v>
      </c>
      <c r="S2344" s="70">
        <v>20750</v>
      </c>
      <c r="T2344" s="23">
        <v>0</v>
      </c>
      <c r="U2344" s="23">
        <f t="shared" si="1354"/>
        <v>0</v>
      </c>
      <c r="V2344" s="2"/>
      <c r="W2344" s="2">
        <v>2016</v>
      </c>
      <c r="X2344" s="41" t="s">
        <v>6905</v>
      </c>
    </row>
    <row r="2345" spans="1:24" ht="153" x14ac:dyDescent="0.25">
      <c r="A2345" s="6" t="s">
        <v>6297</v>
      </c>
      <c r="B2345" s="11" t="s">
        <v>25</v>
      </c>
      <c r="C2345" s="11" t="s">
        <v>6861</v>
      </c>
      <c r="D2345" s="11" t="s">
        <v>2512</v>
      </c>
      <c r="E2345" s="11" t="s">
        <v>3919</v>
      </c>
      <c r="F2345" s="11" t="s">
        <v>3920</v>
      </c>
      <c r="G2345" s="2" t="s">
        <v>30</v>
      </c>
      <c r="H2345" s="41">
        <v>0</v>
      </c>
      <c r="I2345" s="18">
        <v>470000000</v>
      </c>
      <c r="J2345" s="6" t="s">
        <v>32</v>
      </c>
      <c r="K2345" s="11" t="s">
        <v>95</v>
      </c>
      <c r="L2345" s="40" t="s">
        <v>2257</v>
      </c>
      <c r="M2345" s="2" t="s">
        <v>35</v>
      </c>
      <c r="N2345" s="11" t="s">
        <v>2258</v>
      </c>
      <c r="O2345" s="11" t="s">
        <v>2259</v>
      </c>
      <c r="P2345" s="2">
        <v>796</v>
      </c>
      <c r="Q2345" s="2" t="s">
        <v>39</v>
      </c>
      <c r="R2345" s="53">
        <v>2</v>
      </c>
      <c r="S2345" s="70">
        <v>50000</v>
      </c>
      <c r="T2345" s="23">
        <v>0</v>
      </c>
      <c r="U2345" s="23">
        <f t="shared" si="1354"/>
        <v>0</v>
      </c>
      <c r="V2345" s="2"/>
      <c r="W2345" s="2">
        <v>2016</v>
      </c>
      <c r="X2345" s="41" t="s">
        <v>6905</v>
      </c>
    </row>
    <row r="2346" spans="1:24" ht="153" x14ac:dyDescent="0.25">
      <c r="A2346" s="6" t="s">
        <v>6298</v>
      </c>
      <c r="B2346" s="11" t="s">
        <v>25</v>
      </c>
      <c r="C2346" s="11" t="s">
        <v>3921</v>
      </c>
      <c r="D2346" s="11" t="s">
        <v>2512</v>
      </c>
      <c r="E2346" s="11" t="s">
        <v>3922</v>
      </c>
      <c r="F2346" s="11" t="s">
        <v>3923</v>
      </c>
      <c r="G2346" s="2" t="s">
        <v>30</v>
      </c>
      <c r="H2346" s="41">
        <v>0</v>
      </c>
      <c r="I2346" s="18">
        <v>470000000</v>
      </c>
      <c r="J2346" s="6" t="s">
        <v>32</v>
      </c>
      <c r="K2346" s="11" t="s">
        <v>95</v>
      </c>
      <c r="L2346" s="40" t="s">
        <v>2257</v>
      </c>
      <c r="M2346" s="2" t="s">
        <v>35</v>
      </c>
      <c r="N2346" s="11" t="s">
        <v>2258</v>
      </c>
      <c r="O2346" s="11" t="s">
        <v>2259</v>
      </c>
      <c r="P2346" s="2">
        <v>796</v>
      </c>
      <c r="Q2346" s="2" t="s">
        <v>39</v>
      </c>
      <c r="R2346" s="53">
        <v>2</v>
      </c>
      <c r="S2346" s="70">
        <v>39250</v>
      </c>
      <c r="T2346" s="23">
        <v>0</v>
      </c>
      <c r="U2346" s="23">
        <f t="shared" si="1354"/>
        <v>0</v>
      </c>
      <c r="V2346" s="2"/>
      <c r="W2346" s="2">
        <v>2016</v>
      </c>
      <c r="X2346" s="41" t="s">
        <v>6905</v>
      </c>
    </row>
    <row r="2347" spans="1:24" ht="153" x14ac:dyDescent="0.25">
      <c r="A2347" s="6" t="s">
        <v>6299</v>
      </c>
      <c r="B2347" s="11" t="s">
        <v>25</v>
      </c>
      <c r="C2347" s="11" t="s">
        <v>2965</v>
      </c>
      <c r="D2347" s="11" t="s">
        <v>781</v>
      </c>
      <c r="E2347" s="11" t="s">
        <v>2966</v>
      </c>
      <c r="F2347" s="301" t="s">
        <v>3924</v>
      </c>
      <c r="G2347" s="2" t="s">
        <v>30</v>
      </c>
      <c r="H2347" s="41">
        <v>0</v>
      </c>
      <c r="I2347" s="18">
        <v>470000000</v>
      </c>
      <c r="J2347" s="6" t="s">
        <v>32</v>
      </c>
      <c r="K2347" s="11" t="s">
        <v>95</v>
      </c>
      <c r="L2347" s="40" t="s">
        <v>2257</v>
      </c>
      <c r="M2347" s="2" t="s">
        <v>35</v>
      </c>
      <c r="N2347" s="11" t="s">
        <v>2258</v>
      </c>
      <c r="O2347" s="11" t="s">
        <v>2259</v>
      </c>
      <c r="P2347" s="2">
        <v>796</v>
      </c>
      <c r="Q2347" s="2" t="s">
        <v>39</v>
      </c>
      <c r="R2347" s="53">
        <v>1</v>
      </c>
      <c r="S2347" s="70">
        <v>48250</v>
      </c>
      <c r="T2347" s="23">
        <v>0</v>
      </c>
      <c r="U2347" s="23">
        <f t="shared" si="1354"/>
        <v>0</v>
      </c>
      <c r="V2347" s="2"/>
      <c r="W2347" s="2">
        <v>2016</v>
      </c>
      <c r="X2347" s="41" t="s">
        <v>6905</v>
      </c>
    </row>
    <row r="2348" spans="1:24" ht="153" x14ac:dyDescent="0.25">
      <c r="A2348" s="6" t="s">
        <v>6300</v>
      </c>
      <c r="B2348" s="11" t="s">
        <v>25</v>
      </c>
      <c r="C2348" s="11" t="s">
        <v>2411</v>
      </c>
      <c r="D2348" s="35" t="s">
        <v>781</v>
      </c>
      <c r="E2348" s="11" t="s">
        <v>2412</v>
      </c>
      <c r="F2348" s="35" t="s">
        <v>3925</v>
      </c>
      <c r="G2348" s="2" t="s">
        <v>30</v>
      </c>
      <c r="H2348" s="41">
        <v>0</v>
      </c>
      <c r="I2348" s="18">
        <v>470000000</v>
      </c>
      <c r="J2348" s="6" t="s">
        <v>32</v>
      </c>
      <c r="K2348" s="11" t="s">
        <v>95</v>
      </c>
      <c r="L2348" s="40" t="s">
        <v>2257</v>
      </c>
      <c r="M2348" s="2" t="s">
        <v>35</v>
      </c>
      <c r="N2348" s="11" t="s">
        <v>2258</v>
      </c>
      <c r="O2348" s="11" t="s">
        <v>2259</v>
      </c>
      <c r="P2348" s="2">
        <v>796</v>
      </c>
      <c r="Q2348" s="2" t="s">
        <v>39</v>
      </c>
      <c r="R2348" s="53">
        <v>2</v>
      </c>
      <c r="S2348" s="43">
        <v>22824</v>
      </c>
      <c r="T2348" s="23">
        <v>0</v>
      </c>
      <c r="U2348" s="23">
        <f t="shared" si="1354"/>
        <v>0</v>
      </c>
      <c r="V2348" s="2"/>
      <c r="W2348" s="2">
        <v>2016</v>
      </c>
      <c r="X2348" s="41" t="s">
        <v>7025</v>
      </c>
    </row>
    <row r="2349" spans="1:24" ht="153" x14ac:dyDescent="0.25">
      <c r="A2349" s="6" t="s">
        <v>7658</v>
      </c>
      <c r="B2349" s="11" t="s">
        <v>25</v>
      </c>
      <c r="C2349" s="11" t="s">
        <v>2411</v>
      </c>
      <c r="D2349" s="35" t="s">
        <v>781</v>
      </c>
      <c r="E2349" s="11" t="s">
        <v>2412</v>
      </c>
      <c r="F2349" s="35" t="s">
        <v>3925</v>
      </c>
      <c r="G2349" s="2" t="s">
        <v>30</v>
      </c>
      <c r="H2349" s="41">
        <v>0</v>
      </c>
      <c r="I2349" s="18">
        <v>470000000</v>
      </c>
      <c r="J2349" s="6" t="s">
        <v>32</v>
      </c>
      <c r="K2349" s="11" t="s">
        <v>267</v>
      </c>
      <c r="L2349" s="40" t="s">
        <v>2257</v>
      </c>
      <c r="M2349" s="2" t="s">
        <v>35</v>
      </c>
      <c r="N2349" s="11" t="s">
        <v>2258</v>
      </c>
      <c r="O2349" s="11" t="s">
        <v>2259</v>
      </c>
      <c r="P2349" s="2">
        <v>796</v>
      </c>
      <c r="Q2349" s="42" t="s">
        <v>39</v>
      </c>
      <c r="R2349" s="53">
        <v>2</v>
      </c>
      <c r="S2349" s="43">
        <v>22824</v>
      </c>
      <c r="T2349" s="23">
        <f t="shared" ref="T2349" si="1355">R2349*S2349</f>
        <v>45648</v>
      </c>
      <c r="U2349" s="23">
        <f t="shared" ref="U2349" si="1356">T2349*1.12</f>
        <v>51125.760000000002</v>
      </c>
      <c r="V2349" s="2"/>
      <c r="W2349" s="2">
        <v>2016</v>
      </c>
      <c r="X2349" s="41"/>
    </row>
    <row r="2350" spans="1:24" ht="153" x14ac:dyDescent="0.25">
      <c r="A2350" s="6" t="s">
        <v>6301</v>
      </c>
      <c r="B2350" s="11" t="s">
        <v>25</v>
      </c>
      <c r="C2350" s="11" t="s">
        <v>2411</v>
      </c>
      <c r="D2350" s="35" t="s">
        <v>781</v>
      </c>
      <c r="E2350" s="11" t="s">
        <v>2412</v>
      </c>
      <c r="F2350" s="35" t="s">
        <v>3926</v>
      </c>
      <c r="G2350" s="2" t="s">
        <v>30</v>
      </c>
      <c r="H2350" s="41">
        <v>0</v>
      </c>
      <c r="I2350" s="18">
        <v>470000000</v>
      </c>
      <c r="J2350" s="6" t="s">
        <v>32</v>
      </c>
      <c r="K2350" s="11" t="s">
        <v>95</v>
      </c>
      <c r="L2350" s="40" t="s">
        <v>2257</v>
      </c>
      <c r="M2350" s="2" t="s">
        <v>35</v>
      </c>
      <c r="N2350" s="11" t="s">
        <v>2258</v>
      </c>
      <c r="O2350" s="11" t="s">
        <v>2259</v>
      </c>
      <c r="P2350" s="2">
        <v>796</v>
      </c>
      <c r="Q2350" s="42" t="s">
        <v>39</v>
      </c>
      <c r="R2350" s="53">
        <v>2</v>
      </c>
      <c r="S2350" s="43">
        <v>17445.599999999999</v>
      </c>
      <c r="T2350" s="23">
        <v>0</v>
      </c>
      <c r="U2350" s="23">
        <f t="shared" si="1354"/>
        <v>0</v>
      </c>
      <c r="V2350" s="2"/>
      <c r="W2350" s="2">
        <v>2016</v>
      </c>
      <c r="X2350" s="41" t="s">
        <v>7025</v>
      </c>
    </row>
    <row r="2351" spans="1:24" ht="153" x14ac:dyDescent="0.25">
      <c r="A2351" s="6" t="s">
        <v>7659</v>
      </c>
      <c r="B2351" s="11" t="s">
        <v>25</v>
      </c>
      <c r="C2351" s="11" t="s">
        <v>2411</v>
      </c>
      <c r="D2351" s="35" t="s">
        <v>781</v>
      </c>
      <c r="E2351" s="11" t="s">
        <v>2412</v>
      </c>
      <c r="F2351" s="35" t="s">
        <v>3926</v>
      </c>
      <c r="G2351" s="2" t="s">
        <v>30</v>
      </c>
      <c r="H2351" s="41">
        <v>0</v>
      </c>
      <c r="I2351" s="18">
        <v>470000000</v>
      </c>
      <c r="J2351" s="6" t="s">
        <v>32</v>
      </c>
      <c r="K2351" s="11" t="s">
        <v>267</v>
      </c>
      <c r="L2351" s="40" t="s">
        <v>2257</v>
      </c>
      <c r="M2351" s="2" t="s">
        <v>35</v>
      </c>
      <c r="N2351" s="11" t="s">
        <v>2258</v>
      </c>
      <c r="O2351" s="11" t="s">
        <v>2259</v>
      </c>
      <c r="P2351" s="2">
        <v>796</v>
      </c>
      <c r="Q2351" s="42" t="s">
        <v>39</v>
      </c>
      <c r="R2351" s="53">
        <v>2</v>
      </c>
      <c r="S2351" s="43">
        <v>17445.599999999999</v>
      </c>
      <c r="T2351" s="23">
        <f t="shared" ref="T2351" si="1357">R2351*S2351</f>
        <v>34891.199999999997</v>
      </c>
      <c r="U2351" s="23">
        <f t="shared" ref="U2351" si="1358">T2351*1.12</f>
        <v>39078.144</v>
      </c>
      <c r="V2351" s="2"/>
      <c r="W2351" s="2">
        <v>2016</v>
      </c>
      <c r="X2351" s="41"/>
    </row>
    <row r="2352" spans="1:24" ht="153" x14ac:dyDescent="0.25">
      <c r="A2352" s="6" t="s">
        <v>6302</v>
      </c>
      <c r="B2352" s="11" t="s">
        <v>25</v>
      </c>
      <c r="C2352" s="11" t="s">
        <v>2417</v>
      </c>
      <c r="D2352" s="35" t="s">
        <v>781</v>
      </c>
      <c r="E2352" s="11" t="s">
        <v>2418</v>
      </c>
      <c r="F2352" s="35" t="s">
        <v>3927</v>
      </c>
      <c r="G2352" s="2" t="s">
        <v>30</v>
      </c>
      <c r="H2352" s="41">
        <v>0</v>
      </c>
      <c r="I2352" s="18">
        <v>470000000</v>
      </c>
      <c r="J2352" s="6" t="s">
        <v>32</v>
      </c>
      <c r="K2352" s="11" t="s">
        <v>95</v>
      </c>
      <c r="L2352" s="40" t="s">
        <v>2257</v>
      </c>
      <c r="M2352" s="2" t="s">
        <v>35</v>
      </c>
      <c r="N2352" s="11" t="s">
        <v>2258</v>
      </c>
      <c r="O2352" s="11" t="s">
        <v>2259</v>
      </c>
      <c r="P2352" s="2">
        <v>796</v>
      </c>
      <c r="Q2352" s="42" t="s">
        <v>39</v>
      </c>
      <c r="R2352" s="53">
        <v>2</v>
      </c>
      <c r="S2352" s="43">
        <v>11448</v>
      </c>
      <c r="T2352" s="23">
        <v>0</v>
      </c>
      <c r="U2352" s="23">
        <f t="shared" si="1354"/>
        <v>0</v>
      </c>
      <c r="V2352" s="2"/>
      <c r="W2352" s="2">
        <v>2016</v>
      </c>
      <c r="X2352" s="41" t="s">
        <v>7025</v>
      </c>
    </row>
    <row r="2353" spans="1:24" ht="153" x14ac:dyDescent="0.25">
      <c r="A2353" s="6" t="s">
        <v>7660</v>
      </c>
      <c r="B2353" s="11" t="s">
        <v>25</v>
      </c>
      <c r="C2353" s="11" t="s">
        <v>2417</v>
      </c>
      <c r="D2353" s="35" t="s">
        <v>781</v>
      </c>
      <c r="E2353" s="11" t="s">
        <v>2418</v>
      </c>
      <c r="F2353" s="35" t="s">
        <v>3927</v>
      </c>
      <c r="G2353" s="2" t="s">
        <v>30</v>
      </c>
      <c r="H2353" s="41">
        <v>0</v>
      </c>
      <c r="I2353" s="18">
        <v>470000000</v>
      </c>
      <c r="J2353" s="6" t="s">
        <v>32</v>
      </c>
      <c r="K2353" s="11" t="s">
        <v>267</v>
      </c>
      <c r="L2353" s="40" t="s">
        <v>2257</v>
      </c>
      <c r="M2353" s="2" t="s">
        <v>35</v>
      </c>
      <c r="N2353" s="11" t="s">
        <v>2258</v>
      </c>
      <c r="O2353" s="11" t="s">
        <v>2259</v>
      </c>
      <c r="P2353" s="2">
        <v>796</v>
      </c>
      <c r="Q2353" s="42" t="s">
        <v>39</v>
      </c>
      <c r="R2353" s="53">
        <v>2</v>
      </c>
      <c r="S2353" s="43">
        <v>11448</v>
      </c>
      <c r="T2353" s="23">
        <f t="shared" ref="T2353" si="1359">R2353*S2353</f>
        <v>22896</v>
      </c>
      <c r="U2353" s="23">
        <f t="shared" ref="U2353" si="1360">T2353*1.12</f>
        <v>25643.520000000004</v>
      </c>
      <c r="V2353" s="2"/>
      <c r="W2353" s="2">
        <v>2016</v>
      </c>
      <c r="X2353" s="41"/>
    </row>
    <row r="2354" spans="1:24" ht="153" x14ac:dyDescent="0.25">
      <c r="A2354" s="6" t="s">
        <v>6303</v>
      </c>
      <c r="B2354" s="11" t="s">
        <v>25</v>
      </c>
      <c r="C2354" s="11" t="s">
        <v>3146</v>
      </c>
      <c r="D2354" s="35" t="s">
        <v>3075</v>
      </c>
      <c r="E2354" s="11" t="s">
        <v>3147</v>
      </c>
      <c r="F2354" s="35" t="s">
        <v>3928</v>
      </c>
      <c r="G2354" s="2" t="s">
        <v>30</v>
      </c>
      <c r="H2354" s="41">
        <v>0</v>
      </c>
      <c r="I2354" s="18">
        <v>470000000</v>
      </c>
      <c r="J2354" s="6" t="s">
        <v>32</v>
      </c>
      <c r="K2354" s="11" t="s">
        <v>95</v>
      </c>
      <c r="L2354" s="40" t="s">
        <v>2257</v>
      </c>
      <c r="M2354" s="2" t="s">
        <v>35</v>
      </c>
      <c r="N2354" s="11" t="s">
        <v>2258</v>
      </c>
      <c r="O2354" s="11" t="s">
        <v>2259</v>
      </c>
      <c r="P2354" s="2">
        <v>796</v>
      </c>
      <c r="Q2354" s="42" t="s">
        <v>39</v>
      </c>
      <c r="R2354" s="53">
        <v>2</v>
      </c>
      <c r="S2354" s="43">
        <v>13464</v>
      </c>
      <c r="T2354" s="23">
        <v>0</v>
      </c>
      <c r="U2354" s="23">
        <f t="shared" si="1354"/>
        <v>0</v>
      </c>
      <c r="V2354" s="2"/>
      <c r="W2354" s="2">
        <v>2016</v>
      </c>
      <c r="X2354" s="41" t="s">
        <v>7025</v>
      </c>
    </row>
    <row r="2355" spans="1:24" ht="153" x14ac:dyDescent="0.25">
      <c r="A2355" s="6" t="s">
        <v>7661</v>
      </c>
      <c r="B2355" s="11" t="s">
        <v>25</v>
      </c>
      <c r="C2355" s="11" t="s">
        <v>3146</v>
      </c>
      <c r="D2355" s="35" t="s">
        <v>3075</v>
      </c>
      <c r="E2355" s="11" t="s">
        <v>3147</v>
      </c>
      <c r="F2355" s="35" t="s">
        <v>3928</v>
      </c>
      <c r="G2355" s="2" t="s">
        <v>30</v>
      </c>
      <c r="H2355" s="41">
        <v>0</v>
      </c>
      <c r="I2355" s="18">
        <v>470000000</v>
      </c>
      <c r="J2355" s="6" t="s">
        <v>32</v>
      </c>
      <c r="K2355" s="11" t="s">
        <v>267</v>
      </c>
      <c r="L2355" s="40" t="s">
        <v>2257</v>
      </c>
      <c r="M2355" s="2" t="s">
        <v>35</v>
      </c>
      <c r="N2355" s="11" t="s">
        <v>2258</v>
      </c>
      <c r="O2355" s="11" t="s">
        <v>2259</v>
      </c>
      <c r="P2355" s="2">
        <v>796</v>
      </c>
      <c r="Q2355" s="42" t="s">
        <v>39</v>
      </c>
      <c r="R2355" s="53">
        <v>2</v>
      </c>
      <c r="S2355" s="43">
        <v>13464</v>
      </c>
      <c r="T2355" s="23">
        <f t="shared" ref="T2355" si="1361">R2355*S2355</f>
        <v>26928</v>
      </c>
      <c r="U2355" s="23">
        <f t="shared" ref="U2355" si="1362">T2355*1.12</f>
        <v>30159.360000000004</v>
      </c>
      <c r="V2355" s="2"/>
      <c r="W2355" s="2">
        <v>2016</v>
      </c>
      <c r="X2355" s="41"/>
    </row>
    <row r="2356" spans="1:24" ht="153" x14ac:dyDescent="0.25">
      <c r="A2356" s="6" t="s">
        <v>6304</v>
      </c>
      <c r="B2356" s="11" t="s">
        <v>25</v>
      </c>
      <c r="C2356" s="11" t="s">
        <v>3335</v>
      </c>
      <c r="D2356" s="35" t="s">
        <v>781</v>
      </c>
      <c r="E2356" s="11" t="s">
        <v>3336</v>
      </c>
      <c r="F2356" s="35" t="s">
        <v>3929</v>
      </c>
      <c r="G2356" s="2" t="s">
        <v>30</v>
      </c>
      <c r="H2356" s="41">
        <v>0</v>
      </c>
      <c r="I2356" s="18">
        <v>470000000</v>
      </c>
      <c r="J2356" s="6" t="s">
        <v>32</v>
      </c>
      <c r="K2356" s="11" t="s">
        <v>95</v>
      </c>
      <c r="L2356" s="40" t="s">
        <v>2257</v>
      </c>
      <c r="M2356" s="2" t="s">
        <v>35</v>
      </c>
      <c r="N2356" s="11" t="s">
        <v>2258</v>
      </c>
      <c r="O2356" s="11" t="s">
        <v>2259</v>
      </c>
      <c r="P2356" s="2">
        <v>796</v>
      </c>
      <c r="Q2356" s="42" t="s">
        <v>39</v>
      </c>
      <c r="R2356" s="53">
        <v>1</v>
      </c>
      <c r="S2356" s="43">
        <v>40708.799999999996</v>
      </c>
      <c r="T2356" s="23">
        <v>0</v>
      </c>
      <c r="U2356" s="23">
        <f t="shared" si="1354"/>
        <v>0</v>
      </c>
      <c r="V2356" s="2"/>
      <c r="W2356" s="2">
        <v>2016</v>
      </c>
      <c r="X2356" s="41" t="s">
        <v>7025</v>
      </c>
    </row>
    <row r="2357" spans="1:24" ht="153" x14ac:dyDescent="0.25">
      <c r="A2357" s="6" t="s">
        <v>7662</v>
      </c>
      <c r="B2357" s="11" t="s">
        <v>25</v>
      </c>
      <c r="C2357" s="11" t="s">
        <v>3335</v>
      </c>
      <c r="D2357" s="35" t="s">
        <v>781</v>
      </c>
      <c r="E2357" s="11" t="s">
        <v>3336</v>
      </c>
      <c r="F2357" s="35" t="s">
        <v>3929</v>
      </c>
      <c r="G2357" s="2" t="s">
        <v>30</v>
      </c>
      <c r="H2357" s="41">
        <v>0</v>
      </c>
      <c r="I2357" s="18">
        <v>470000000</v>
      </c>
      <c r="J2357" s="6" t="s">
        <v>32</v>
      </c>
      <c r="K2357" s="11" t="s">
        <v>267</v>
      </c>
      <c r="L2357" s="40" t="s">
        <v>2257</v>
      </c>
      <c r="M2357" s="2" t="s">
        <v>35</v>
      </c>
      <c r="N2357" s="11" t="s">
        <v>2258</v>
      </c>
      <c r="O2357" s="11" t="s">
        <v>2259</v>
      </c>
      <c r="P2357" s="2">
        <v>796</v>
      </c>
      <c r="Q2357" s="42" t="s">
        <v>39</v>
      </c>
      <c r="R2357" s="53">
        <v>1</v>
      </c>
      <c r="S2357" s="43">
        <v>40708.799999999996</v>
      </c>
      <c r="T2357" s="23">
        <f t="shared" ref="T2357" si="1363">R2357*S2357</f>
        <v>40708.799999999996</v>
      </c>
      <c r="U2357" s="23">
        <f t="shared" ref="U2357" si="1364">T2357*1.12</f>
        <v>45593.856</v>
      </c>
      <c r="V2357" s="2"/>
      <c r="W2357" s="2">
        <v>2016</v>
      </c>
      <c r="X2357" s="41"/>
    </row>
    <row r="2358" spans="1:24" ht="153" x14ac:dyDescent="0.25">
      <c r="A2358" s="6" t="s">
        <v>6305</v>
      </c>
      <c r="B2358" s="11" t="s">
        <v>25</v>
      </c>
      <c r="C2358" s="11" t="s">
        <v>3335</v>
      </c>
      <c r="D2358" s="35" t="s">
        <v>781</v>
      </c>
      <c r="E2358" s="11" t="s">
        <v>3336</v>
      </c>
      <c r="F2358" s="35" t="s">
        <v>3930</v>
      </c>
      <c r="G2358" s="2" t="s">
        <v>30</v>
      </c>
      <c r="H2358" s="41">
        <v>0</v>
      </c>
      <c r="I2358" s="18">
        <v>470000000</v>
      </c>
      <c r="J2358" s="6" t="s">
        <v>32</v>
      </c>
      <c r="K2358" s="11" t="s">
        <v>95</v>
      </c>
      <c r="L2358" s="40" t="s">
        <v>2257</v>
      </c>
      <c r="M2358" s="2" t="s">
        <v>35</v>
      </c>
      <c r="N2358" s="11" t="s">
        <v>2258</v>
      </c>
      <c r="O2358" s="11" t="s">
        <v>2259</v>
      </c>
      <c r="P2358" s="2">
        <v>796</v>
      </c>
      <c r="Q2358" s="42" t="s">
        <v>39</v>
      </c>
      <c r="R2358" s="53">
        <v>1</v>
      </c>
      <c r="S2358" s="43">
        <v>34272</v>
      </c>
      <c r="T2358" s="23">
        <v>0</v>
      </c>
      <c r="U2358" s="23">
        <f t="shared" si="1354"/>
        <v>0</v>
      </c>
      <c r="V2358" s="2"/>
      <c r="W2358" s="2">
        <v>2016</v>
      </c>
      <c r="X2358" s="41" t="s">
        <v>7025</v>
      </c>
    </row>
    <row r="2359" spans="1:24" ht="153" x14ac:dyDescent="0.25">
      <c r="A2359" s="6" t="s">
        <v>7663</v>
      </c>
      <c r="B2359" s="11" t="s">
        <v>25</v>
      </c>
      <c r="C2359" s="11" t="s">
        <v>3335</v>
      </c>
      <c r="D2359" s="35" t="s">
        <v>781</v>
      </c>
      <c r="E2359" s="11" t="s">
        <v>3336</v>
      </c>
      <c r="F2359" s="35" t="s">
        <v>3930</v>
      </c>
      <c r="G2359" s="2" t="s">
        <v>30</v>
      </c>
      <c r="H2359" s="41">
        <v>0</v>
      </c>
      <c r="I2359" s="18">
        <v>470000000</v>
      </c>
      <c r="J2359" s="6" t="s">
        <v>32</v>
      </c>
      <c r="K2359" s="11" t="s">
        <v>267</v>
      </c>
      <c r="L2359" s="40" t="s">
        <v>2257</v>
      </c>
      <c r="M2359" s="2" t="s">
        <v>35</v>
      </c>
      <c r="N2359" s="11" t="s">
        <v>2258</v>
      </c>
      <c r="O2359" s="11" t="s">
        <v>2259</v>
      </c>
      <c r="P2359" s="2">
        <v>796</v>
      </c>
      <c r="Q2359" s="42" t="s">
        <v>39</v>
      </c>
      <c r="R2359" s="53">
        <v>1</v>
      </c>
      <c r="S2359" s="43">
        <v>34272</v>
      </c>
      <c r="T2359" s="23">
        <f t="shared" ref="T2359" si="1365">R2359*S2359</f>
        <v>34272</v>
      </c>
      <c r="U2359" s="23">
        <f t="shared" ref="U2359" si="1366">T2359*1.12</f>
        <v>38384.640000000007</v>
      </c>
      <c r="V2359" s="2"/>
      <c r="W2359" s="2">
        <v>2016</v>
      </c>
      <c r="X2359" s="41"/>
    </row>
    <row r="2360" spans="1:24" ht="153" x14ac:dyDescent="0.25">
      <c r="A2360" s="6" t="s">
        <v>6306</v>
      </c>
      <c r="B2360" s="11" t="s">
        <v>25</v>
      </c>
      <c r="C2360" s="11" t="s">
        <v>3335</v>
      </c>
      <c r="D2360" s="35" t="s">
        <v>781</v>
      </c>
      <c r="E2360" s="11" t="s">
        <v>3336</v>
      </c>
      <c r="F2360" s="35" t="s">
        <v>3931</v>
      </c>
      <c r="G2360" s="2" t="s">
        <v>30</v>
      </c>
      <c r="H2360" s="41">
        <v>0</v>
      </c>
      <c r="I2360" s="18">
        <v>470000000</v>
      </c>
      <c r="J2360" s="6" t="s">
        <v>32</v>
      </c>
      <c r="K2360" s="11" t="s">
        <v>95</v>
      </c>
      <c r="L2360" s="40" t="s">
        <v>2257</v>
      </c>
      <c r="M2360" s="2" t="s">
        <v>35</v>
      </c>
      <c r="N2360" s="11" t="s">
        <v>2258</v>
      </c>
      <c r="O2360" s="11" t="s">
        <v>2259</v>
      </c>
      <c r="P2360" s="2">
        <v>796</v>
      </c>
      <c r="Q2360" s="42" t="s">
        <v>39</v>
      </c>
      <c r="R2360" s="53">
        <v>1</v>
      </c>
      <c r="S2360" s="43">
        <v>10080</v>
      </c>
      <c r="T2360" s="23">
        <v>0</v>
      </c>
      <c r="U2360" s="23">
        <f t="shared" si="1354"/>
        <v>0</v>
      </c>
      <c r="V2360" s="2"/>
      <c r="W2360" s="2">
        <v>2016</v>
      </c>
      <c r="X2360" s="41" t="s">
        <v>7025</v>
      </c>
    </row>
    <row r="2361" spans="1:24" ht="153" x14ac:dyDescent="0.25">
      <c r="A2361" s="6" t="s">
        <v>7664</v>
      </c>
      <c r="B2361" s="11" t="s">
        <v>25</v>
      </c>
      <c r="C2361" s="11" t="s">
        <v>3335</v>
      </c>
      <c r="D2361" s="35" t="s">
        <v>781</v>
      </c>
      <c r="E2361" s="11" t="s">
        <v>3336</v>
      </c>
      <c r="F2361" s="35" t="s">
        <v>3931</v>
      </c>
      <c r="G2361" s="2" t="s">
        <v>30</v>
      </c>
      <c r="H2361" s="41">
        <v>0</v>
      </c>
      <c r="I2361" s="18">
        <v>470000000</v>
      </c>
      <c r="J2361" s="6" t="s">
        <v>32</v>
      </c>
      <c r="K2361" s="11" t="s">
        <v>267</v>
      </c>
      <c r="L2361" s="40" t="s">
        <v>2257</v>
      </c>
      <c r="M2361" s="2" t="s">
        <v>35</v>
      </c>
      <c r="N2361" s="11" t="s">
        <v>2258</v>
      </c>
      <c r="O2361" s="11" t="s">
        <v>2259</v>
      </c>
      <c r="P2361" s="2">
        <v>796</v>
      </c>
      <c r="Q2361" s="42" t="s">
        <v>39</v>
      </c>
      <c r="R2361" s="53">
        <v>1</v>
      </c>
      <c r="S2361" s="43">
        <v>10080</v>
      </c>
      <c r="T2361" s="23">
        <f t="shared" ref="T2361" si="1367">R2361*S2361</f>
        <v>10080</v>
      </c>
      <c r="U2361" s="23">
        <f t="shared" ref="U2361" si="1368">T2361*1.12</f>
        <v>11289.6</v>
      </c>
      <c r="V2361" s="2"/>
      <c r="W2361" s="2">
        <v>2016</v>
      </c>
      <c r="X2361" s="41"/>
    </row>
    <row r="2362" spans="1:24" ht="153" x14ac:dyDescent="0.25">
      <c r="A2362" s="6" t="s">
        <v>6307</v>
      </c>
      <c r="B2362" s="11" t="s">
        <v>25</v>
      </c>
      <c r="C2362" s="11" t="s">
        <v>3193</v>
      </c>
      <c r="D2362" s="11" t="s">
        <v>2569</v>
      </c>
      <c r="E2362" s="11" t="s">
        <v>3194</v>
      </c>
      <c r="F2362" s="35" t="s">
        <v>3932</v>
      </c>
      <c r="G2362" s="2" t="s">
        <v>30</v>
      </c>
      <c r="H2362" s="41">
        <v>0</v>
      </c>
      <c r="I2362" s="18">
        <v>470000000</v>
      </c>
      <c r="J2362" s="6" t="s">
        <v>32</v>
      </c>
      <c r="K2362" s="11" t="s">
        <v>95</v>
      </c>
      <c r="L2362" s="40" t="s">
        <v>2257</v>
      </c>
      <c r="M2362" s="2" t="s">
        <v>35</v>
      </c>
      <c r="N2362" s="11" t="s">
        <v>2258</v>
      </c>
      <c r="O2362" s="11" t="s">
        <v>2259</v>
      </c>
      <c r="P2362" s="2">
        <v>796</v>
      </c>
      <c r="Q2362" s="42" t="s">
        <v>39</v>
      </c>
      <c r="R2362" s="53">
        <v>1</v>
      </c>
      <c r="S2362" s="43">
        <v>125000</v>
      </c>
      <c r="T2362" s="23">
        <v>0</v>
      </c>
      <c r="U2362" s="23">
        <f t="shared" si="1354"/>
        <v>0</v>
      </c>
      <c r="V2362" s="2"/>
      <c r="W2362" s="2">
        <v>2016</v>
      </c>
      <c r="X2362" s="41" t="s">
        <v>7025</v>
      </c>
    </row>
    <row r="2363" spans="1:24" ht="153" x14ac:dyDescent="0.25">
      <c r="A2363" s="6" t="s">
        <v>7665</v>
      </c>
      <c r="B2363" s="11" t="s">
        <v>25</v>
      </c>
      <c r="C2363" s="11" t="s">
        <v>3193</v>
      </c>
      <c r="D2363" s="11" t="s">
        <v>2569</v>
      </c>
      <c r="E2363" s="11" t="s">
        <v>3194</v>
      </c>
      <c r="F2363" s="35" t="s">
        <v>3932</v>
      </c>
      <c r="G2363" s="2" t="s">
        <v>30</v>
      </c>
      <c r="H2363" s="41">
        <v>0</v>
      </c>
      <c r="I2363" s="18">
        <v>470000000</v>
      </c>
      <c r="J2363" s="6" t="s">
        <v>32</v>
      </c>
      <c r="K2363" s="11" t="s">
        <v>267</v>
      </c>
      <c r="L2363" s="40" t="s">
        <v>2257</v>
      </c>
      <c r="M2363" s="2" t="s">
        <v>35</v>
      </c>
      <c r="N2363" s="11" t="s">
        <v>2258</v>
      </c>
      <c r="O2363" s="11" t="s">
        <v>2259</v>
      </c>
      <c r="P2363" s="2">
        <v>796</v>
      </c>
      <c r="Q2363" s="42" t="s">
        <v>39</v>
      </c>
      <c r="R2363" s="53">
        <v>1</v>
      </c>
      <c r="S2363" s="43">
        <v>125000</v>
      </c>
      <c r="T2363" s="23">
        <f t="shared" ref="T2363" si="1369">R2363*S2363</f>
        <v>125000</v>
      </c>
      <c r="U2363" s="23">
        <f t="shared" ref="U2363" si="1370">T2363*1.12</f>
        <v>140000</v>
      </c>
      <c r="V2363" s="2"/>
      <c r="W2363" s="2">
        <v>2016</v>
      </c>
      <c r="X2363" s="41"/>
    </row>
    <row r="2364" spans="1:24" ht="153" x14ac:dyDescent="0.25">
      <c r="A2364" s="6" t="s">
        <v>6308</v>
      </c>
      <c r="B2364" s="11" t="s">
        <v>25</v>
      </c>
      <c r="C2364" s="11" t="s">
        <v>2583</v>
      </c>
      <c r="D2364" s="11" t="s">
        <v>2584</v>
      </c>
      <c r="E2364" s="11" t="s">
        <v>2585</v>
      </c>
      <c r="F2364" s="35" t="s">
        <v>3933</v>
      </c>
      <c r="G2364" s="2" t="s">
        <v>30</v>
      </c>
      <c r="H2364" s="41">
        <v>0</v>
      </c>
      <c r="I2364" s="18">
        <v>470000000</v>
      </c>
      <c r="J2364" s="6" t="s">
        <v>32</v>
      </c>
      <c r="K2364" s="11" t="s">
        <v>95</v>
      </c>
      <c r="L2364" s="40" t="s">
        <v>2257</v>
      </c>
      <c r="M2364" s="2" t="s">
        <v>35</v>
      </c>
      <c r="N2364" s="11" t="s">
        <v>2258</v>
      </c>
      <c r="O2364" s="11" t="s">
        <v>2259</v>
      </c>
      <c r="P2364" s="2">
        <v>796</v>
      </c>
      <c r="Q2364" s="42" t="s">
        <v>39</v>
      </c>
      <c r="R2364" s="53">
        <v>1</v>
      </c>
      <c r="S2364" s="43">
        <v>59000</v>
      </c>
      <c r="T2364" s="23">
        <v>0</v>
      </c>
      <c r="U2364" s="23">
        <f t="shared" si="1354"/>
        <v>0</v>
      </c>
      <c r="V2364" s="2"/>
      <c r="W2364" s="2">
        <v>2016</v>
      </c>
      <c r="X2364" s="41" t="s">
        <v>7025</v>
      </c>
    </row>
    <row r="2365" spans="1:24" ht="153" x14ac:dyDescent="0.25">
      <c r="A2365" s="6" t="s">
        <v>7666</v>
      </c>
      <c r="B2365" s="11" t="s">
        <v>25</v>
      </c>
      <c r="C2365" s="11" t="s">
        <v>2583</v>
      </c>
      <c r="D2365" s="11" t="s">
        <v>2584</v>
      </c>
      <c r="E2365" s="11" t="s">
        <v>2585</v>
      </c>
      <c r="F2365" s="35" t="s">
        <v>3933</v>
      </c>
      <c r="G2365" s="2" t="s">
        <v>30</v>
      </c>
      <c r="H2365" s="41">
        <v>0</v>
      </c>
      <c r="I2365" s="18">
        <v>470000000</v>
      </c>
      <c r="J2365" s="6" t="s">
        <v>32</v>
      </c>
      <c r="K2365" s="11" t="s">
        <v>267</v>
      </c>
      <c r="L2365" s="40" t="s">
        <v>2257</v>
      </c>
      <c r="M2365" s="2" t="s">
        <v>35</v>
      </c>
      <c r="N2365" s="11" t="s">
        <v>2258</v>
      </c>
      <c r="O2365" s="11" t="s">
        <v>2259</v>
      </c>
      <c r="P2365" s="2">
        <v>796</v>
      </c>
      <c r="Q2365" s="42" t="s">
        <v>39</v>
      </c>
      <c r="R2365" s="53">
        <v>1</v>
      </c>
      <c r="S2365" s="43">
        <v>59000</v>
      </c>
      <c r="T2365" s="23">
        <f t="shared" ref="T2365" si="1371">R2365*S2365</f>
        <v>59000</v>
      </c>
      <c r="U2365" s="23">
        <f t="shared" ref="U2365" si="1372">T2365*1.12</f>
        <v>66080</v>
      </c>
      <c r="V2365" s="2"/>
      <c r="W2365" s="2">
        <v>2016</v>
      </c>
      <c r="X2365" s="41"/>
    </row>
    <row r="2366" spans="1:24" ht="153" x14ac:dyDescent="0.25">
      <c r="A2366" s="6" t="s">
        <v>6309</v>
      </c>
      <c r="B2366" s="11" t="s">
        <v>25</v>
      </c>
      <c r="C2366" s="11" t="s">
        <v>3934</v>
      </c>
      <c r="D2366" s="11" t="s">
        <v>3935</v>
      </c>
      <c r="E2366" s="11" t="s">
        <v>3936</v>
      </c>
      <c r="F2366" s="35" t="s">
        <v>3937</v>
      </c>
      <c r="G2366" s="2" t="s">
        <v>30</v>
      </c>
      <c r="H2366" s="41">
        <v>0</v>
      </c>
      <c r="I2366" s="18">
        <v>470000000</v>
      </c>
      <c r="J2366" s="6" t="s">
        <v>32</v>
      </c>
      <c r="K2366" s="11" t="s">
        <v>95</v>
      </c>
      <c r="L2366" s="40" t="s">
        <v>2257</v>
      </c>
      <c r="M2366" s="2" t="s">
        <v>35</v>
      </c>
      <c r="N2366" s="11" t="s">
        <v>2258</v>
      </c>
      <c r="O2366" s="11" t="s">
        <v>2259</v>
      </c>
      <c r="P2366" s="2">
        <v>796</v>
      </c>
      <c r="Q2366" s="42" t="s">
        <v>39</v>
      </c>
      <c r="R2366" s="53">
        <v>1</v>
      </c>
      <c r="S2366" s="43">
        <v>42500</v>
      </c>
      <c r="T2366" s="23">
        <v>0</v>
      </c>
      <c r="U2366" s="23">
        <f t="shared" si="1354"/>
        <v>0</v>
      </c>
      <c r="V2366" s="2"/>
      <c r="W2366" s="2">
        <v>2016</v>
      </c>
      <c r="X2366" s="41" t="s">
        <v>7025</v>
      </c>
    </row>
    <row r="2367" spans="1:24" ht="153" x14ac:dyDescent="0.25">
      <c r="A2367" s="6" t="s">
        <v>7667</v>
      </c>
      <c r="B2367" s="11" t="s">
        <v>25</v>
      </c>
      <c r="C2367" s="11" t="s">
        <v>3934</v>
      </c>
      <c r="D2367" s="11" t="s">
        <v>3935</v>
      </c>
      <c r="E2367" s="11" t="s">
        <v>3936</v>
      </c>
      <c r="F2367" s="35" t="s">
        <v>3937</v>
      </c>
      <c r="G2367" s="2" t="s">
        <v>30</v>
      </c>
      <c r="H2367" s="41">
        <v>0</v>
      </c>
      <c r="I2367" s="18">
        <v>470000000</v>
      </c>
      <c r="J2367" s="6" t="s">
        <v>32</v>
      </c>
      <c r="K2367" s="11" t="s">
        <v>267</v>
      </c>
      <c r="L2367" s="40" t="s">
        <v>2257</v>
      </c>
      <c r="M2367" s="2" t="s">
        <v>35</v>
      </c>
      <c r="N2367" s="11" t="s">
        <v>2258</v>
      </c>
      <c r="O2367" s="11" t="s">
        <v>2259</v>
      </c>
      <c r="P2367" s="2">
        <v>796</v>
      </c>
      <c r="Q2367" s="42" t="s">
        <v>39</v>
      </c>
      <c r="R2367" s="53">
        <v>1</v>
      </c>
      <c r="S2367" s="43">
        <v>42500</v>
      </c>
      <c r="T2367" s="23">
        <f t="shared" ref="T2367" si="1373">R2367*S2367</f>
        <v>42500</v>
      </c>
      <c r="U2367" s="23">
        <f t="shared" ref="U2367" si="1374">T2367*1.12</f>
        <v>47600.000000000007</v>
      </c>
      <c r="V2367" s="2"/>
      <c r="W2367" s="2">
        <v>2016</v>
      </c>
      <c r="X2367" s="41"/>
    </row>
    <row r="2368" spans="1:24" ht="153" x14ac:dyDescent="0.25">
      <c r="A2368" s="6" t="s">
        <v>6310</v>
      </c>
      <c r="B2368" s="11" t="s">
        <v>25</v>
      </c>
      <c r="C2368" s="11" t="s">
        <v>2408</v>
      </c>
      <c r="D2368" s="48" t="s">
        <v>781</v>
      </c>
      <c r="E2368" s="11" t="s">
        <v>2409</v>
      </c>
      <c r="F2368" s="35" t="s">
        <v>3938</v>
      </c>
      <c r="G2368" s="2" t="s">
        <v>30</v>
      </c>
      <c r="H2368" s="41">
        <v>0</v>
      </c>
      <c r="I2368" s="18">
        <v>470000000</v>
      </c>
      <c r="J2368" s="6" t="s">
        <v>32</v>
      </c>
      <c r="K2368" s="11" t="s">
        <v>267</v>
      </c>
      <c r="L2368" s="40" t="s">
        <v>2257</v>
      </c>
      <c r="M2368" s="2" t="s">
        <v>35</v>
      </c>
      <c r="N2368" s="11" t="s">
        <v>2258</v>
      </c>
      <c r="O2368" s="11" t="s">
        <v>2259</v>
      </c>
      <c r="P2368" s="2">
        <v>796</v>
      </c>
      <c r="Q2368" s="42" t="s">
        <v>39</v>
      </c>
      <c r="R2368" s="53">
        <v>20</v>
      </c>
      <c r="S2368" s="43">
        <v>3306.3</v>
      </c>
      <c r="T2368" s="23">
        <v>0</v>
      </c>
      <c r="U2368" s="23">
        <f t="shared" si="1354"/>
        <v>0</v>
      </c>
      <c r="V2368" s="2"/>
      <c r="W2368" s="2">
        <v>2016</v>
      </c>
      <c r="X2368" s="41" t="s">
        <v>7025</v>
      </c>
    </row>
    <row r="2369" spans="1:24" ht="153" x14ac:dyDescent="0.25">
      <c r="A2369" s="6" t="s">
        <v>7668</v>
      </c>
      <c r="B2369" s="11" t="s">
        <v>25</v>
      </c>
      <c r="C2369" s="11" t="s">
        <v>2408</v>
      </c>
      <c r="D2369" s="48" t="s">
        <v>781</v>
      </c>
      <c r="E2369" s="11" t="s">
        <v>2409</v>
      </c>
      <c r="F2369" s="35" t="s">
        <v>3938</v>
      </c>
      <c r="G2369" s="2" t="s">
        <v>30</v>
      </c>
      <c r="H2369" s="41">
        <v>0</v>
      </c>
      <c r="I2369" s="18">
        <v>470000000</v>
      </c>
      <c r="J2369" s="6" t="s">
        <v>32</v>
      </c>
      <c r="K2369" s="11" t="s">
        <v>95</v>
      </c>
      <c r="L2369" s="40" t="s">
        <v>2257</v>
      </c>
      <c r="M2369" s="2" t="s">
        <v>35</v>
      </c>
      <c r="N2369" s="11" t="s">
        <v>2258</v>
      </c>
      <c r="O2369" s="11" t="s">
        <v>2259</v>
      </c>
      <c r="P2369" s="2">
        <v>796</v>
      </c>
      <c r="Q2369" s="42" t="s">
        <v>39</v>
      </c>
      <c r="R2369" s="53">
        <v>20</v>
      </c>
      <c r="S2369" s="43">
        <v>3306.3</v>
      </c>
      <c r="T2369" s="23">
        <f t="shared" ref="T2369" si="1375">R2369*S2369</f>
        <v>66126</v>
      </c>
      <c r="U2369" s="23">
        <f t="shared" ref="U2369" si="1376">T2369*1.12</f>
        <v>74061.12000000001</v>
      </c>
      <c r="V2369" s="2"/>
      <c r="W2369" s="2">
        <v>2016</v>
      </c>
      <c r="X2369" s="41"/>
    </row>
    <row r="2370" spans="1:24" ht="153" x14ac:dyDescent="0.25">
      <c r="A2370" s="6" t="s">
        <v>6311</v>
      </c>
      <c r="B2370" s="11" t="s">
        <v>25</v>
      </c>
      <c r="C2370" s="11" t="s">
        <v>2411</v>
      </c>
      <c r="D2370" s="48" t="s">
        <v>781</v>
      </c>
      <c r="E2370" s="11" t="s">
        <v>2412</v>
      </c>
      <c r="F2370" s="35" t="s">
        <v>3939</v>
      </c>
      <c r="G2370" s="2" t="s">
        <v>30</v>
      </c>
      <c r="H2370" s="41">
        <v>0</v>
      </c>
      <c r="I2370" s="18">
        <v>470000000</v>
      </c>
      <c r="J2370" s="6" t="s">
        <v>32</v>
      </c>
      <c r="K2370" s="11" t="s">
        <v>267</v>
      </c>
      <c r="L2370" s="40" t="s">
        <v>2257</v>
      </c>
      <c r="M2370" s="2" t="s">
        <v>35</v>
      </c>
      <c r="N2370" s="11" t="s">
        <v>2258</v>
      </c>
      <c r="O2370" s="11" t="s">
        <v>2259</v>
      </c>
      <c r="P2370" s="2">
        <v>796</v>
      </c>
      <c r="Q2370" s="42" t="s">
        <v>39</v>
      </c>
      <c r="R2370" s="53">
        <v>20</v>
      </c>
      <c r="S2370" s="43">
        <v>3092.3</v>
      </c>
      <c r="T2370" s="23">
        <v>0</v>
      </c>
      <c r="U2370" s="23">
        <f t="shared" si="1354"/>
        <v>0</v>
      </c>
      <c r="V2370" s="2"/>
      <c r="W2370" s="2">
        <v>2016</v>
      </c>
      <c r="X2370" s="41" t="s">
        <v>7025</v>
      </c>
    </row>
    <row r="2371" spans="1:24" ht="153" x14ac:dyDescent="0.25">
      <c r="A2371" s="6" t="s">
        <v>7669</v>
      </c>
      <c r="B2371" s="11" t="s">
        <v>25</v>
      </c>
      <c r="C2371" s="11" t="s">
        <v>2411</v>
      </c>
      <c r="D2371" s="48" t="s">
        <v>781</v>
      </c>
      <c r="E2371" s="11" t="s">
        <v>2412</v>
      </c>
      <c r="F2371" s="35" t="s">
        <v>3939</v>
      </c>
      <c r="G2371" s="2" t="s">
        <v>30</v>
      </c>
      <c r="H2371" s="41">
        <v>0</v>
      </c>
      <c r="I2371" s="18">
        <v>470000000</v>
      </c>
      <c r="J2371" s="6" t="s">
        <v>32</v>
      </c>
      <c r="K2371" s="11" t="s">
        <v>95</v>
      </c>
      <c r="L2371" s="40" t="s">
        <v>2257</v>
      </c>
      <c r="M2371" s="2" t="s">
        <v>35</v>
      </c>
      <c r="N2371" s="11" t="s">
        <v>2258</v>
      </c>
      <c r="O2371" s="11" t="s">
        <v>2259</v>
      </c>
      <c r="P2371" s="2">
        <v>796</v>
      </c>
      <c r="Q2371" s="42" t="s">
        <v>39</v>
      </c>
      <c r="R2371" s="53">
        <v>20</v>
      </c>
      <c r="S2371" s="43">
        <v>3092.3</v>
      </c>
      <c r="T2371" s="23">
        <f t="shared" ref="T2371" si="1377">R2371*S2371</f>
        <v>61846</v>
      </c>
      <c r="U2371" s="23">
        <f t="shared" ref="U2371" si="1378">T2371*1.12</f>
        <v>69267.520000000004</v>
      </c>
      <c r="V2371" s="2"/>
      <c r="W2371" s="2">
        <v>2016</v>
      </c>
      <c r="X2371" s="41"/>
    </row>
    <row r="2372" spans="1:24" ht="153" x14ac:dyDescent="0.25">
      <c r="A2372" s="6" t="s">
        <v>6312</v>
      </c>
      <c r="B2372" s="11" t="s">
        <v>25</v>
      </c>
      <c r="C2372" s="11" t="s">
        <v>2414</v>
      </c>
      <c r="D2372" s="48" t="s">
        <v>781</v>
      </c>
      <c r="E2372" s="11" t="s">
        <v>2415</v>
      </c>
      <c r="F2372" s="35" t="s">
        <v>3940</v>
      </c>
      <c r="G2372" s="2" t="s">
        <v>30</v>
      </c>
      <c r="H2372" s="41">
        <v>0</v>
      </c>
      <c r="I2372" s="18">
        <v>470000000</v>
      </c>
      <c r="J2372" s="6" t="s">
        <v>32</v>
      </c>
      <c r="K2372" s="11" t="s">
        <v>267</v>
      </c>
      <c r="L2372" s="40" t="s">
        <v>2257</v>
      </c>
      <c r="M2372" s="2" t="s">
        <v>35</v>
      </c>
      <c r="N2372" s="11" t="s">
        <v>2258</v>
      </c>
      <c r="O2372" s="11" t="s">
        <v>2259</v>
      </c>
      <c r="P2372" s="2">
        <v>796</v>
      </c>
      <c r="Q2372" s="42" t="s">
        <v>39</v>
      </c>
      <c r="R2372" s="53">
        <v>20</v>
      </c>
      <c r="S2372" s="43">
        <v>3595</v>
      </c>
      <c r="T2372" s="23">
        <v>0</v>
      </c>
      <c r="U2372" s="23">
        <f t="shared" si="1354"/>
        <v>0</v>
      </c>
      <c r="V2372" s="2"/>
      <c r="W2372" s="2">
        <v>2016</v>
      </c>
      <c r="X2372" s="41" t="s">
        <v>7025</v>
      </c>
    </row>
    <row r="2373" spans="1:24" ht="153" x14ac:dyDescent="0.25">
      <c r="A2373" s="6" t="s">
        <v>7670</v>
      </c>
      <c r="B2373" s="11" t="s">
        <v>25</v>
      </c>
      <c r="C2373" s="11" t="s">
        <v>2414</v>
      </c>
      <c r="D2373" s="48" t="s">
        <v>781</v>
      </c>
      <c r="E2373" s="11" t="s">
        <v>2415</v>
      </c>
      <c r="F2373" s="35" t="s">
        <v>3940</v>
      </c>
      <c r="G2373" s="2" t="s">
        <v>30</v>
      </c>
      <c r="H2373" s="41">
        <v>0</v>
      </c>
      <c r="I2373" s="18">
        <v>470000000</v>
      </c>
      <c r="J2373" s="6" t="s">
        <v>32</v>
      </c>
      <c r="K2373" s="11" t="s">
        <v>95</v>
      </c>
      <c r="L2373" s="40" t="s">
        <v>2257</v>
      </c>
      <c r="M2373" s="2" t="s">
        <v>35</v>
      </c>
      <c r="N2373" s="11" t="s">
        <v>2258</v>
      </c>
      <c r="O2373" s="11" t="s">
        <v>2259</v>
      </c>
      <c r="P2373" s="2">
        <v>796</v>
      </c>
      <c r="Q2373" s="42" t="s">
        <v>39</v>
      </c>
      <c r="R2373" s="53">
        <v>20</v>
      </c>
      <c r="S2373" s="43">
        <v>3595</v>
      </c>
      <c r="T2373" s="23">
        <f t="shared" ref="T2373" si="1379">R2373*S2373</f>
        <v>71900</v>
      </c>
      <c r="U2373" s="23">
        <f t="shared" ref="U2373" si="1380">T2373*1.12</f>
        <v>80528.000000000015</v>
      </c>
      <c r="V2373" s="2"/>
      <c r="W2373" s="2">
        <v>2016</v>
      </c>
      <c r="X2373" s="41"/>
    </row>
    <row r="2374" spans="1:24" ht="153" x14ac:dyDescent="0.25">
      <c r="A2374" s="6" t="s">
        <v>6313</v>
      </c>
      <c r="B2374" s="11" t="s">
        <v>25</v>
      </c>
      <c r="C2374" s="11" t="s">
        <v>3170</v>
      </c>
      <c r="D2374" s="11" t="s">
        <v>781</v>
      </c>
      <c r="E2374" s="11" t="s">
        <v>3171</v>
      </c>
      <c r="F2374" s="48" t="s">
        <v>3941</v>
      </c>
      <c r="G2374" s="2" t="s">
        <v>30</v>
      </c>
      <c r="H2374" s="41">
        <v>0</v>
      </c>
      <c r="I2374" s="18">
        <v>470000000</v>
      </c>
      <c r="J2374" s="6" t="s">
        <v>32</v>
      </c>
      <c r="K2374" s="11" t="s">
        <v>267</v>
      </c>
      <c r="L2374" s="40" t="s">
        <v>2257</v>
      </c>
      <c r="M2374" s="2" t="s">
        <v>35</v>
      </c>
      <c r="N2374" s="11" t="s">
        <v>2258</v>
      </c>
      <c r="O2374" s="11" t="s">
        <v>2259</v>
      </c>
      <c r="P2374" s="2">
        <v>796</v>
      </c>
      <c r="Q2374" s="42" t="s">
        <v>39</v>
      </c>
      <c r="R2374" s="53">
        <v>15</v>
      </c>
      <c r="S2374" s="43">
        <v>14006</v>
      </c>
      <c r="T2374" s="23">
        <v>0</v>
      </c>
      <c r="U2374" s="23">
        <f t="shared" si="1354"/>
        <v>0</v>
      </c>
      <c r="V2374" s="2"/>
      <c r="W2374" s="2">
        <v>2016</v>
      </c>
      <c r="X2374" s="41" t="s">
        <v>7025</v>
      </c>
    </row>
    <row r="2375" spans="1:24" ht="153" x14ac:dyDescent="0.25">
      <c r="A2375" s="6" t="s">
        <v>7671</v>
      </c>
      <c r="B2375" s="11" t="s">
        <v>25</v>
      </c>
      <c r="C2375" s="11" t="s">
        <v>3170</v>
      </c>
      <c r="D2375" s="11" t="s">
        <v>781</v>
      </c>
      <c r="E2375" s="11" t="s">
        <v>3171</v>
      </c>
      <c r="F2375" s="48" t="s">
        <v>3941</v>
      </c>
      <c r="G2375" s="2" t="s">
        <v>30</v>
      </c>
      <c r="H2375" s="41">
        <v>0</v>
      </c>
      <c r="I2375" s="18">
        <v>470000000</v>
      </c>
      <c r="J2375" s="6" t="s">
        <v>32</v>
      </c>
      <c r="K2375" s="11" t="s">
        <v>95</v>
      </c>
      <c r="L2375" s="40" t="s">
        <v>2257</v>
      </c>
      <c r="M2375" s="2" t="s">
        <v>35</v>
      </c>
      <c r="N2375" s="11" t="s">
        <v>2258</v>
      </c>
      <c r="O2375" s="11" t="s">
        <v>2259</v>
      </c>
      <c r="P2375" s="2">
        <v>796</v>
      </c>
      <c r="Q2375" s="42" t="s">
        <v>39</v>
      </c>
      <c r="R2375" s="53">
        <v>15</v>
      </c>
      <c r="S2375" s="43">
        <v>14006</v>
      </c>
      <c r="T2375" s="23">
        <f t="shared" ref="T2375" si="1381">R2375*S2375</f>
        <v>210090</v>
      </c>
      <c r="U2375" s="23">
        <f t="shared" ref="U2375" si="1382">T2375*1.12</f>
        <v>235300.80000000002</v>
      </c>
      <c r="V2375" s="2"/>
      <c r="W2375" s="2">
        <v>2016</v>
      </c>
      <c r="X2375" s="41"/>
    </row>
    <row r="2376" spans="1:24" ht="153" x14ac:dyDescent="0.25">
      <c r="A2376" s="6" t="s">
        <v>6314</v>
      </c>
      <c r="B2376" s="11" t="s">
        <v>25</v>
      </c>
      <c r="C2376" s="11" t="s">
        <v>3193</v>
      </c>
      <c r="D2376" s="11" t="s">
        <v>2569</v>
      </c>
      <c r="E2376" s="11" t="s">
        <v>3194</v>
      </c>
      <c r="F2376" s="35" t="s">
        <v>3942</v>
      </c>
      <c r="G2376" s="2" t="s">
        <v>30</v>
      </c>
      <c r="H2376" s="41">
        <v>0</v>
      </c>
      <c r="I2376" s="18">
        <v>470000000</v>
      </c>
      <c r="J2376" s="6" t="s">
        <v>32</v>
      </c>
      <c r="K2376" s="11" t="s">
        <v>267</v>
      </c>
      <c r="L2376" s="40" t="s">
        <v>2257</v>
      </c>
      <c r="M2376" s="2" t="s">
        <v>35</v>
      </c>
      <c r="N2376" s="11" t="s">
        <v>2258</v>
      </c>
      <c r="O2376" s="11" t="s">
        <v>2259</v>
      </c>
      <c r="P2376" s="2">
        <v>796</v>
      </c>
      <c r="Q2376" s="42" t="s">
        <v>39</v>
      </c>
      <c r="R2376" s="53">
        <v>1</v>
      </c>
      <c r="S2376" s="43">
        <v>93600</v>
      </c>
      <c r="T2376" s="23">
        <v>0</v>
      </c>
      <c r="U2376" s="23">
        <f t="shared" si="1354"/>
        <v>0</v>
      </c>
      <c r="V2376" s="2"/>
      <c r="W2376" s="2">
        <v>2016</v>
      </c>
      <c r="X2376" s="41" t="s">
        <v>7025</v>
      </c>
    </row>
    <row r="2377" spans="1:24" ht="153" x14ac:dyDescent="0.25">
      <c r="A2377" s="6" t="s">
        <v>7672</v>
      </c>
      <c r="B2377" s="11" t="s">
        <v>25</v>
      </c>
      <c r="C2377" s="11" t="s">
        <v>3193</v>
      </c>
      <c r="D2377" s="11" t="s">
        <v>2569</v>
      </c>
      <c r="E2377" s="11" t="s">
        <v>3194</v>
      </c>
      <c r="F2377" s="35" t="s">
        <v>3942</v>
      </c>
      <c r="G2377" s="2" t="s">
        <v>30</v>
      </c>
      <c r="H2377" s="41">
        <v>0</v>
      </c>
      <c r="I2377" s="18">
        <v>470000000</v>
      </c>
      <c r="J2377" s="6" t="s">
        <v>32</v>
      </c>
      <c r="K2377" s="11" t="s">
        <v>95</v>
      </c>
      <c r="L2377" s="40" t="s">
        <v>2257</v>
      </c>
      <c r="M2377" s="2" t="s">
        <v>35</v>
      </c>
      <c r="N2377" s="11" t="s">
        <v>2258</v>
      </c>
      <c r="O2377" s="11" t="s">
        <v>2259</v>
      </c>
      <c r="P2377" s="2">
        <v>796</v>
      </c>
      <c r="Q2377" s="42" t="s">
        <v>39</v>
      </c>
      <c r="R2377" s="53">
        <v>1</v>
      </c>
      <c r="S2377" s="43">
        <v>93600</v>
      </c>
      <c r="T2377" s="23">
        <f t="shared" ref="T2377" si="1383">R2377*S2377</f>
        <v>93600</v>
      </c>
      <c r="U2377" s="23">
        <f t="shared" ref="U2377" si="1384">T2377*1.12</f>
        <v>104832.00000000001</v>
      </c>
      <c r="V2377" s="2"/>
      <c r="W2377" s="2">
        <v>2016</v>
      </c>
      <c r="X2377" s="41"/>
    </row>
    <row r="2378" spans="1:24" ht="153" x14ac:dyDescent="0.25">
      <c r="A2378" s="6" t="s">
        <v>6315</v>
      </c>
      <c r="B2378" s="11" t="s">
        <v>25</v>
      </c>
      <c r="C2378" s="11" t="s">
        <v>3209</v>
      </c>
      <c r="D2378" s="11" t="s">
        <v>2445</v>
      </c>
      <c r="E2378" s="11" t="s">
        <v>3210</v>
      </c>
      <c r="F2378" s="35" t="s">
        <v>3943</v>
      </c>
      <c r="G2378" s="2" t="s">
        <v>30</v>
      </c>
      <c r="H2378" s="41">
        <v>0</v>
      </c>
      <c r="I2378" s="18">
        <v>470000000</v>
      </c>
      <c r="J2378" s="6" t="s">
        <v>32</v>
      </c>
      <c r="K2378" s="11" t="s">
        <v>267</v>
      </c>
      <c r="L2378" s="40" t="s">
        <v>2257</v>
      </c>
      <c r="M2378" s="2" t="s">
        <v>35</v>
      </c>
      <c r="N2378" s="11" t="s">
        <v>2258</v>
      </c>
      <c r="O2378" s="11" t="s">
        <v>2259</v>
      </c>
      <c r="P2378" s="2">
        <v>796</v>
      </c>
      <c r="Q2378" s="42" t="s">
        <v>39</v>
      </c>
      <c r="R2378" s="53">
        <v>1</v>
      </c>
      <c r="S2378" s="43">
        <v>18000</v>
      </c>
      <c r="T2378" s="23">
        <v>0</v>
      </c>
      <c r="U2378" s="23">
        <f t="shared" si="1354"/>
        <v>0</v>
      </c>
      <c r="V2378" s="2"/>
      <c r="W2378" s="2">
        <v>2016</v>
      </c>
      <c r="X2378" s="41" t="s">
        <v>7025</v>
      </c>
    </row>
    <row r="2379" spans="1:24" ht="153" x14ac:dyDescent="0.25">
      <c r="A2379" s="6" t="s">
        <v>7673</v>
      </c>
      <c r="B2379" s="11" t="s">
        <v>25</v>
      </c>
      <c r="C2379" s="11" t="s">
        <v>3209</v>
      </c>
      <c r="D2379" s="11" t="s">
        <v>2445</v>
      </c>
      <c r="E2379" s="11" t="s">
        <v>3210</v>
      </c>
      <c r="F2379" s="35" t="s">
        <v>3943</v>
      </c>
      <c r="G2379" s="2" t="s">
        <v>30</v>
      </c>
      <c r="H2379" s="41">
        <v>0</v>
      </c>
      <c r="I2379" s="18">
        <v>470000000</v>
      </c>
      <c r="J2379" s="6" t="s">
        <v>32</v>
      </c>
      <c r="K2379" s="11" t="s">
        <v>95</v>
      </c>
      <c r="L2379" s="40" t="s">
        <v>2257</v>
      </c>
      <c r="M2379" s="2" t="s">
        <v>35</v>
      </c>
      <c r="N2379" s="11" t="s">
        <v>2258</v>
      </c>
      <c r="O2379" s="11" t="s">
        <v>2259</v>
      </c>
      <c r="P2379" s="2">
        <v>796</v>
      </c>
      <c r="Q2379" s="42" t="s">
        <v>39</v>
      </c>
      <c r="R2379" s="53">
        <v>1</v>
      </c>
      <c r="S2379" s="43">
        <v>18000</v>
      </c>
      <c r="T2379" s="23">
        <f t="shared" ref="T2379" si="1385">R2379*S2379</f>
        <v>18000</v>
      </c>
      <c r="U2379" s="23">
        <f t="shared" ref="U2379" si="1386">T2379*1.12</f>
        <v>20160.000000000004</v>
      </c>
      <c r="V2379" s="2"/>
      <c r="W2379" s="2">
        <v>2016</v>
      </c>
      <c r="X2379" s="41"/>
    </row>
    <row r="2380" spans="1:24" ht="153" x14ac:dyDescent="0.25">
      <c r="A2380" s="6" t="s">
        <v>6316</v>
      </c>
      <c r="B2380" s="11" t="s">
        <v>25</v>
      </c>
      <c r="C2380" s="11" t="s">
        <v>3258</v>
      </c>
      <c r="D2380" s="11" t="s">
        <v>2456</v>
      </c>
      <c r="E2380" s="11" t="s">
        <v>3259</v>
      </c>
      <c r="F2380" s="35" t="s">
        <v>3944</v>
      </c>
      <c r="G2380" s="2" t="s">
        <v>30</v>
      </c>
      <c r="H2380" s="41">
        <v>0</v>
      </c>
      <c r="I2380" s="18">
        <v>470000000</v>
      </c>
      <c r="J2380" s="6" t="s">
        <v>32</v>
      </c>
      <c r="K2380" s="11" t="s">
        <v>267</v>
      </c>
      <c r="L2380" s="40" t="s">
        <v>2257</v>
      </c>
      <c r="M2380" s="2" t="s">
        <v>35</v>
      </c>
      <c r="N2380" s="11" t="s">
        <v>2258</v>
      </c>
      <c r="O2380" s="11" t="s">
        <v>2259</v>
      </c>
      <c r="P2380" s="2">
        <v>796</v>
      </c>
      <c r="Q2380" s="42" t="s">
        <v>39</v>
      </c>
      <c r="R2380" s="53">
        <v>1</v>
      </c>
      <c r="S2380" s="43">
        <v>92160</v>
      </c>
      <c r="T2380" s="23">
        <v>0</v>
      </c>
      <c r="U2380" s="23">
        <f t="shared" si="1354"/>
        <v>0</v>
      </c>
      <c r="V2380" s="2"/>
      <c r="W2380" s="2">
        <v>2016</v>
      </c>
      <c r="X2380" s="41" t="s">
        <v>7025</v>
      </c>
    </row>
    <row r="2381" spans="1:24" ht="153" x14ac:dyDescent="0.25">
      <c r="A2381" s="6" t="s">
        <v>7674</v>
      </c>
      <c r="B2381" s="11" t="s">
        <v>25</v>
      </c>
      <c r="C2381" s="11" t="s">
        <v>3258</v>
      </c>
      <c r="D2381" s="11" t="s">
        <v>2456</v>
      </c>
      <c r="E2381" s="11" t="s">
        <v>3259</v>
      </c>
      <c r="F2381" s="35" t="s">
        <v>3944</v>
      </c>
      <c r="G2381" s="2" t="s">
        <v>30</v>
      </c>
      <c r="H2381" s="41">
        <v>0</v>
      </c>
      <c r="I2381" s="18">
        <v>470000000</v>
      </c>
      <c r="J2381" s="6" t="s">
        <v>32</v>
      </c>
      <c r="K2381" s="11" t="s">
        <v>95</v>
      </c>
      <c r="L2381" s="40" t="s">
        <v>2257</v>
      </c>
      <c r="M2381" s="2" t="s">
        <v>35</v>
      </c>
      <c r="N2381" s="11" t="s">
        <v>2258</v>
      </c>
      <c r="O2381" s="11" t="s">
        <v>2259</v>
      </c>
      <c r="P2381" s="2">
        <v>796</v>
      </c>
      <c r="Q2381" s="42" t="s">
        <v>39</v>
      </c>
      <c r="R2381" s="53">
        <v>1</v>
      </c>
      <c r="S2381" s="43">
        <v>92160</v>
      </c>
      <c r="T2381" s="23">
        <f t="shared" ref="T2381" si="1387">R2381*S2381</f>
        <v>92160</v>
      </c>
      <c r="U2381" s="23">
        <f t="shared" ref="U2381" si="1388">T2381*1.12</f>
        <v>103219.20000000001</v>
      </c>
      <c r="V2381" s="2"/>
      <c r="W2381" s="2">
        <v>2016</v>
      </c>
      <c r="X2381" s="41"/>
    </row>
    <row r="2382" spans="1:24" ht="153" x14ac:dyDescent="0.25">
      <c r="A2382" s="6" t="s">
        <v>6317</v>
      </c>
      <c r="B2382" s="11" t="s">
        <v>25</v>
      </c>
      <c r="C2382" s="11" t="s">
        <v>2674</v>
      </c>
      <c r="D2382" s="35" t="s">
        <v>2675</v>
      </c>
      <c r="E2382" s="11" t="s">
        <v>2676</v>
      </c>
      <c r="F2382" s="35" t="s">
        <v>3945</v>
      </c>
      <c r="G2382" s="2" t="s">
        <v>30</v>
      </c>
      <c r="H2382" s="41">
        <v>0</v>
      </c>
      <c r="I2382" s="18">
        <v>470000000</v>
      </c>
      <c r="J2382" s="6" t="s">
        <v>32</v>
      </c>
      <c r="K2382" s="11" t="s">
        <v>45</v>
      </c>
      <c r="L2382" s="40" t="s">
        <v>2257</v>
      </c>
      <c r="M2382" s="2" t="s">
        <v>35</v>
      </c>
      <c r="N2382" s="11" t="s">
        <v>2258</v>
      </c>
      <c r="O2382" s="11" t="s">
        <v>2259</v>
      </c>
      <c r="P2382" s="2">
        <v>796</v>
      </c>
      <c r="Q2382" s="42" t="s">
        <v>39</v>
      </c>
      <c r="R2382" s="53">
        <v>1</v>
      </c>
      <c r="S2382" s="43">
        <v>180000</v>
      </c>
      <c r="T2382" s="23">
        <v>0</v>
      </c>
      <c r="U2382" s="23">
        <f t="shared" si="1354"/>
        <v>0</v>
      </c>
      <c r="V2382" s="2"/>
      <c r="W2382" s="2">
        <v>2016</v>
      </c>
      <c r="X2382" s="41" t="s">
        <v>7025</v>
      </c>
    </row>
    <row r="2383" spans="1:24" ht="153" x14ac:dyDescent="0.25">
      <c r="A2383" s="6" t="s">
        <v>7675</v>
      </c>
      <c r="B2383" s="11" t="s">
        <v>25</v>
      </c>
      <c r="C2383" s="11" t="s">
        <v>2674</v>
      </c>
      <c r="D2383" s="35" t="s">
        <v>2675</v>
      </c>
      <c r="E2383" s="11" t="s">
        <v>2676</v>
      </c>
      <c r="F2383" s="35" t="s">
        <v>3945</v>
      </c>
      <c r="G2383" s="2" t="s">
        <v>30</v>
      </c>
      <c r="H2383" s="41">
        <v>0</v>
      </c>
      <c r="I2383" s="18">
        <v>470000000</v>
      </c>
      <c r="J2383" s="6" t="s">
        <v>32</v>
      </c>
      <c r="K2383" s="11" t="s">
        <v>95</v>
      </c>
      <c r="L2383" s="40" t="s">
        <v>2257</v>
      </c>
      <c r="M2383" s="2" t="s">
        <v>35</v>
      </c>
      <c r="N2383" s="11" t="s">
        <v>2258</v>
      </c>
      <c r="O2383" s="11" t="s">
        <v>2259</v>
      </c>
      <c r="P2383" s="2">
        <v>796</v>
      </c>
      <c r="Q2383" s="42" t="s">
        <v>39</v>
      </c>
      <c r="R2383" s="53">
        <v>1</v>
      </c>
      <c r="S2383" s="43">
        <v>180000</v>
      </c>
      <c r="T2383" s="23">
        <f t="shared" ref="T2383" si="1389">R2383*S2383</f>
        <v>180000</v>
      </c>
      <c r="U2383" s="23">
        <f t="shared" ref="U2383" si="1390">T2383*1.12</f>
        <v>201600.00000000003</v>
      </c>
      <c r="V2383" s="2"/>
      <c r="W2383" s="2">
        <v>2016</v>
      </c>
      <c r="X2383" s="41"/>
    </row>
    <row r="2384" spans="1:24" ht="153" x14ac:dyDescent="0.25">
      <c r="A2384" s="6" t="s">
        <v>6318</v>
      </c>
      <c r="B2384" s="11" t="s">
        <v>25</v>
      </c>
      <c r="C2384" s="11" t="s">
        <v>2432</v>
      </c>
      <c r="D2384" s="11" t="s">
        <v>2433</v>
      </c>
      <c r="E2384" s="11" t="s">
        <v>2373</v>
      </c>
      <c r="F2384" s="11" t="s">
        <v>3946</v>
      </c>
      <c r="G2384" s="2" t="s">
        <v>30</v>
      </c>
      <c r="H2384" s="41">
        <v>0</v>
      </c>
      <c r="I2384" s="18">
        <v>470000000</v>
      </c>
      <c r="J2384" s="6" t="s">
        <v>32</v>
      </c>
      <c r="K2384" s="11" t="s">
        <v>45</v>
      </c>
      <c r="L2384" s="40" t="s">
        <v>2257</v>
      </c>
      <c r="M2384" s="2" t="s">
        <v>35</v>
      </c>
      <c r="N2384" s="11" t="s">
        <v>2258</v>
      </c>
      <c r="O2384" s="11" t="s">
        <v>2259</v>
      </c>
      <c r="P2384" s="2">
        <v>796</v>
      </c>
      <c r="Q2384" s="42" t="s">
        <v>39</v>
      </c>
      <c r="R2384" s="53">
        <v>6</v>
      </c>
      <c r="S2384" s="43">
        <v>276080</v>
      </c>
      <c r="T2384" s="23">
        <v>0</v>
      </c>
      <c r="U2384" s="23">
        <f>T2384*1.12</f>
        <v>0</v>
      </c>
      <c r="V2384" s="2"/>
      <c r="W2384" s="2">
        <v>2016</v>
      </c>
      <c r="X2384" s="41" t="s">
        <v>6914</v>
      </c>
    </row>
    <row r="2385" spans="1:24" ht="153" x14ac:dyDescent="0.25">
      <c r="A2385" s="6" t="s">
        <v>7676</v>
      </c>
      <c r="B2385" s="11" t="s">
        <v>25</v>
      </c>
      <c r="C2385" s="11" t="s">
        <v>2432</v>
      </c>
      <c r="D2385" s="11" t="s">
        <v>2433</v>
      </c>
      <c r="E2385" s="11" t="s">
        <v>2373</v>
      </c>
      <c r="F2385" s="11" t="s">
        <v>3946</v>
      </c>
      <c r="G2385" s="2" t="s">
        <v>30</v>
      </c>
      <c r="H2385" s="41">
        <v>0</v>
      </c>
      <c r="I2385" s="18">
        <v>470000000</v>
      </c>
      <c r="J2385" s="6" t="s">
        <v>32</v>
      </c>
      <c r="K2385" s="11" t="s">
        <v>95</v>
      </c>
      <c r="L2385" s="40" t="s">
        <v>2257</v>
      </c>
      <c r="M2385" s="2" t="s">
        <v>35</v>
      </c>
      <c r="N2385" s="11" t="s">
        <v>2258</v>
      </c>
      <c r="O2385" s="11" t="s">
        <v>2259</v>
      </c>
      <c r="P2385" s="2">
        <v>796</v>
      </c>
      <c r="Q2385" s="42" t="s">
        <v>39</v>
      </c>
      <c r="R2385" s="53">
        <v>12</v>
      </c>
      <c r="S2385" s="43">
        <v>276080</v>
      </c>
      <c r="T2385" s="23">
        <f>R2385*S2385</f>
        <v>3312960</v>
      </c>
      <c r="U2385" s="23">
        <f>T2385*1.12</f>
        <v>3710515.2000000002</v>
      </c>
      <c r="V2385" s="2"/>
      <c r="W2385" s="2">
        <v>2016</v>
      </c>
      <c r="X2385" s="41"/>
    </row>
    <row r="2386" spans="1:24" ht="153" x14ac:dyDescent="0.25">
      <c r="A2386" s="6" t="s">
        <v>6319</v>
      </c>
      <c r="B2386" s="11" t="s">
        <v>25</v>
      </c>
      <c r="C2386" s="11" t="s">
        <v>2734</v>
      </c>
      <c r="D2386" s="11" t="s">
        <v>2398</v>
      </c>
      <c r="E2386" s="11" t="s">
        <v>2845</v>
      </c>
      <c r="F2386" s="35" t="s">
        <v>3947</v>
      </c>
      <c r="G2386" s="2" t="s">
        <v>30</v>
      </c>
      <c r="H2386" s="41">
        <v>0</v>
      </c>
      <c r="I2386" s="18">
        <v>470000000</v>
      </c>
      <c r="J2386" s="6" t="s">
        <v>32</v>
      </c>
      <c r="K2386" s="11" t="s">
        <v>267</v>
      </c>
      <c r="L2386" s="40" t="s">
        <v>2257</v>
      </c>
      <c r="M2386" s="2" t="s">
        <v>35</v>
      </c>
      <c r="N2386" s="11" t="s">
        <v>2258</v>
      </c>
      <c r="O2386" s="11" t="s">
        <v>2259</v>
      </c>
      <c r="P2386" s="2">
        <v>796</v>
      </c>
      <c r="Q2386" s="42" t="s">
        <v>39</v>
      </c>
      <c r="R2386" s="53">
        <v>1</v>
      </c>
      <c r="S2386" s="43">
        <v>257999.99999999997</v>
      </c>
      <c r="T2386" s="23">
        <v>0</v>
      </c>
      <c r="U2386" s="23">
        <f t="shared" si="1354"/>
        <v>0</v>
      </c>
      <c r="V2386" s="2"/>
      <c r="W2386" s="2">
        <v>2016</v>
      </c>
      <c r="X2386" s="41" t="s">
        <v>7025</v>
      </c>
    </row>
    <row r="2387" spans="1:24" ht="153" x14ac:dyDescent="0.25">
      <c r="A2387" s="6" t="s">
        <v>7677</v>
      </c>
      <c r="B2387" s="11" t="s">
        <v>25</v>
      </c>
      <c r="C2387" s="11" t="s">
        <v>2734</v>
      </c>
      <c r="D2387" s="11" t="s">
        <v>2398</v>
      </c>
      <c r="E2387" s="11" t="s">
        <v>2845</v>
      </c>
      <c r="F2387" s="35" t="s">
        <v>3947</v>
      </c>
      <c r="G2387" s="2" t="s">
        <v>30</v>
      </c>
      <c r="H2387" s="41">
        <v>0</v>
      </c>
      <c r="I2387" s="18">
        <v>470000000</v>
      </c>
      <c r="J2387" s="6" t="s">
        <v>32</v>
      </c>
      <c r="K2387" s="11" t="s">
        <v>95</v>
      </c>
      <c r="L2387" s="40" t="s">
        <v>2257</v>
      </c>
      <c r="M2387" s="2" t="s">
        <v>35</v>
      </c>
      <c r="N2387" s="11" t="s">
        <v>2258</v>
      </c>
      <c r="O2387" s="11" t="s">
        <v>2259</v>
      </c>
      <c r="P2387" s="2">
        <v>796</v>
      </c>
      <c r="Q2387" s="42" t="s">
        <v>39</v>
      </c>
      <c r="R2387" s="53">
        <v>1</v>
      </c>
      <c r="S2387" s="43">
        <v>257999.99999999997</v>
      </c>
      <c r="T2387" s="23">
        <f t="shared" ref="T2387" si="1391">R2387*S2387</f>
        <v>257999.99999999997</v>
      </c>
      <c r="U2387" s="23">
        <f t="shared" ref="U2387" si="1392">T2387*1.12</f>
        <v>288960</v>
      </c>
      <c r="V2387" s="2"/>
      <c r="W2387" s="2">
        <v>2016</v>
      </c>
      <c r="X2387" s="41"/>
    </row>
    <row r="2388" spans="1:24" ht="153" x14ac:dyDescent="0.25">
      <c r="A2388" s="6" t="s">
        <v>6320</v>
      </c>
      <c r="B2388" s="11" t="s">
        <v>25</v>
      </c>
      <c r="C2388" s="11" t="s">
        <v>3146</v>
      </c>
      <c r="D2388" s="48" t="s">
        <v>3075</v>
      </c>
      <c r="E2388" s="11" t="s">
        <v>3147</v>
      </c>
      <c r="F2388" s="35" t="s">
        <v>3948</v>
      </c>
      <c r="G2388" s="2" t="s">
        <v>30</v>
      </c>
      <c r="H2388" s="41">
        <v>0</v>
      </c>
      <c r="I2388" s="18">
        <v>470000000</v>
      </c>
      <c r="J2388" s="6" t="s">
        <v>32</v>
      </c>
      <c r="K2388" s="11" t="s">
        <v>267</v>
      </c>
      <c r="L2388" s="40" t="s">
        <v>2257</v>
      </c>
      <c r="M2388" s="2" t="s">
        <v>35</v>
      </c>
      <c r="N2388" s="11" t="s">
        <v>2258</v>
      </c>
      <c r="O2388" s="11" t="s">
        <v>2259</v>
      </c>
      <c r="P2388" s="2">
        <v>796</v>
      </c>
      <c r="Q2388" s="42" t="s">
        <v>39</v>
      </c>
      <c r="R2388" s="53">
        <v>30</v>
      </c>
      <c r="S2388" s="43">
        <v>1500</v>
      </c>
      <c r="T2388" s="23">
        <f t="shared" ref="T2388:T2401" si="1393">R2388*S2388</f>
        <v>45000</v>
      </c>
      <c r="U2388" s="23">
        <f t="shared" si="1354"/>
        <v>50400.000000000007</v>
      </c>
      <c r="V2388" s="2"/>
      <c r="W2388" s="2">
        <v>2016</v>
      </c>
      <c r="X2388" s="41"/>
    </row>
    <row r="2389" spans="1:24" ht="153" x14ac:dyDescent="0.25">
      <c r="A2389" s="6" t="s">
        <v>6321</v>
      </c>
      <c r="B2389" s="11" t="s">
        <v>25</v>
      </c>
      <c r="C2389" s="11" t="s">
        <v>2411</v>
      </c>
      <c r="D2389" s="48" t="s">
        <v>781</v>
      </c>
      <c r="E2389" s="11" t="s">
        <v>2412</v>
      </c>
      <c r="F2389" s="48" t="s">
        <v>3949</v>
      </c>
      <c r="G2389" s="2" t="s">
        <v>30</v>
      </c>
      <c r="H2389" s="41">
        <v>0</v>
      </c>
      <c r="I2389" s="18">
        <v>470000000</v>
      </c>
      <c r="J2389" s="6" t="s">
        <v>32</v>
      </c>
      <c r="K2389" s="11" t="s">
        <v>267</v>
      </c>
      <c r="L2389" s="40" t="s">
        <v>2257</v>
      </c>
      <c r="M2389" s="2" t="s">
        <v>35</v>
      </c>
      <c r="N2389" s="11" t="s">
        <v>2258</v>
      </c>
      <c r="O2389" s="11" t="s">
        <v>2259</v>
      </c>
      <c r="P2389" s="2">
        <v>796</v>
      </c>
      <c r="Q2389" s="42" t="s">
        <v>39</v>
      </c>
      <c r="R2389" s="53">
        <v>12</v>
      </c>
      <c r="S2389" s="43">
        <v>9250</v>
      </c>
      <c r="T2389" s="23">
        <v>0</v>
      </c>
      <c r="U2389" s="23">
        <f t="shared" si="1354"/>
        <v>0</v>
      </c>
      <c r="V2389" s="2"/>
      <c r="W2389" s="2">
        <v>2016</v>
      </c>
      <c r="X2389" s="41" t="s">
        <v>6907</v>
      </c>
    </row>
    <row r="2390" spans="1:24" ht="153" x14ac:dyDescent="0.25">
      <c r="A2390" s="6" t="s">
        <v>7678</v>
      </c>
      <c r="B2390" s="11" t="s">
        <v>25</v>
      </c>
      <c r="C2390" s="11" t="s">
        <v>2411</v>
      </c>
      <c r="D2390" s="48" t="s">
        <v>781</v>
      </c>
      <c r="E2390" s="11" t="s">
        <v>2412</v>
      </c>
      <c r="F2390" s="48" t="s">
        <v>3949</v>
      </c>
      <c r="G2390" s="2" t="s">
        <v>30</v>
      </c>
      <c r="H2390" s="41">
        <v>0</v>
      </c>
      <c r="I2390" s="18">
        <v>470000000</v>
      </c>
      <c r="J2390" s="6" t="s">
        <v>32</v>
      </c>
      <c r="K2390" s="11" t="s">
        <v>267</v>
      </c>
      <c r="L2390" s="40" t="s">
        <v>2257</v>
      </c>
      <c r="M2390" s="2" t="s">
        <v>35</v>
      </c>
      <c r="N2390" s="11" t="s">
        <v>2258</v>
      </c>
      <c r="O2390" s="11" t="s">
        <v>2259</v>
      </c>
      <c r="P2390" s="2">
        <v>796</v>
      </c>
      <c r="Q2390" s="42" t="s">
        <v>39</v>
      </c>
      <c r="R2390" s="53">
        <v>20</v>
      </c>
      <c r="S2390" s="43">
        <v>9250</v>
      </c>
      <c r="T2390" s="23">
        <f t="shared" ref="T2390" si="1394">R2390*S2390</f>
        <v>185000</v>
      </c>
      <c r="U2390" s="23">
        <f t="shared" ref="U2390" si="1395">T2390*1.12</f>
        <v>207200.00000000003</v>
      </c>
      <c r="V2390" s="2"/>
      <c r="W2390" s="2">
        <v>2016</v>
      </c>
      <c r="X2390" s="41"/>
    </row>
    <row r="2391" spans="1:24" ht="153" x14ac:dyDescent="0.25">
      <c r="A2391" s="6" t="s">
        <v>6322</v>
      </c>
      <c r="B2391" s="11" t="s">
        <v>25</v>
      </c>
      <c r="C2391" s="11" t="s">
        <v>2414</v>
      </c>
      <c r="D2391" s="48" t="s">
        <v>781</v>
      </c>
      <c r="E2391" s="11" t="s">
        <v>2415</v>
      </c>
      <c r="F2391" s="48" t="s">
        <v>3950</v>
      </c>
      <c r="G2391" s="2" t="s">
        <v>30</v>
      </c>
      <c r="H2391" s="41">
        <v>0</v>
      </c>
      <c r="I2391" s="18">
        <v>470000000</v>
      </c>
      <c r="J2391" s="6" t="s">
        <v>32</v>
      </c>
      <c r="K2391" s="11" t="s">
        <v>267</v>
      </c>
      <c r="L2391" s="40" t="s">
        <v>2257</v>
      </c>
      <c r="M2391" s="2" t="s">
        <v>35</v>
      </c>
      <c r="N2391" s="11" t="s">
        <v>2258</v>
      </c>
      <c r="O2391" s="11" t="s">
        <v>2259</v>
      </c>
      <c r="P2391" s="2">
        <v>796</v>
      </c>
      <c r="Q2391" s="42" t="s">
        <v>39</v>
      </c>
      <c r="R2391" s="53">
        <v>15</v>
      </c>
      <c r="S2391" s="43">
        <v>9120</v>
      </c>
      <c r="T2391" s="23">
        <v>0</v>
      </c>
      <c r="U2391" s="23">
        <f t="shared" si="1354"/>
        <v>0</v>
      </c>
      <c r="V2391" s="2"/>
      <c r="W2391" s="2">
        <v>2016</v>
      </c>
      <c r="X2391" s="41" t="s">
        <v>6907</v>
      </c>
    </row>
    <row r="2392" spans="1:24" ht="153" x14ac:dyDescent="0.25">
      <c r="A2392" s="6" t="s">
        <v>7679</v>
      </c>
      <c r="B2392" s="11" t="s">
        <v>25</v>
      </c>
      <c r="C2392" s="11" t="s">
        <v>2414</v>
      </c>
      <c r="D2392" s="48" t="s">
        <v>781</v>
      </c>
      <c r="E2392" s="11" t="s">
        <v>2415</v>
      </c>
      <c r="F2392" s="48" t="s">
        <v>3950</v>
      </c>
      <c r="G2392" s="2" t="s">
        <v>30</v>
      </c>
      <c r="H2392" s="41">
        <v>0</v>
      </c>
      <c r="I2392" s="18">
        <v>470000000</v>
      </c>
      <c r="J2392" s="6" t="s">
        <v>32</v>
      </c>
      <c r="K2392" s="11" t="s">
        <v>267</v>
      </c>
      <c r="L2392" s="40" t="s">
        <v>2257</v>
      </c>
      <c r="M2392" s="2" t="s">
        <v>35</v>
      </c>
      <c r="N2392" s="11" t="s">
        <v>2258</v>
      </c>
      <c r="O2392" s="11" t="s">
        <v>2259</v>
      </c>
      <c r="P2392" s="2">
        <v>796</v>
      </c>
      <c r="Q2392" s="42" t="s">
        <v>39</v>
      </c>
      <c r="R2392" s="53">
        <v>20</v>
      </c>
      <c r="S2392" s="43">
        <v>9120</v>
      </c>
      <c r="T2392" s="23">
        <f t="shared" ref="T2392" si="1396">R2392*S2392</f>
        <v>182400</v>
      </c>
      <c r="U2392" s="23">
        <f t="shared" ref="U2392" si="1397">T2392*1.12</f>
        <v>204288.00000000003</v>
      </c>
      <c r="V2392" s="2"/>
      <c r="W2392" s="2">
        <v>2016</v>
      </c>
      <c r="X2392" s="41"/>
    </row>
    <row r="2393" spans="1:24" ht="153" x14ac:dyDescent="0.25">
      <c r="A2393" s="6" t="s">
        <v>6323</v>
      </c>
      <c r="B2393" s="11" t="s">
        <v>25</v>
      </c>
      <c r="C2393" s="11" t="s">
        <v>3170</v>
      </c>
      <c r="D2393" s="11" t="s">
        <v>781</v>
      </c>
      <c r="E2393" s="11" t="s">
        <v>3171</v>
      </c>
      <c r="F2393" s="48" t="s">
        <v>3951</v>
      </c>
      <c r="G2393" s="2" t="s">
        <v>30</v>
      </c>
      <c r="H2393" s="41">
        <v>0</v>
      </c>
      <c r="I2393" s="18">
        <v>470000000</v>
      </c>
      <c r="J2393" s="6" t="s">
        <v>32</v>
      </c>
      <c r="K2393" s="11" t="s">
        <v>267</v>
      </c>
      <c r="L2393" s="40" t="s">
        <v>2257</v>
      </c>
      <c r="M2393" s="2" t="s">
        <v>35</v>
      </c>
      <c r="N2393" s="11" t="s">
        <v>2258</v>
      </c>
      <c r="O2393" s="11" t="s">
        <v>2259</v>
      </c>
      <c r="P2393" s="2">
        <v>796</v>
      </c>
      <c r="Q2393" s="42" t="s">
        <v>39</v>
      </c>
      <c r="R2393" s="53">
        <v>20</v>
      </c>
      <c r="S2393" s="43">
        <v>2520</v>
      </c>
      <c r="T2393" s="23">
        <f t="shared" si="1393"/>
        <v>50400</v>
      </c>
      <c r="U2393" s="23">
        <f t="shared" si="1354"/>
        <v>56448.000000000007</v>
      </c>
      <c r="V2393" s="2"/>
      <c r="W2393" s="2">
        <v>2016</v>
      </c>
      <c r="X2393" s="41"/>
    </row>
    <row r="2394" spans="1:24" ht="153" x14ac:dyDescent="0.25">
      <c r="A2394" s="6" t="s">
        <v>6324</v>
      </c>
      <c r="B2394" s="11" t="s">
        <v>25</v>
      </c>
      <c r="C2394" s="11" t="s">
        <v>2568</v>
      </c>
      <c r="D2394" s="11" t="s">
        <v>2569</v>
      </c>
      <c r="E2394" s="11" t="s">
        <v>2570</v>
      </c>
      <c r="F2394" s="48" t="s">
        <v>3952</v>
      </c>
      <c r="G2394" s="2" t="s">
        <v>30</v>
      </c>
      <c r="H2394" s="41">
        <v>0</v>
      </c>
      <c r="I2394" s="18">
        <v>470000000</v>
      </c>
      <c r="J2394" s="6" t="s">
        <v>32</v>
      </c>
      <c r="K2394" s="11" t="s">
        <v>267</v>
      </c>
      <c r="L2394" s="40" t="s">
        <v>2257</v>
      </c>
      <c r="M2394" s="2" t="s">
        <v>35</v>
      </c>
      <c r="N2394" s="11" t="s">
        <v>2258</v>
      </c>
      <c r="O2394" s="11" t="s">
        <v>2259</v>
      </c>
      <c r="P2394" s="2">
        <v>796</v>
      </c>
      <c r="Q2394" s="42" t="s">
        <v>39</v>
      </c>
      <c r="R2394" s="53">
        <v>1</v>
      </c>
      <c r="S2394" s="43">
        <v>36000</v>
      </c>
      <c r="T2394" s="23">
        <v>0</v>
      </c>
      <c r="U2394" s="23">
        <f t="shared" si="1354"/>
        <v>0</v>
      </c>
      <c r="V2394" s="2"/>
      <c r="W2394" s="2">
        <v>2016</v>
      </c>
      <c r="X2394" s="41" t="s">
        <v>6905</v>
      </c>
    </row>
    <row r="2395" spans="1:24" ht="153" x14ac:dyDescent="0.25">
      <c r="A2395" s="6" t="s">
        <v>6325</v>
      </c>
      <c r="B2395" s="11" t="s">
        <v>25</v>
      </c>
      <c r="C2395" s="11" t="s">
        <v>3953</v>
      </c>
      <c r="D2395" s="11" t="s">
        <v>3954</v>
      </c>
      <c r="E2395" s="11" t="s">
        <v>2373</v>
      </c>
      <c r="F2395" s="35" t="s">
        <v>3955</v>
      </c>
      <c r="G2395" s="2" t="s">
        <v>30</v>
      </c>
      <c r="H2395" s="41">
        <v>0</v>
      </c>
      <c r="I2395" s="18">
        <v>470000000</v>
      </c>
      <c r="J2395" s="6" t="s">
        <v>32</v>
      </c>
      <c r="K2395" s="11" t="s">
        <v>267</v>
      </c>
      <c r="L2395" s="40" t="s">
        <v>2257</v>
      </c>
      <c r="M2395" s="2" t="s">
        <v>35</v>
      </c>
      <c r="N2395" s="11" t="s">
        <v>2258</v>
      </c>
      <c r="O2395" s="11" t="s">
        <v>2259</v>
      </c>
      <c r="P2395" s="2">
        <v>796</v>
      </c>
      <c r="Q2395" s="42" t="s">
        <v>39</v>
      </c>
      <c r="R2395" s="53">
        <v>4</v>
      </c>
      <c r="S2395" s="43">
        <v>121536</v>
      </c>
      <c r="T2395" s="23">
        <v>0</v>
      </c>
      <c r="U2395" s="23">
        <f t="shared" si="1354"/>
        <v>0</v>
      </c>
      <c r="V2395" s="2"/>
      <c r="W2395" s="2">
        <v>2016</v>
      </c>
      <c r="X2395" s="41" t="s">
        <v>7015</v>
      </c>
    </row>
    <row r="2396" spans="1:24" ht="153" x14ac:dyDescent="0.25">
      <c r="A2396" s="6" t="s">
        <v>7680</v>
      </c>
      <c r="B2396" s="11" t="s">
        <v>25</v>
      </c>
      <c r="C2396" s="11" t="s">
        <v>3953</v>
      </c>
      <c r="D2396" s="11" t="s">
        <v>3954</v>
      </c>
      <c r="E2396" s="11" t="s">
        <v>2373</v>
      </c>
      <c r="F2396" s="35" t="s">
        <v>3955</v>
      </c>
      <c r="G2396" s="2" t="s">
        <v>30</v>
      </c>
      <c r="H2396" s="41">
        <v>0</v>
      </c>
      <c r="I2396" s="18">
        <v>470000000</v>
      </c>
      <c r="J2396" s="6" t="s">
        <v>32</v>
      </c>
      <c r="K2396" s="11" t="s">
        <v>267</v>
      </c>
      <c r="L2396" s="40" t="s">
        <v>2257</v>
      </c>
      <c r="M2396" s="2" t="s">
        <v>35</v>
      </c>
      <c r="N2396" s="11" t="s">
        <v>2258</v>
      </c>
      <c r="O2396" s="11" t="s">
        <v>2259</v>
      </c>
      <c r="P2396" s="2">
        <v>796</v>
      </c>
      <c r="Q2396" s="42" t="s">
        <v>39</v>
      </c>
      <c r="R2396" s="53">
        <v>4</v>
      </c>
      <c r="S2396" s="43">
        <v>121036</v>
      </c>
      <c r="T2396" s="23">
        <f t="shared" ref="T2396" si="1398">R2396*S2396</f>
        <v>484144</v>
      </c>
      <c r="U2396" s="23">
        <f t="shared" ref="U2396" si="1399">T2396*1.12</f>
        <v>542241.28000000003</v>
      </c>
      <c r="V2396" s="2"/>
      <c r="W2396" s="2">
        <v>2016</v>
      </c>
      <c r="X2396" s="41"/>
    </row>
    <row r="2397" spans="1:24" ht="153" x14ac:dyDescent="0.25">
      <c r="A2397" s="6" t="s">
        <v>6326</v>
      </c>
      <c r="B2397" s="11" t="s">
        <v>25</v>
      </c>
      <c r="C2397" s="11" t="s">
        <v>2455</v>
      </c>
      <c r="D2397" s="11" t="s">
        <v>2456</v>
      </c>
      <c r="E2397" s="11" t="s">
        <v>2457</v>
      </c>
      <c r="F2397" s="35" t="s">
        <v>3956</v>
      </c>
      <c r="G2397" s="2" t="s">
        <v>30</v>
      </c>
      <c r="H2397" s="41">
        <v>0</v>
      </c>
      <c r="I2397" s="18">
        <v>470000000</v>
      </c>
      <c r="J2397" s="6" t="s">
        <v>32</v>
      </c>
      <c r="K2397" s="11" t="s">
        <v>267</v>
      </c>
      <c r="L2397" s="40" t="s">
        <v>2257</v>
      </c>
      <c r="M2397" s="2" t="s">
        <v>35</v>
      </c>
      <c r="N2397" s="11" t="s">
        <v>2258</v>
      </c>
      <c r="O2397" s="11" t="s">
        <v>2259</v>
      </c>
      <c r="P2397" s="2">
        <v>796</v>
      </c>
      <c r="Q2397" s="42" t="s">
        <v>39</v>
      </c>
      <c r="R2397" s="53">
        <v>2</v>
      </c>
      <c r="S2397" s="43">
        <v>93600</v>
      </c>
      <c r="T2397" s="23">
        <f t="shared" si="1393"/>
        <v>187200</v>
      </c>
      <c r="U2397" s="23">
        <f t="shared" si="1354"/>
        <v>209664.00000000003</v>
      </c>
      <c r="V2397" s="2"/>
      <c r="W2397" s="2">
        <v>2016</v>
      </c>
      <c r="X2397" s="41"/>
    </row>
    <row r="2398" spans="1:24" ht="153" x14ac:dyDescent="0.25">
      <c r="A2398" s="6" t="s">
        <v>6327</v>
      </c>
      <c r="B2398" s="11" t="s">
        <v>25</v>
      </c>
      <c r="C2398" s="11" t="s">
        <v>3957</v>
      </c>
      <c r="D2398" s="11" t="s">
        <v>2460</v>
      </c>
      <c r="E2398" s="11" t="s">
        <v>3958</v>
      </c>
      <c r="F2398" s="35" t="s">
        <v>3959</v>
      </c>
      <c r="G2398" s="2" t="s">
        <v>30</v>
      </c>
      <c r="H2398" s="41">
        <v>0</v>
      </c>
      <c r="I2398" s="18">
        <v>470000000</v>
      </c>
      <c r="J2398" s="6" t="s">
        <v>32</v>
      </c>
      <c r="K2398" s="11" t="s">
        <v>267</v>
      </c>
      <c r="L2398" s="40" t="s">
        <v>2257</v>
      </c>
      <c r="M2398" s="2" t="s">
        <v>35</v>
      </c>
      <c r="N2398" s="11" t="s">
        <v>2258</v>
      </c>
      <c r="O2398" s="11" t="s">
        <v>2259</v>
      </c>
      <c r="P2398" s="2">
        <v>796</v>
      </c>
      <c r="Q2398" s="42" t="s">
        <v>39</v>
      </c>
      <c r="R2398" s="53">
        <v>1</v>
      </c>
      <c r="S2398" s="43">
        <v>35453</v>
      </c>
      <c r="T2398" s="23">
        <f t="shared" si="1393"/>
        <v>35453</v>
      </c>
      <c r="U2398" s="23">
        <f t="shared" si="1354"/>
        <v>39707.360000000001</v>
      </c>
      <c r="V2398" s="2"/>
      <c r="W2398" s="2">
        <v>2016</v>
      </c>
      <c r="X2398" s="41"/>
    </row>
    <row r="2399" spans="1:24" ht="153" x14ac:dyDescent="0.25">
      <c r="A2399" s="6" t="s">
        <v>6328</v>
      </c>
      <c r="B2399" s="11" t="s">
        <v>25</v>
      </c>
      <c r="C2399" s="11" t="s">
        <v>2459</v>
      </c>
      <c r="D2399" s="11" t="s">
        <v>2460</v>
      </c>
      <c r="E2399" s="11" t="s">
        <v>2461</v>
      </c>
      <c r="F2399" s="35" t="s">
        <v>3960</v>
      </c>
      <c r="G2399" s="2" t="s">
        <v>30</v>
      </c>
      <c r="H2399" s="41">
        <v>0</v>
      </c>
      <c r="I2399" s="18">
        <v>470000000</v>
      </c>
      <c r="J2399" s="6" t="s">
        <v>32</v>
      </c>
      <c r="K2399" s="11" t="s">
        <v>267</v>
      </c>
      <c r="L2399" s="40" t="s">
        <v>2257</v>
      </c>
      <c r="M2399" s="2" t="s">
        <v>35</v>
      </c>
      <c r="N2399" s="11" t="s">
        <v>2258</v>
      </c>
      <c r="O2399" s="11" t="s">
        <v>2259</v>
      </c>
      <c r="P2399" s="2">
        <v>796</v>
      </c>
      <c r="Q2399" s="42" t="s">
        <v>39</v>
      </c>
      <c r="R2399" s="53">
        <v>1</v>
      </c>
      <c r="S2399" s="43">
        <v>9360</v>
      </c>
      <c r="T2399" s="23">
        <v>0</v>
      </c>
      <c r="U2399" s="23">
        <f t="shared" si="1354"/>
        <v>0</v>
      </c>
      <c r="V2399" s="2"/>
      <c r="W2399" s="2">
        <v>2016</v>
      </c>
      <c r="X2399" s="41" t="s">
        <v>6907</v>
      </c>
    </row>
    <row r="2400" spans="1:24" ht="153" x14ac:dyDescent="0.25">
      <c r="A2400" s="6" t="s">
        <v>7681</v>
      </c>
      <c r="B2400" s="11" t="s">
        <v>25</v>
      </c>
      <c r="C2400" s="11" t="s">
        <v>2459</v>
      </c>
      <c r="D2400" s="11" t="s">
        <v>2460</v>
      </c>
      <c r="E2400" s="11" t="s">
        <v>2461</v>
      </c>
      <c r="F2400" s="35" t="s">
        <v>3960</v>
      </c>
      <c r="G2400" s="2" t="s">
        <v>30</v>
      </c>
      <c r="H2400" s="41">
        <v>0</v>
      </c>
      <c r="I2400" s="18">
        <v>470000000</v>
      </c>
      <c r="J2400" s="6" t="s">
        <v>32</v>
      </c>
      <c r="K2400" s="11" t="s">
        <v>267</v>
      </c>
      <c r="L2400" s="40" t="s">
        <v>2257</v>
      </c>
      <c r="M2400" s="2" t="s">
        <v>35</v>
      </c>
      <c r="N2400" s="11" t="s">
        <v>2258</v>
      </c>
      <c r="O2400" s="11" t="s">
        <v>2259</v>
      </c>
      <c r="P2400" s="2">
        <v>796</v>
      </c>
      <c r="Q2400" s="42" t="s">
        <v>39</v>
      </c>
      <c r="R2400" s="53">
        <v>2</v>
      </c>
      <c r="S2400" s="43">
        <v>9360</v>
      </c>
      <c r="T2400" s="23">
        <f t="shared" ref="T2400" si="1400">R2400*S2400</f>
        <v>18720</v>
      </c>
      <c r="U2400" s="23">
        <f t="shared" ref="U2400" si="1401">T2400*1.12</f>
        <v>20966.400000000001</v>
      </c>
      <c r="V2400" s="2"/>
      <c r="W2400" s="2">
        <v>2016</v>
      </c>
      <c r="X2400" s="41"/>
    </row>
    <row r="2401" spans="1:24" ht="153" x14ac:dyDescent="0.25">
      <c r="A2401" s="6" t="s">
        <v>6329</v>
      </c>
      <c r="B2401" s="11" t="s">
        <v>25</v>
      </c>
      <c r="C2401" s="11" t="s">
        <v>2444</v>
      </c>
      <c r="D2401" s="11" t="s">
        <v>2445</v>
      </c>
      <c r="E2401" s="11" t="s">
        <v>2368</v>
      </c>
      <c r="F2401" s="11" t="s">
        <v>3961</v>
      </c>
      <c r="G2401" s="2" t="s">
        <v>30</v>
      </c>
      <c r="H2401" s="41">
        <v>0</v>
      </c>
      <c r="I2401" s="18">
        <v>470000000</v>
      </c>
      <c r="J2401" s="6" t="s">
        <v>32</v>
      </c>
      <c r="K2401" s="11" t="s">
        <v>267</v>
      </c>
      <c r="L2401" s="40" t="s">
        <v>2257</v>
      </c>
      <c r="M2401" s="2" t="s">
        <v>35</v>
      </c>
      <c r="N2401" s="11" t="s">
        <v>2258</v>
      </c>
      <c r="O2401" s="11" t="s">
        <v>2259</v>
      </c>
      <c r="P2401" s="2">
        <v>796</v>
      </c>
      <c r="Q2401" s="42" t="s">
        <v>39</v>
      </c>
      <c r="R2401" s="53">
        <v>2</v>
      </c>
      <c r="S2401" s="12">
        <f>14500*5</f>
        <v>72500</v>
      </c>
      <c r="T2401" s="23">
        <f t="shared" si="1393"/>
        <v>145000</v>
      </c>
      <c r="U2401" s="23">
        <f t="shared" si="1354"/>
        <v>162400.00000000003</v>
      </c>
      <c r="V2401" s="2"/>
      <c r="W2401" s="2">
        <v>2016</v>
      </c>
      <c r="X2401" s="41"/>
    </row>
    <row r="2402" spans="1:24" ht="153" x14ac:dyDescent="0.25">
      <c r="A2402" s="6" t="s">
        <v>6330</v>
      </c>
      <c r="B2402" s="11" t="s">
        <v>25</v>
      </c>
      <c r="C2402" s="11" t="s">
        <v>3962</v>
      </c>
      <c r="D2402" s="11" t="s">
        <v>2829</v>
      </c>
      <c r="E2402" s="11" t="s">
        <v>3963</v>
      </c>
      <c r="F2402" s="11" t="s">
        <v>3964</v>
      </c>
      <c r="G2402" s="2" t="s">
        <v>30</v>
      </c>
      <c r="H2402" s="41">
        <v>0</v>
      </c>
      <c r="I2402" s="18">
        <v>470000000</v>
      </c>
      <c r="J2402" s="6" t="s">
        <v>32</v>
      </c>
      <c r="K2402" s="11" t="s">
        <v>267</v>
      </c>
      <c r="L2402" s="40" t="s">
        <v>2257</v>
      </c>
      <c r="M2402" s="2" t="s">
        <v>35</v>
      </c>
      <c r="N2402" s="11" t="s">
        <v>2258</v>
      </c>
      <c r="O2402" s="11" t="s">
        <v>2259</v>
      </c>
      <c r="P2402" s="2">
        <v>796</v>
      </c>
      <c r="Q2402" s="42" t="s">
        <v>39</v>
      </c>
      <c r="R2402" s="53">
        <v>4</v>
      </c>
      <c r="S2402" s="43">
        <v>35320</v>
      </c>
      <c r="T2402" s="23">
        <v>0</v>
      </c>
      <c r="U2402" s="23">
        <f t="shared" si="1354"/>
        <v>0</v>
      </c>
      <c r="V2402" s="2"/>
      <c r="W2402" s="2">
        <v>2016</v>
      </c>
      <c r="X2402" s="41" t="s">
        <v>7015</v>
      </c>
    </row>
    <row r="2403" spans="1:24" ht="153" x14ac:dyDescent="0.25">
      <c r="A2403" s="6" t="s">
        <v>7684</v>
      </c>
      <c r="B2403" s="11" t="s">
        <v>25</v>
      </c>
      <c r="C2403" s="11" t="s">
        <v>3962</v>
      </c>
      <c r="D2403" s="11" t="s">
        <v>2829</v>
      </c>
      <c r="E2403" s="11" t="s">
        <v>3963</v>
      </c>
      <c r="F2403" s="11" t="s">
        <v>3964</v>
      </c>
      <c r="G2403" s="2" t="s">
        <v>30</v>
      </c>
      <c r="H2403" s="41">
        <v>0</v>
      </c>
      <c r="I2403" s="18">
        <v>470000000</v>
      </c>
      <c r="J2403" s="6" t="s">
        <v>32</v>
      </c>
      <c r="K2403" s="11" t="s">
        <v>267</v>
      </c>
      <c r="L2403" s="40" t="s">
        <v>2257</v>
      </c>
      <c r="M2403" s="2" t="s">
        <v>35</v>
      </c>
      <c r="N2403" s="11" t="s">
        <v>2258</v>
      </c>
      <c r="O2403" s="11" t="s">
        <v>2259</v>
      </c>
      <c r="P2403" s="2">
        <v>796</v>
      </c>
      <c r="Q2403" s="42" t="s">
        <v>39</v>
      </c>
      <c r="R2403" s="53">
        <v>4</v>
      </c>
      <c r="S2403" s="43">
        <v>35000</v>
      </c>
      <c r="T2403" s="23">
        <f t="shared" ref="T2403" si="1402">R2403*S2403</f>
        <v>140000</v>
      </c>
      <c r="U2403" s="23">
        <f t="shared" ref="U2403" si="1403">T2403*1.12</f>
        <v>156800.00000000003</v>
      </c>
      <c r="V2403" s="2"/>
      <c r="W2403" s="2">
        <v>2016</v>
      </c>
      <c r="X2403" s="41"/>
    </row>
    <row r="2404" spans="1:24" ht="153" x14ac:dyDescent="0.25">
      <c r="A2404" s="6" t="s">
        <v>6331</v>
      </c>
      <c r="B2404" s="11" t="s">
        <v>25</v>
      </c>
      <c r="C2404" s="11" t="s">
        <v>3965</v>
      </c>
      <c r="D2404" s="11" t="s">
        <v>2460</v>
      </c>
      <c r="E2404" s="11" t="s">
        <v>3966</v>
      </c>
      <c r="F2404" s="35" t="s">
        <v>3967</v>
      </c>
      <c r="G2404" s="2" t="s">
        <v>30</v>
      </c>
      <c r="H2404" s="41">
        <v>0</v>
      </c>
      <c r="I2404" s="18">
        <v>470000000</v>
      </c>
      <c r="J2404" s="6" t="s">
        <v>32</v>
      </c>
      <c r="K2404" s="11" t="s">
        <v>267</v>
      </c>
      <c r="L2404" s="40" t="s">
        <v>2257</v>
      </c>
      <c r="M2404" s="2" t="s">
        <v>35</v>
      </c>
      <c r="N2404" s="11" t="s">
        <v>2258</v>
      </c>
      <c r="O2404" s="11" t="s">
        <v>2259</v>
      </c>
      <c r="P2404" s="2">
        <v>796</v>
      </c>
      <c r="Q2404" s="2" t="s">
        <v>39</v>
      </c>
      <c r="R2404" s="53">
        <v>1</v>
      </c>
      <c r="S2404" s="43">
        <v>848785.39</v>
      </c>
      <c r="T2404" s="23">
        <v>0</v>
      </c>
      <c r="U2404" s="23">
        <f t="shared" si="1354"/>
        <v>0</v>
      </c>
      <c r="V2404" s="2"/>
      <c r="W2404" s="2">
        <v>2016</v>
      </c>
      <c r="X2404" s="41" t="s">
        <v>7015</v>
      </c>
    </row>
    <row r="2405" spans="1:24" ht="153" x14ac:dyDescent="0.25">
      <c r="A2405" s="6" t="s">
        <v>7685</v>
      </c>
      <c r="B2405" s="11" t="s">
        <v>25</v>
      </c>
      <c r="C2405" s="11" t="s">
        <v>3965</v>
      </c>
      <c r="D2405" s="11" t="s">
        <v>2460</v>
      </c>
      <c r="E2405" s="11" t="s">
        <v>3966</v>
      </c>
      <c r="F2405" s="35" t="s">
        <v>3967</v>
      </c>
      <c r="G2405" s="2" t="s">
        <v>30</v>
      </c>
      <c r="H2405" s="41">
        <v>0</v>
      </c>
      <c r="I2405" s="18">
        <v>470000000</v>
      </c>
      <c r="J2405" s="6" t="s">
        <v>32</v>
      </c>
      <c r="K2405" s="11" t="s">
        <v>267</v>
      </c>
      <c r="L2405" s="40" t="s">
        <v>2257</v>
      </c>
      <c r="M2405" s="2" t="s">
        <v>35</v>
      </c>
      <c r="N2405" s="11" t="s">
        <v>2258</v>
      </c>
      <c r="O2405" s="11" t="s">
        <v>2259</v>
      </c>
      <c r="P2405" s="2">
        <v>796</v>
      </c>
      <c r="Q2405" s="2" t="s">
        <v>39</v>
      </c>
      <c r="R2405" s="53">
        <v>1</v>
      </c>
      <c r="S2405" s="43">
        <v>850209</v>
      </c>
      <c r="T2405" s="23">
        <f t="shared" ref="T2405" si="1404">R2405*S2405</f>
        <v>850209</v>
      </c>
      <c r="U2405" s="23">
        <f t="shared" ref="U2405" si="1405">T2405*1.12</f>
        <v>952234.08000000007</v>
      </c>
      <c r="V2405" s="2"/>
      <c r="W2405" s="2">
        <v>2016</v>
      </c>
      <c r="X2405" s="41"/>
    </row>
    <row r="2406" spans="1:24" ht="153" x14ac:dyDescent="0.25">
      <c r="A2406" s="6" t="s">
        <v>6332</v>
      </c>
      <c r="B2406" s="11" t="s">
        <v>25</v>
      </c>
      <c r="C2406" s="11" t="s">
        <v>3209</v>
      </c>
      <c r="D2406" s="11" t="s">
        <v>2445</v>
      </c>
      <c r="E2406" s="11" t="s">
        <v>3210</v>
      </c>
      <c r="F2406" s="35" t="s">
        <v>3968</v>
      </c>
      <c r="G2406" s="2" t="s">
        <v>30</v>
      </c>
      <c r="H2406" s="41">
        <v>0</v>
      </c>
      <c r="I2406" s="18">
        <v>470000000</v>
      </c>
      <c r="J2406" s="6" t="s">
        <v>32</v>
      </c>
      <c r="K2406" s="11" t="s">
        <v>267</v>
      </c>
      <c r="L2406" s="40" t="s">
        <v>2257</v>
      </c>
      <c r="M2406" s="2" t="s">
        <v>35</v>
      </c>
      <c r="N2406" s="11" t="s">
        <v>2258</v>
      </c>
      <c r="O2406" s="11" t="s">
        <v>2259</v>
      </c>
      <c r="P2406" s="2">
        <v>796</v>
      </c>
      <c r="Q2406" s="42" t="s">
        <v>39</v>
      </c>
      <c r="R2406" s="53">
        <v>1</v>
      </c>
      <c r="S2406" s="43">
        <v>370733.2</v>
      </c>
      <c r="T2406" s="23">
        <v>0</v>
      </c>
      <c r="U2406" s="23">
        <f t="shared" si="1354"/>
        <v>0</v>
      </c>
      <c r="V2406" s="2"/>
      <c r="W2406" s="2">
        <v>2016</v>
      </c>
      <c r="X2406" s="41" t="s">
        <v>7015</v>
      </c>
    </row>
    <row r="2407" spans="1:24" ht="153" x14ac:dyDescent="0.25">
      <c r="A2407" s="6" t="s">
        <v>7686</v>
      </c>
      <c r="B2407" s="11" t="s">
        <v>25</v>
      </c>
      <c r="C2407" s="11" t="s">
        <v>3209</v>
      </c>
      <c r="D2407" s="11" t="s">
        <v>2445</v>
      </c>
      <c r="E2407" s="11" t="s">
        <v>3210</v>
      </c>
      <c r="F2407" s="35" t="s">
        <v>3968</v>
      </c>
      <c r="G2407" s="2" t="s">
        <v>30</v>
      </c>
      <c r="H2407" s="41">
        <v>0</v>
      </c>
      <c r="I2407" s="18">
        <v>470000000</v>
      </c>
      <c r="J2407" s="6" t="s">
        <v>32</v>
      </c>
      <c r="K2407" s="11" t="s">
        <v>267</v>
      </c>
      <c r="L2407" s="40" t="s">
        <v>2257</v>
      </c>
      <c r="M2407" s="2" t="s">
        <v>35</v>
      </c>
      <c r="N2407" s="11" t="s">
        <v>2258</v>
      </c>
      <c r="O2407" s="11" t="s">
        <v>2259</v>
      </c>
      <c r="P2407" s="2">
        <v>796</v>
      </c>
      <c r="Q2407" s="42" t="s">
        <v>39</v>
      </c>
      <c r="R2407" s="53">
        <v>1</v>
      </c>
      <c r="S2407" s="43">
        <v>370600</v>
      </c>
      <c r="T2407" s="23">
        <f t="shared" ref="T2407" si="1406">R2407*S2407</f>
        <v>370600</v>
      </c>
      <c r="U2407" s="23">
        <f t="shared" ref="U2407" si="1407">T2407*1.12</f>
        <v>415072.00000000006</v>
      </c>
      <c r="V2407" s="2"/>
      <c r="W2407" s="2">
        <v>2016</v>
      </c>
      <c r="X2407" s="41"/>
    </row>
    <row r="2408" spans="1:24" ht="165.75" x14ac:dyDescent="0.25">
      <c r="A2408" s="6" t="s">
        <v>6333</v>
      </c>
      <c r="B2408" s="11" t="s">
        <v>25</v>
      </c>
      <c r="C2408" s="11" t="s">
        <v>3969</v>
      </c>
      <c r="D2408" s="11" t="s">
        <v>3970</v>
      </c>
      <c r="E2408" s="11" t="s">
        <v>3971</v>
      </c>
      <c r="F2408" s="11" t="s">
        <v>3972</v>
      </c>
      <c r="G2408" s="11" t="s">
        <v>337</v>
      </c>
      <c r="H2408" s="41" t="s">
        <v>2002</v>
      </c>
      <c r="I2408" s="18">
        <v>470000000</v>
      </c>
      <c r="J2408" s="6" t="s">
        <v>32</v>
      </c>
      <c r="K2408" s="11" t="s">
        <v>267</v>
      </c>
      <c r="L2408" s="40" t="s">
        <v>2257</v>
      </c>
      <c r="M2408" s="2" t="s">
        <v>35</v>
      </c>
      <c r="N2408" s="11" t="s">
        <v>3653</v>
      </c>
      <c r="O2408" s="11" t="s">
        <v>79</v>
      </c>
      <c r="P2408" s="41" t="s">
        <v>3973</v>
      </c>
      <c r="Q2408" s="55" t="s">
        <v>3974</v>
      </c>
      <c r="R2408" s="43">
        <f>37.94*1000</f>
        <v>37940</v>
      </c>
      <c r="S2408" s="23">
        <v>268.8</v>
      </c>
      <c r="T2408" s="23">
        <f>R2408*S2408</f>
        <v>10198272</v>
      </c>
      <c r="U2408" s="23">
        <f>T2408*1.12</f>
        <v>11422064.640000001</v>
      </c>
      <c r="V2408" s="2" t="s">
        <v>80</v>
      </c>
      <c r="W2408" s="2">
        <v>2016</v>
      </c>
      <c r="X2408" s="41"/>
    </row>
    <row r="2409" spans="1:24" ht="153" x14ac:dyDescent="0.25">
      <c r="A2409" s="6" t="s">
        <v>6334</v>
      </c>
      <c r="B2409" s="11" t="s">
        <v>25</v>
      </c>
      <c r="C2409" s="11" t="s">
        <v>3975</v>
      </c>
      <c r="D2409" s="11" t="s">
        <v>3970</v>
      </c>
      <c r="E2409" s="11" t="s">
        <v>3976</v>
      </c>
      <c r="F2409" s="11" t="s">
        <v>3977</v>
      </c>
      <c r="G2409" s="11" t="s">
        <v>337</v>
      </c>
      <c r="H2409" s="41" t="s">
        <v>2002</v>
      </c>
      <c r="I2409" s="18">
        <v>470000000</v>
      </c>
      <c r="J2409" s="6" t="s">
        <v>32</v>
      </c>
      <c r="K2409" s="11" t="s">
        <v>267</v>
      </c>
      <c r="L2409" s="40" t="s">
        <v>2257</v>
      </c>
      <c r="M2409" s="2" t="s">
        <v>35</v>
      </c>
      <c r="N2409" s="11" t="s">
        <v>3653</v>
      </c>
      <c r="O2409" s="11" t="s">
        <v>79</v>
      </c>
      <c r="P2409" s="41" t="s">
        <v>3973</v>
      </c>
      <c r="Q2409" s="55" t="s">
        <v>3974</v>
      </c>
      <c r="R2409" s="43">
        <f>2.2*1000</f>
        <v>2200</v>
      </c>
      <c r="S2409" s="23">
        <v>907</v>
      </c>
      <c r="T2409" s="23">
        <f t="shared" ref="T2409:T2432" si="1408">R2409*S2409</f>
        <v>1995400</v>
      </c>
      <c r="U2409" s="23">
        <f t="shared" ref="U2409:U2516" si="1409">T2409*1.12</f>
        <v>2234848</v>
      </c>
      <c r="V2409" s="2" t="s">
        <v>80</v>
      </c>
      <c r="W2409" s="2">
        <v>2016</v>
      </c>
      <c r="X2409" s="41"/>
    </row>
    <row r="2410" spans="1:24" ht="153" x14ac:dyDescent="0.25">
      <c r="A2410" s="6" t="s">
        <v>6335</v>
      </c>
      <c r="B2410" s="11" t="s">
        <v>25</v>
      </c>
      <c r="C2410" s="11" t="s">
        <v>3978</v>
      </c>
      <c r="D2410" s="11" t="s">
        <v>3970</v>
      </c>
      <c r="E2410" s="11" t="s">
        <v>3979</v>
      </c>
      <c r="F2410" s="11" t="s">
        <v>3980</v>
      </c>
      <c r="G2410" s="2" t="s">
        <v>30</v>
      </c>
      <c r="H2410" s="41" t="s">
        <v>2002</v>
      </c>
      <c r="I2410" s="18">
        <v>470000000</v>
      </c>
      <c r="J2410" s="6" t="s">
        <v>32</v>
      </c>
      <c r="K2410" s="11" t="s">
        <v>45</v>
      </c>
      <c r="L2410" s="40" t="s">
        <v>2257</v>
      </c>
      <c r="M2410" s="2" t="s">
        <v>35</v>
      </c>
      <c r="N2410" s="11" t="s">
        <v>3653</v>
      </c>
      <c r="O2410" s="11" t="s">
        <v>79</v>
      </c>
      <c r="P2410" s="41" t="s">
        <v>3973</v>
      </c>
      <c r="Q2410" s="55" t="s">
        <v>3974</v>
      </c>
      <c r="R2410" s="43">
        <f>0.36*1000</f>
        <v>360</v>
      </c>
      <c r="S2410" s="23">
        <v>1142.4000000000001</v>
      </c>
      <c r="T2410" s="23">
        <v>0</v>
      </c>
      <c r="U2410" s="23">
        <f t="shared" si="1409"/>
        <v>0</v>
      </c>
      <c r="V2410" s="2" t="s">
        <v>80</v>
      </c>
      <c r="W2410" s="2">
        <v>2016</v>
      </c>
      <c r="X2410" s="41" t="s">
        <v>7025</v>
      </c>
    </row>
    <row r="2411" spans="1:24" ht="153" x14ac:dyDescent="0.25">
      <c r="A2411" s="6" t="s">
        <v>7687</v>
      </c>
      <c r="B2411" s="11" t="s">
        <v>25</v>
      </c>
      <c r="C2411" s="11" t="s">
        <v>3978</v>
      </c>
      <c r="D2411" s="11" t="s">
        <v>3970</v>
      </c>
      <c r="E2411" s="11" t="s">
        <v>3979</v>
      </c>
      <c r="F2411" s="11" t="s">
        <v>3980</v>
      </c>
      <c r="G2411" s="2" t="s">
        <v>30</v>
      </c>
      <c r="H2411" s="41" t="s">
        <v>2002</v>
      </c>
      <c r="I2411" s="18">
        <v>470000000</v>
      </c>
      <c r="J2411" s="6" t="s">
        <v>32</v>
      </c>
      <c r="K2411" s="11" t="s">
        <v>95</v>
      </c>
      <c r="L2411" s="40" t="s">
        <v>2257</v>
      </c>
      <c r="M2411" s="2" t="s">
        <v>35</v>
      </c>
      <c r="N2411" s="11" t="s">
        <v>3653</v>
      </c>
      <c r="O2411" s="11" t="s">
        <v>79</v>
      </c>
      <c r="P2411" s="41" t="s">
        <v>3973</v>
      </c>
      <c r="Q2411" s="55" t="s">
        <v>3974</v>
      </c>
      <c r="R2411" s="43">
        <f>0.36*1000</f>
        <v>360</v>
      </c>
      <c r="S2411" s="23">
        <v>1142.4000000000001</v>
      </c>
      <c r="T2411" s="23">
        <f t="shared" ref="T2411" si="1410">R2411*S2411</f>
        <v>411264.00000000006</v>
      </c>
      <c r="U2411" s="23">
        <f t="shared" ref="U2411" si="1411">T2411*1.12</f>
        <v>460615.68000000011</v>
      </c>
      <c r="V2411" s="2" t="s">
        <v>80</v>
      </c>
      <c r="W2411" s="2">
        <v>2016</v>
      </c>
      <c r="X2411" s="41"/>
    </row>
    <row r="2412" spans="1:24" ht="153" x14ac:dyDescent="0.25">
      <c r="A2412" s="6" t="s">
        <v>6336</v>
      </c>
      <c r="B2412" s="11" t="s">
        <v>25</v>
      </c>
      <c r="C2412" s="11" t="s">
        <v>3981</v>
      </c>
      <c r="D2412" s="11" t="s">
        <v>3970</v>
      </c>
      <c r="E2412" s="11" t="s">
        <v>3982</v>
      </c>
      <c r="F2412" s="11" t="s">
        <v>3983</v>
      </c>
      <c r="G2412" s="11" t="s">
        <v>337</v>
      </c>
      <c r="H2412" s="41" t="s">
        <v>2002</v>
      </c>
      <c r="I2412" s="18">
        <v>470000000</v>
      </c>
      <c r="J2412" s="6" t="s">
        <v>32</v>
      </c>
      <c r="K2412" s="11" t="s">
        <v>45</v>
      </c>
      <c r="L2412" s="40" t="s">
        <v>2257</v>
      </c>
      <c r="M2412" s="2" t="s">
        <v>35</v>
      </c>
      <c r="N2412" s="11" t="s">
        <v>3653</v>
      </c>
      <c r="O2412" s="11" t="s">
        <v>79</v>
      </c>
      <c r="P2412" s="41" t="s">
        <v>3973</v>
      </c>
      <c r="Q2412" s="55" t="s">
        <v>3974</v>
      </c>
      <c r="R2412" s="43">
        <f>3.52*1000</f>
        <v>3520</v>
      </c>
      <c r="S2412" s="23">
        <v>830</v>
      </c>
      <c r="T2412" s="23">
        <v>0</v>
      </c>
      <c r="U2412" s="23">
        <f t="shared" si="1409"/>
        <v>0</v>
      </c>
      <c r="V2412" s="2" t="s">
        <v>80</v>
      </c>
      <c r="W2412" s="2">
        <v>2016</v>
      </c>
      <c r="X2412" s="41" t="s">
        <v>7025</v>
      </c>
    </row>
    <row r="2413" spans="1:24" ht="153" x14ac:dyDescent="0.25">
      <c r="A2413" s="6" t="s">
        <v>7688</v>
      </c>
      <c r="B2413" s="11" t="s">
        <v>25</v>
      </c>
      <c r="C2413" s="11" t="s">
        <v>3981</v>
      </c>
      <c r="D2413" s="11" t="s">
        <v>3970</v>
      </c>
      <c r="E2413" s="11" t="s">
        <v>3982</v>
      </c>
      <c r="F2413" s="11" t="s">
        <v>3983</v>
      </c>
      <c r="G2413" s="11" t="s">
        <v>337</v>
      </c>
      <c r="H2413" s="41" t="s">
        <v>2002</v>
      </c>
      <c r="I2413" s="18">
        <v>470000000</v>
      </c>
      <c r="J2413" s="6" t="s">
        <v>32</v>
      </c>
      <c r="K2413" s="11" t="s">
        <v>95</v>
      </c>
      <c r="L2413" s="40" t="s">
        <v>2257</v>
      </c>
      <c r="M2413" s="2" t="s">
        <v>35</v>
      </c>
      <c r="N2413" s="11" t="s">
        <v>3653</v>
      </c>
      <c r="O2413" s="11" t="s">
        <v>79</v>
      </c>
      <c r="P2413" s="41" t="s">
        <v>3973</v>
      </c>
      <c r="Q2413" s="55" t="s">
        <v>3974</v>
      </c>
      <c r="R2413" s="43">
        <f>3.52*1000</f>
        <v>3520</v>
      </c>
      <c r="S2413" s="23">
        <v>830</v>
      </c>
      <c r="T2413" s="23">
        <f t="shared" ref="T2413" si="1412">R2413*S2413</f>
        <v>2921600</v>
      </c>
      <c r="U2413" s="23">
        <f t="shared" ref="U2413" si="1413">T2413*1.12</f>
        <v>3272192.0000000005</v>
      </c>
      <c r="V2413" s="2" t="s">
        <v>80</v>
      </c>
      <c r="W2413" s="2">
        <v>2016</v>
      </c>
      <c r="X2413" s="41"/>
    </row>
    <row r="2414" spans="1:24" ht="153" x14ac:dyDescent="0.25">
      <c r="A2414" s="6" t="s">
        <v>6802</v>
      </c>
      <c r="B2414" s="11" t="s">
        <v>25</v>
      </c>
      <c r="C2414" s="11" t="s">
        <v>3984</v>
      </c>
      <c r="D2414" s="11" t="s">
        <v>3970</v>
      </c>
      <c r="E2414" s="11" t="s">
        <v>3985</v>
      </c>
      <c r="F2414" s="11" t="s">
        <v>3986</v>
      </c>
      <c r="G2414" s="2" t="s">
        <v>30</v>
      </c>
      <c r="H2414" s="41" t="s">
        <v>2002</v>
      </c>
      <c r="I2414" s="18">
        <v>470000000</v>
      </c>
      <c r="J2414" s="6" t="s">
        <v>32</v>
      </c>
      <c r="K2414" s="11" t="s">
        <v>45</v>
      </c>
      <c r="L2414" s="40" t="s">
        <v>2257</v>
      </c>
      <c r="M2414" s="2" t="s">
        <v>35</v>
      </c>
      <c r="N2414" s="11" t="s">
        <v>3653</v>
      </c>
      <c r="O2414" s="11" t="s">
        <v>79</v>
      </c>
      <c r="P2414" s="41" t="s">
        <v>3973</v>
      </c>
      <c r="Q2414" s="55" t="s">
        <v>3974</v>
      </c>
      <c r="R2414" s="43">
        <f>2.84*1000</f>
        <v>2840</v>
      </c>
      <c r="S2414" s="23">
        <v>358</v>
      </c>
      <c r="T2414" s="23">
        <v>0</v>
      </c>
      <c r="U2414" s="23">
        <f t="shared" si="1409"/>
        <v>0</v>
      </c>
      <c r="V2414" s="2" t="s">
        <v>80</v>
      </c>
      <c r="W2414" s="2">
        <v>2016</v>
      </c>
      <c r="X2414" s="41" t="s">
        <v>7025</v>
      </c>
    </row>
    <row r="2415" spans="1:24" ht="153" x14ac:dyDescent="0.25">
      <c r="A2415" s="6" t="s">
        <v>7689</v>
      </c>
      <c r="B2415" s="11" t="s">
        <v>25</v>
      </c>
      <c r="C2415" s="11" t="s">
        <v>3984</v>
      </c>
      <c r="D2415" s="11" t="s">
        <v>3970</v>
      </c>
      <c r="E2415" s="11" t="s">
        <v>3985</v>
      </c>
      <c r="F2415" s="11" t="s">
        <v>3986</v>
      </c>
      <c r="G2415" s="2" t="s">
        <v>30</v>
      </c>
      <c r="H2415" s="41" t="s">
        <v>2002</v>
      </c>
      <c r="I2415" s="18">
        <v>470000000</v>
      </c>
      <c r="J2415" s="6" t="s">
        <v>32</v>
      </c>
      <c r="K2415" s="11" t="s">
        <v>95</v>
      </c>
      <c r="L2415" s="40" t="s">
        <v>2257</v>
      </c>
      <c r="M2415" s="2" t="s">
        <v>35</v>
      </c>
      <c r="N2415" s="11" t="s">
        <v>3653</v>
      </c>
      <c r="O2415" s="11" t="s">
        <v>79</v>
      </c>
      <c r="P2415" s="41" t="s">
        <v>3973</v>
      </c>
      <c r="Q2415" s="55" t="s">
        <v>3974</v>
      </c>
      <c r="R2415" s="43">
        <f>2.84*1000</f>
        <v>2840</v>
      </c>
      <c r="S2415" s="23">
        <v>358</v>
      </c>
      <c r="T2415" s="23">
        <f t="shared" ref="T2415" si="1414">R2415*S2415</f>
        <v>1016720</v>
      </c>
      <c r="U2415" s="23">
        <f t="shared" ref="U2415" si="1415">T2415*1.12</f>
        <v>1138726.4000000001</v>
      </c>
      <c r="V2415" s="2" t="s">
        <v>80</v>
      </c>
      <c r="W2415" s="2">
        <v>2016</v>
      </c>
      <c r="X2415" s="41"/>
    </row>
    <row r="2416" spans="1:24" ht="153" x14ac:dyDescent="0.25">
      <c r="A2416" s="6" t="s">
        <v>6803</v>
      </c>
      <c r="B2416" s="11" t="s">
        <v>25</v>
      </c>
      <c r="C2416" s="11" t="s">
        <v>3987</v>
      </c>
      <c r="D2416" s="11" t="s">
        <v>3970</v>
      </c>
      <c r="E2416" s="11" t="s">
        <v>3988</v>
      </c>
      <c r="F2416" s="11" t="s">
        <v>3989</v>
      </c>
      <c r="G2416" s="2" t="s">
        <v>30</v>
      </c>
      <c r="H2416" s="41" t="s">
        <v>2002</v>
      </c>
      <c r="I2416" s="18">
        <v>470000000</v>
      </c>
      <c r="J2416" s="6" t="s">
        <v>32</v>
      </c>
      <c r="K2416" s="11" t="s">
        <v>267</v>
      </c>
      <c r="L2416" s="40" t="s">
        <v>2257</v>
      </c>
      <c r="M2416" s="2" t="s">
        <v>35</v>
      </c>
      <c r="N2416" s="11" t="s">
        <v>3653</v>
      </c>
      <c r="O2416" s="11" t="s">
        <v>79</v>
      </c>
      <c r="P2416" s="41" t="s">
        <v>3973</v>
      </c>
      <c r="Q2416" s="55" t="s">
        <v>3974</v>
      </c>
      <c r="R2416" s="43">
        <f>0.65*1000</f>
        <v>650</v>
      </c>
      <c r="S2416" s="23">
        <v>1210</v>
      </c>
      <c r="T2416" s="23">
        <f t="shared" si="1408"/>
        <v>786500</v>
      </c>
      <c r="U2416" s="23">
        <f t="shared" si="1409"/>
        <v>880880.00000000012</v>
      </c>
      <c r="V2416" s="2" t="s">
        <v>80</v>
      </c>
      <c r="W2416" s="2">
        <v>2016</v>
      </c>
      <c r="X2416" s="41"/>
    </row>
    <row r="2417" spans="1:24" ht="153" x14ac:dyDescent="0.25">
      <c r="A2417" s="6" t="s">
        <v>6804</v>
      </c>
      <c r="B2417" s="11" t="s">
        <v>25</v>
      </c>
      <c r="C2417" s="11" t="s">
        <v>3987</v>
      </c>
      <c r="D2417" s="11" t="s">
        <v>3970</v>
      </c>
      <c r="E2417" s="11" t="s">
        <v>3988</v>
      </c>
      <c r="F2417" s="11" t="s">
        <v>3990</v>
      </c>
      <c r="G2417" s="2" t="s">
        <v>30</v>
      </c>
      <c r="H2417" s="41" t="s">
        <v>2002</v>
      </c>
      <c r="I2417" s="18">
        <v>470000000</v>
      </c>
      <c r="J2417" s="6" t="s">
        <v>32</v>
      </c>
      <c r="K2417" s="11" t="s">
        <v>267</v>
      </c>
      <c r="L2417" s="40" t="s">
        <v>2257</v>
      </c>
      <c r="M2417" s="2" t="s">
        <v>35</v>
      </c>
      <c r="N2417" s="11" t="s">
        <v>3653</v>
      </c>
      <c r="O2417" s="11" t="s">
        <v>79</v>
      </c>
      <c r="P2417" s="41" t="s">
        <v>3973</v>
      </c>
      <c r="Q2417" s="55" t="s">
        <v>3974</v>
      </c>
      <c r="R2417" s="43">
        <f>0.97*1000</f>
        <v>970</v>
      </c>
      <c r="S2417" s="23">
        <v>840</v>
      </c>
      <c r="T2417" s="23">
        <f t="shared" si="1408"/>
        <v>814800</v>
      </c>
      <c r="U2417" s="23">
        <f t="shared" si="1409"/>
        <v>912576.00000000012</v>
      </c>
      <c r="V2417" s="2" t="s">
        <v>80</v>
      </c>
      <c r="W2417" s="2">
        <v>2016</v>
      </c>
      <c r="X2417" s="41"/>
    </row>
    <row r="2418" spans="1:24" ht="153" x14ac:dyDescent="0.25">
      <c r="A2418" s="6" t="s">
        <v>6805</v>
      </c>
      <c r="B2418" s="11" t="s">
        <v>25</v>
      </c>
      <c r="C2418" s="11" t="s">
        <v>3991</v>
      </c>
      <c r="D2418" s="11" t="s">
        <v>3970</v>
      </c>
      <c r="E2418" s="11" t="s">
        <v>3992</v>
      </c>
      <c r="F2418" s="11" t="s">
        <v>3993</v>
      </c>
      <c r="G2418" s="2" t="s">
        <v>30</v>
      </c>
      <c r="H2418" s="41" t="s">
        <v>2002</v>
      </c>
      <c r="I2418" s="18">
        <v>470000000</v>
      </c>
      <c r="J2418" s="6" t="s">
        <v>32</v>
      </c>
      <c r="K2418" s="11" t="s">
        <v>267</v>
      </c>
      <c r="L2418" s="40" t="s">
        <v>2257</v>
      </c>
      <c r="M2418" s="2" t="s">
        <v>35</v>
      </c>
      <c r="N2418" s="11" t="s">
        <v>3653</v>
      </c>
      <c r="O2418" s="11" t="s">
        <v>79</v>
      </c>
      <c r="P2418" s="41" t="s">
        <v>3973</v>
      </c>
      <c r="Q2418" s="55" t="s">
        <v>3974</v>
      </c>
      <c r="R2418" s="43">
        <f>4.88*1000</f>
        <v>4880</v>
      </c>
      <c r="S2418" s="23">
        <v>280</v>
      </c>
      <c r="T2418" s="23">
        <f t="shared" si="1408"/>
        <v>1366400</v>
      </c>
      <c r="U2418" s="23">
        <f t="shared" si="1409"/>
        <v>1530368.0000000002</v>
      </c>
      <c r="V2418" s="2" t="s">
        <v>80</v>
      </c>
      <c r="W2418" s="2">
        <v>2016</v>
      </c>
      <c r="X2418" s="41"/>
    </row>
    <row r="2419" spans="1:24" ht="153" x14ac:dyDescent="0.25">
      <c r="A2419" s="6" t="s">
        <v>6806</v>
      </c>
      <c r="B2419" s="11" t="s">
        <v>25</v>
      </c>
      <c r="C2419" s="11" t="s">
        <v>3994</v>
      </c>
      <c r="D2419" s="11" t="s">
        <v>3970</v>
      </c>
      <c r="E2419" s="11" t="s">
        <v>3995</v>
      </c>
      <c r="F2419" s="11" t="s">
        <v>3996</v>
      </c>
      <c r="G2419" s="2" t="s">
        <v>30</v>
      </c>
      <c r="H2419" s="41" t="s">
        <v>2002</v>
      </c>
      <c r="I2419" s="18">
        <v>470000000</v>
      </c>
      <c r="J2419" s="6" t="s">
        <v>32</v>
      </c>
      <c r="K2419" s="11" t="s">
        <v>45</v>
      </c>
      <c r="L2419" s="40" t="s">
        <v>2257</v>
      </c>
      <c r="M2419" s="2" t="s">
        <v>35</v>
      </c>
      <c r="N2419" s="11" t="s">
        <v>3653</v>
      </c>
      <c r="O2419" s="11" t="s">
        <v>79</v>
      </c>
      <c r="P2419" s="41" t="s">
        <v>3973</v>
      </c>
      <c r="Q2419" s="55" t="s">
        <v>3974</v>
      </c>
      <c r="R2419" s="43">
        <f>3.38*1000</f>
        <v>3380</v>
      </c>
      <c r="S2419" s="23">
        <v>240</v>
      </c>
      <c r="T2419" s="23">
        <v>0</v>
      </c>
      <c r="U2419" s="23">
        <f t="shared" si="1409"/>
        <v>0</v>
      </c>
      <c r="V2419" s="2" t="s">
        <v>80</v>
      </c>
      <c r="W2419" s="2">
        <v>2016</v>
      </c>
      <c r="X2419" s="41" t="s">
        <v>7025</v>
      </c>
    </row>
    <row r="2420" spans="1:24" ht="153" x14ac:dyDescent="0.25">
      <c r="A2420" s="6" t="s">
        <v>7690</v>
      </c>
      <c r="B2420" s="11" t="s">
        <v>25</v>
      </c>
      <c r="C2420" s="11" t="s">
        <v>3994</v>
      </c>
      <c r="D2420" s="11" t="s">
        <v>3970</v>
      </c>
      <c r="E2420" s="11" t="s">
        <v>3995</v>
      </c>
      <c r="F2420" s="11" t="s">
        <v>3996</v>
      </c>
      <c r="G2420" s="2" t="s">
        <v>30</v>
      </c>
      <c r="H2420" s="41" t="s">
        <v>2002</v>
      </c>
      <c r="I2420" s="18">
        <v>470000000</v>
      </c>
      <c r="J2420" s="6" t="s">
        <v>32</v>
      </c>
      <c r="K2420" s="11" t="s">
        <v>95</v>
      </c>
      <c r="L2420" s="40" t="s">
        <v>2257</v>
      </c>
      <c r="M2420" s="2" t="s">
        <v>35</v>
      </c>
      <c r="N2420" s="11" t="s">
        <v>3653</v>
      </c>
      <c r="O2420" s="11" t="s">
        <v>79</v>
      </c>
      <c r="P2420" s="41" t="s">
        <v>3973</v>
      </c>
      <c r="Q2420" s="55" t="s">
        <v>3974</v>
      </c>
      <c r="R2420" s="43">
        <f>3.38*1000</f>
        <v>3380</v>
      </c>
      <c r="S2420" s="23">
        <v>240</v>
      </c>
      <c r="T2420" s="23">
        <f t="shared" ref="T2420" si="1416">R2420*S2420</f>
        <v>811200</v>
      </c>
      <c r="U2420" s="23">
        <f t="shared" ref="U2420" si="1417">T2420*1.12</f>
        <v>908544.00000000012</v>
      </c>
      <c r="V2420" s="2" t="s">
        <v>80</v>
      </c>
      <c r="W2420" s="2">
        <v>2016</v>
      </c>
      <c r="X2420" s="41"/>
    </row>
    <row r="2421" spans="1:24" ht="153" x14ac:dyDescent="0.25">
      <c r="A2421" s="6" t="s">
        <v>6807</v>
      </c>
      <c r="B2421" s="11" t="s">
        <v>25</v>
      </c>
      <c r="C2421" s="11" t="s">
        <v>3997</v>
      </c>
      <c r="D2421" s="11" t="s">
        <v>3970</v>
      </c>
      <c r="E2421" s="11" t="s">
        <v>3998</v>
      </c>
      <c r="F2421" s="11" t="s">
        <v>3999</v>
      </c>
      <c r="G2421" s="11" t="s">
        <v>337</v>
      </c>
      <c r="H2421" s="41" t="s">
        <v>2002</v>
      </c>
      <c r="I2421" s="18">
        <v>470000000</v>
      </c>
      <c r="J2421" s="6" t="s">
        <v>32</v>
      </c>
      <c r="K2421" s="11" t="s">
        <v>267</v>
      </c>
      <c r="L2421" s="40" t="s">
        <v>2257</v>
      </c>
      <c r="M2421" s="2" t="s">
        <v>35</v>
      </c>
      <c r="N2421" s="11" t="s">
        <v>3653</v>
      </c>
      <c r="O2421" s="11" t="s">
        <v>79</v>
      </c>
      <c r="P2421" s="41" t="s">
        <v>3973</v>
      </c>
      <c r="Q2421" s="55" t="s">
        <v>3974</v>
      </c>
      <c r="R2421" s="43">
        <f>8.7*1000</f>
        <v>8700</v>
      </c>
      <c r="S2421" s="23">
        <v>365.57</v>
      </c>
      <c r="T2421" s="23">
        <f t="shared" si="1408"/>
        <v>3180459</v>
      </c>
      <c r="U2421" s="23">
        <f t="shared" si="1409"/>
        <v>3562114.0800000005</v>
      </c>
      <c r="V2421" s="2" t="s">
        <v>80</v>
      </c>
      <c r="W2421" s="2">
        <v>2016</v>
      </c>
      <c r="X2421" s="41"/>
    </row>
    <row r="2422" spans="1:24" ht="153" x14ac:dyDescent="0.25">
      <c r="A2422" s="6" t="s">
        <v>6808</v>
      </c>
      <c r="B2422" s="11" t="s">
        <v>25</v>
      </c>
      <c r="C2422" s="11" t="s">
        <v>4000</v>
      </c>
      <c r="D2422" s="11" t="s">
        <v>3970</v>
      </c>
      <c r="E2422" s="11" t="s">
        <v>4001</v>
      </c>
      <c r="F2422" s="11" t="s">
        <v>4002</v>
      </c>
      <c r="G2422" s="11" t="s">
        <v>337</v>
      </c>
      <c r="H2422" s="41" t="s">
        <v>2002</v>
      </c>
      <c r="I2422" s="18">
        <v>470000000</v>
      </c>
      <c r="J2422" s="6" t="s">
        <v>32</v>
      </c>
      <c r="K2422" s="11" t="s">
        <v>267</v>
      </c>
      <c r="L2422" s="40" t="s">
        <v>2257</v>
      </c>
      <c r="M2422" s="2" t="s">
        <v>35</v>
      </c>
      <c r="N2422" s="11" t="s">
        <v>3653</v>
      </c>
      <c r="O2422" s="11" t="s">
        <v>79</v>
      </c>
      <c r="P2422" s="41" t="s">
        <v>3973</v>
      </c>
      <c r="Q2422" s="55" t="s">
        <v>3974</v>
      </c>
      <c r="R2422" s="43">
        <f>10.93*1000</f>
        <v>10930</v>
      </c>
      <c r="S2422" s="23">
        <v>354.82</v>
      </c>
      <c r="T2422" s="23">
        <f t="shared" si="1408"/>
        <v>3878182.6</v>
      </c>
      <c r="U2422" s="23">
        <f t="shared" si="1409"/>
        <v>4343564.5120000001</v>
      </c>
      <c r="V2422" s="2" t="s">
        <v>80</v>
      </c>
      <c r="W2422" s="2">
        <v>2016</v>
      </c>
      <c r="X2422" s="41"/>
    </row>
    <row r="2423" spans="1:24" ht="153" x14ac:dyDescent="0.25">
      <c r="A2423" s="6" t="s">
        <v>6337</v>
      </c>
      <c r="B2423" s="11" t="s">
        <v>25</v>
      </c>
      <c r="C2423" s="11" t="s">
        <v>3997</v>
      </c>
      <c r="D2423" s="11" t="s">
        <v>3970</v>
      </c>
      <c r="E2423" s="11" t="s">
        <v>3998</v>
      </c>
      <c r="F2423" s="11" t="s">
        <v>4003</v>
      </c>
      <c r="G2423" s="11" t="s">
        <v>337</v>
      </c>
      <c r="H2423" s="41" t="s">
        <v>2002</v>
      </c>
      <c r="I2423" s="18">
        <v>470000000</v>
      </c>
      <c r="J2423" s="6" t="s">
        <v>32</v>
      </c>
      <c r="K2423" s="11" t="s">
        <v>45</v>
      </c>
      <c r="L2423" s="40" t="s">
        <v>2257</v>
      </c>
      <c r="M2423" s="2" t="s">
        <v>35</v>
      </c>
      <c r="N2423" s="11" t="s">
        <v>3653</v>
      </c>
      <c r="O2423" s="11" t="s">
        <v>79</v>
      </c>
      <c r="P2423" s="41" t="s">
        <v>3973</v>
      </c>
      <c r="Q2423" s="55" t="s">
        <v>3974</v>
      </c>
      <c r="R2423" s="43">
        <f>2.21*1000</f>
        <v>2210</v>
      </c>
      <c r="S2423" s="23">
        <v>739.2</v>
      </c>
      <c r="T2423" s="23">
        <v>0</v>
      </c>
      <c r="U2423" s="23">
        <f t="shared" si="1409"/>
        <v>0</v>
      </c>
      <c r="V2423" s="2" t="s">
        <v>80</v>
      </c>
      <c r="W2423" s="2">
        <v>2016</v>
      </c>
      <c r="X2423" s="41" t="s">
        <v>7025</v>
      </c>
    </row>
    <row r="2424" spans="1:24" ht="153" x14ac:dyDescent="0.25">
      <c r="A2424" s="6" t="s">
        <v>7691</v>
      </c>
      <c r="B2424" s="11" t="s">
        <v>25</v>
      </c>
      <c r="C2424" s="11" t="s">
        <v>3997</v>
      </c>
      <c r="D2424" s="11" t="s">
        <v>3970</v>
      </c>
      <c r="E2424" s="11" t="s">
        <v>3998</v>
      </c>
      <c r="F2424" s="11" t="s">
        <v>4003</v>
      </c>
      <c r="G2424" s="11" t="s">
        <v>337</v>
      </c>
      <c r="H2424" s="41" t="s">
        <v>2002</v>
      </c>
      <c r="I2424" s="18">
        <v>470000000</v>
      </c>
      <c r="J2424" s="6" t="s">
        <v>32</v>
      </c>
      <c r="K2424" s="11" t="s">
        <v>95</v>
      </c>
      <c r="L2424" s="40" t="s">
        <v>2257</v>
      </c>
      <c r="M2424" s="2" t="s">
        <v>35</v>
      </c>
      <c r="N2424" s="11" t="s">
        <v>3653</v>
      </c>
      <c r="O2424" s="11" t="s">
        <v>79</v>
      </c>
      <c r="P2424" s="41" t="s">
        <v>3973</v>
      </c>
      <c r="Q2424" s="55" t="s">
        <v>3974</v>
      </c>
      <c r="R2424" s="43">
        <f>2.21*1000</f>
        <v>2210</v>
      </c>
      <c r="S2424" s="23">
        <v>739.2</v>
      </c>
      <c r="T2424" s="23">
        <f t="shared" ref="T2424" si="1418">R2424*S2424</f>
        <v>1633632</v>
      </c>
      <c r="U2424" s="23">
        <f t="shared" ref="U2424" si="1419">T2424*1.12</f>
        <v>1829667.8400000001</v>
      </c>
      <c r="V2424" s="2" t="s">
        <v>80</v>
      </c>
      <c r="W2424" s="2">
        <v>2016</v>
      </c>
      <c r="X2424" s="41"/>
    </row>
    <row r="2425" spans="1:24" ht="153" x14ac:dyDescent="0.25">
      <c r="A2425" s="6" t="s">
        <v>6338</v>
      </c>
      <c r="B2425" s="11" t="s">
        <v>25</v>
      </c>
      <c r="C2425" s="11" t="s">
        <v>4004</v>
      </c>
      <c r="D2425" s="11" t="s">
        <v>1171</v>
      </c>
      <c r="E2425" s="11" t="s">
        <v>4005</v>
      </c>
      <c r="F2425" s="11" t="s">
        <v>4006</v>
      </c>
      <c r="G2425" s="2" t="s">
        <v>30</v>
      </c>
      <c r="H2425" s="41" t="s">
        <v>2002</v>
      </c>
      <c r="I2425" s="18">
        <v>470000000</v>
      </c>
      <c r="J2425" s="6" t="s">
        <v>32</v>
      </c>
      <c r="K2425" s="11" t="s">
        <v>267</v>
      </c>
      <c r="L2425" s="40" t="s">
        <v>2257</v>
      </c>
      <c r="M2425" s="2" t="s">
        <v>35</v>
      </c>
      <c r="N2425" s="11" t="s">
        <v>3653</v>
      </c>
      <c r="O2425" s="11" t="s">
        <v>79</v>
      </c>
      <c r="P2425" s="41" t="s">
        <v>432</v>
      </c>
      <c r="Q2425" s="11" t="s">
        <v>433</v>
      </c>
      <c r="R2425" s="43">
        <v>1.49</v>
      </c>
      <c r="S2425" s="23">
        <v>360000</v>
      </c>
      <c r="T2425" s="23">
        <f t="shared" si="1408"/>
        <v>536400</v>
      </c>
      <c r="U2425" s="23">
        <f t="shared" si="1409"/>
        <v>600768</v>
      </c>
      <c r="V2425" s="2" t="s">
        <v>80</v>
      </c>
      <c r="W2425" s="2">
        <v>2016</v>
      </c>
      <c r="X2425" s="41"/>
    </row>
    <row r="2426" spans="1:24" ht="153" x14ac:dyDescent="0.25">
      <c r="A2426" s="6" t="s">
        <v>6339</v>
      </c>
      <c r="B2426" s="11" t="s">
        <v>25</v>
      </c>
      <c r="C2426" s="11" t="s">
        <v>4007</v>
      </c>
      <c r="D2426" s="11" t="s">
        <v>4008</v>
      </c>
      <c r="E2426" s="11" t="s">
        <v>4009</v>
      </c>
      <c r="F2426" s="11" t="s">
        <v>4008</v>
      </c>
      <c r="G2426" s="2" t="s">
        <v>30</v>
      </c>
      <c r="H2426" s="41" t="s">
        <v>2002</v>
      </c>
      <c r="I2426" s="18">
        <v>470000000</v>
      </c>
      <c r="J2426" s="6" t="s">
        <v>32</v>
      </c>
      <c r="K2426" s="11" t="s">
        <v>267</v>
      </c>
      <c r="L2426" s="40" t="s">
        <v>2257</v>
      </c>
      <c r="M2426" s="2" t="s">
        <v>35</v>
      </c>
      <c r="N2426" s="11" t="s">
        <v>3653</v>
      </c>
      <c r="O2426" s="11" t="s">
        <v>79</v>
      </c>
      <c r="P2426" s="41" t="s">
        <v>432</v>
      </c>
      <c r="Q2426" s="11" t="s">
        <v>433</v>
      </c>
      <c r="R2426" s="43">
        <v>1.36</v>
      </c>
      <c r="S2426" s="23">
        <v>324589.53999999998</v>
      </c>
      <c r="T2426" s="23">
        <f t="shared" si="1408"/>
        <v>441441.77439999999</v>
      </c>
      <c r="U2426" s="23">
        <f t="shared" si="1409"/>
        <v>494414.78732800006</v>
      </c>
      <c r="V2426" s="2" t="s">
        <v>80</v>
      </c>
      <c r="W2426" s="2">
        <v>2016</v>
      </c>
      <c r="X2426" s="41"/>
    </row>
    <row r="2427" spans="1:24" ht="153" x14ac:dyDescent="0.25">
      <c r="A2427" s="6" t="s">
        <v>6340</v>
      </c>
      <c r="B2427" s="11" t="s">
        <v>25</v>
      </c>
      <c r="C2427" s="11" t="s">
        <v>4010</v>
      </c>
      <c r="D2427" s="11" t="s">
        <v>4011</v>
      </c>
      <c r="E2427" s="11" t="s">
        <v>4012</v>
      </c>
      <c r="F2427" s="11" t="s">
        <v>4013</v>
      </c>
      <c r="G2427" s="2" t="s">
        <v>30</v>
      </c>
      <c r="H2427" s="41" t="s">
        <v>2002</v>
      </c>
      <c r="I2427" s="18">
        <v>470000000</v>
      </c>
      <c r="J2427" s="6" t="s">
        <v>32</v>
      </c>
      <c r="K2427" s="11" t="s">
        <v>45</v>
      </c>
      <c r="L2427" s="40" t="s">
        <v>2257</v>
      </c>
      <c r="M2427" s="2" t="s">
        <v>35</v>
      </c>
      <c r="N2427" s="11" t="s">
        <v>3653</v>
      </c>
      <c r="O2427" s="11" t="s">
        <v>79</v>
      </c>
      <c r="P2427" s="41" t="s">
        <v>3973</v>
      </c>
      <c r="Q2427" s="75" t="s">
        <v>3974</v>
      </c>
      <c r="R2427" s="43">
        <f>1.32*1000</f>
        <v>1320</v>
      </c>
      <c r="S2427" s="23">
        <v>396</v>
      </c>
      <c r="T2427" s="23">
        <v>0</v>
      </c>
      <c r="U2427" s="23">
        <f t="shared" si="1409"/>
        <v>0</v>
      </c>
      <c r="V2427" s="2" t="s">
        <v>80</v>
      </c>
      <c r="W2427" s="2">
        <v>2016</v>
      </c>
      <c r="X2427" s="41" t="s">
        <v>7025</v>
      </c>
    </row>
    <row r="2428" spans="1:24" ht="153" x14ac:dyDescent="0.25">
      <c r="A2428" s="6" t="s">
        <v>7692</v>
      </c>
      <c r="B2428" s="11" t="s">
        <v>25</v>
      </c>
      <c r="C2428" s="11" t="s">
        <v>4010</v>
      </c>
      <c r="D2428" s="11" t="s">
        <v>4011</v>
      </c>
      <c r="E2428" s="11" t="s">
        <v>4012</v>
      </c>
      <c r="F2428" s="11" t="s">
        <v>4013</v>
      </c>
      <c r="G2428" s="2" t="s">
        <v>30</v>
      </c>
      <c r="H2428" s="41" t="s">
        <v>2002</v>
      </c>
      <c r="I2428" s="18">
        <v>470000000</v>
      </c>
      <c r="J2428" s="6" t="s">
        <v>32</v>
      </c>
      <c r="K2428" s="11" t="s">
        <v>95</v>
      </c>
      <c r="L2428" s="40" t="s">
        <v>2257</v>
      </c>
      <c r="M2428" s="2" t="s">
        <v>35</v>
      </c>
      <c r="N2428" s="11" t="s">
        <v>3653</v>
      </c>
      <c r="O2428" s="11" t="s">
        <v>79</v>
      </c>
      <c r="P2428" s="41" t="s">
        <v>3973</v>
      </c>
      <c r="Q2428" s="75" t="s">
        <v>3974</v>
      </c>
      <c r="R2428" s="43">
        <f>1.32*1000</f>
        <v>1320</v>
      </c>
      <c r="S2428" s="23">
        <v>396</v>
      </c>
      <c r="T2428" s="23">
        <f t="shared" ref="T2428" si="1420">R2428*S2428</f>
        <v>522720</v>
      </c>
      <c r="U2428" s="23">
        <f t="shared" ref="U2428" si="1421">T2428*1.12</f>
        <v>585446.40000000002</v>
      </c>
      <c r="V2428" s="2" t="s">
        <v>80</v>
      </c>
      <c r="W2428" s="2">
        <v>2016</v>
      </c>
      <c r="X2428" s="41"/>
    </row>
    <row r="2429" spans="1:24" ht="153" x14ac:dyDescent="0.25">
      <c r="A2429" s="6" t="s">
        <v>6341</v>
      </c>
      <c r="B2429" s="11" t="s">
        <v>25</v>
      </c>
      <c r="C2429" s="11" t="s">
        <v>4014</v>
      </c>
      <c r="D2429" s="11" t="s">
        <v>4015</v>
      </c>
      <c r="E2429" s="11" t="s">
        <v>6839</v>
      </c>
      <c r="F2429" s="11" t="s">
        <v>4016</v>
      </c>
      <c r="G2429" s="2" t="s">
        <v>30</v>
      </c>
      <c r="H2429" s="41" t="s">
        <v>2002</v>
      </c>
      <c r="I2429" s="18">
        <v>470000000</v>
      </c>
      <c r="J2429" s="6" t="s">
        <v>32</v>
      </c>
      <c r="K2429" s="11" t="s">
        <v>267</v>
      </c>
      <c r="L2429" s="40" t="s">
        <v>2257</v>
      </c>
      <c r="M2429" s="2" t="s">
        <v>35</v>
      </c>
      <c r="N2429" s="11" t="s">
        <v>3653</v>
      </c>
      <c r="O2429" s="11" t="s">
        <v>79</v>
      </c>
      <c r="P2429" s="41" t="s">
        <v>3973</v>
      </c>
      <c r="Q2429" s="75" t="s">
        <v>3974</v>
      </c>
      <c r="R2429" s="43">
        <f>9.89*1000</f>
        <v>9890</v>
      </c>
      <c r="S2429" s="23">
        <v>184.33</v>
      </c>
      <c r="T2429" s="23">
        <f t="shared" si="1408"/>
        <v>1823023.7000000002</v>
      </c>
      <c r="U2429" s="23">
        <f t="shared" si="1409"/>
        <v>2041786.5440000005</v>
      </c>
      <c r="V2429" s="2" t="s">
        <v>80</v>
      </c>
      <c r="W2429" s="2">
        <v>2016</v>
      </c>
      <c r="X2429" s="41"/>
    </row>
    <row r="2430" spans="1:24" ht="153" x14ac:dyDescent="0.25">
      <c r="A2430" s="6" t="s">
        <v>6342</v>
      </c>
      <c r="B2430" s="11" t="s">
        <v>25</v>
      </c>
      <c r="C2430" s="11" t="s">
        <v>4014</v>
      </c>
      <c r="D2430" s="11" t="s">
        <v>4015</v>
      </c>
      <c r="E2430" s="11" t="s">
        <v>6839</v>
      </c>
      <c r="F2430" s="11" t="s">
        <v>4017</v>
      </c>
      <c r="G2430" s="2" t="s">
        <v>30</v>
      </c>
      <c r="H2430" s="41" t="s">
        <v>2002</v>
      </c>
      <c r="I2430" s="18">
        <v>470000000</v>
      </c>
      <c r="J2430" s="6" t="s">
        <v>32</v>
      </c>
      <c r="K2430" s="11" t="s">
        <v>267</v>
      </c>
      <c r="L2430" s="40" t="s">
        <v>2257</v>
      </c>
      <c r="M2430" s="2" t="s">
        <v>35</v>
      </c>
      <c r="N2430" s="11" t="s">
        <v>3653</v>
      </c>
      <c r="O2430" s="11" t="s">
        <v>79</v>
      </c>
      <c r="P2430" s="41" t="s">
        <v>3973</v>
      </c>
      <c r="Q2430" s="75" t="s">
        <v>3974</v>
      </c>
      <c r="R2430" s="43">
        <v>520</v>
      </c>
      <c r="S2430" s="23">
        <v>655.20000000000005</v>
      </c>
      <c r="T2430" s="23">
        <f t="shared" si="1408"/>
        <v>340704</v>
      </c>
      <c r="U2430" s="23">
        <f t="shared" si="1409"/>
        <v>381588.48000000004</v>
      </c>
      <c r="V2430" s="2" t="s">
        <v>80</v>
      </c>
      <c r="W2430" s="2">
        <v>2016</v>
      </c>
      <c r="X2430" s="41"/>
    </row>
    <row r="2431" spans="1:24" ht="102" x14ac:dyDescent="0.25">
      <c r="A2431" s="6" t="s">
        <v>6343</v>
      </c>
      <c r="B2431" s="15" t="s">
        <v>25</v>
      </c>
      <c r="C2431" s="76" t="s">
        <v>4018</v>
      </c>
      <c r="D2431" s="2" t="s">
        <v>4019</v>
      </c>
      <c r="E2431" s="76" t="s">
        <v>4020</v>
      </c>
      <c r="F2431" s="24" t="s">
        <v>4021</v>
      </c>
      <c r="G2431" s="77" t="s">
        <v>2001</v>
      </c>
      <c r="H2431" s="78" t="s">
        <v>4022</v>
      </c>
      <c r="I2431" s="18">
        <v>470000000</v>
      </c>
      <c r="J2431" s="6" t="s">
        <v>32</v>
      </c>
      <c r="K2431" s="3" t="s">
        <v>2044</v>
      </c>
      <c r="L2431" s="11" t="s">
        <v>4023</v>
      </c>
      <c r="M2431" s="19" t="s">
        <v>35</v>
      </c>
      <c r="N2431" s="11" t="s">
        <v>4024</v>
      </c>
      <c r="O2431" s="79" t="s">
        <v>4025</v>
      </c>
      <c r="P2431" s="2">
        <v>114</v>
      </c>
      <c r="Q2431" s="29" t="s">
        <v>4026</v>
      </c>
      <c r="R2431" s="67">
        <v>223</v>
      </c>
      <c r="S2431" s="80">
        <v>6144.8816000000006</v>
      </c>
      <c r="T2431" s="23">
        <f t="shared" si="1408"/>
        <v>1370308.5968000002</v>
      </c>
      <c r="U2431" s="23">
        <f t="shared" si="1409"/>
        <v>1534745.6284160004</v>
      </c>
      <c r="V2431" s="23" t="s">
        <v>2007</v>
      </c>
      <c r="W2431" s="41" t="s">
        <v>4027</v>
      </c>
      <c r="X2431" s="269"/>
    </row>
    <row r="2432" spans="1:24" ht="102" x14ac:dyDescent="0.25">
      <c r="A2432" s="6" t="s">
        <v>6344</v>
      </c>
      <c r="B2432" s="15" t="s">
        <v>25</v>
      </c>
      <c r="C2432" s="11" t="s">
        <v>4028</v>
      </c>
      <c r="D2432" s="11" t="s">
        <v>4019</v>
      </c>
      <c r="E2432" s="11" t="s">
        <v>4020</v>
      </c>
      <c r="F2432" s="24" t="s">
        <v>4029</v>
      </c>
      <c r="G2432" s="77" t="s">
        <v>2001</v>
      </c>
      <c r="H2432" s="78" t="s">
        <v>4030</v>
      </c>
      <c r="I2432" s="11">
        <v>470000000</v>
      </c>
      <c r="J2432" s="6" t="s">
        <v>32</v>
      </c>
      <c r="K2432" s="3" t="s">
        <v>240</v>
      </c>
      <c r="L2432" s="11" t="s">
        <v>4031</v>
      </c>
      <c r="M2432" s="19" t="s">
        <v>35</v>
      </c>
      <c r="N2432" s="11" t="s">
        <v>4032</v>
      </c>
      <c r="O2432" s="79" t="s">
        <v>4025</v>
      </c>
      <c r="P2432" s="2">
        <v>114</v>
      </c>
      <c r="Q2432" s="81" t="s">
        <v>4026</v>
      </c>
      <c r="R2432" s="67">
        <v>33.17</v>
      </c>
      <c r="S2432" s="82">
        <v>22975.759999999998</v>
      </c>
      <c r="T2432" s="23">
        <f t="shared" si="1408"/>
        <v>762105.95920000004</v>
      </c>
      <c r="U2432" s="23">
        <f t="shared" si="1409"/>
        <v>853558.6743040001</v>
      </c>
      <c r="V2432" s="77" t="s">
        <v>2007</v>
      </c>
      <c r="W2432" s="83">
        <v>2016</v>
      </c>
      <c r="X2432" s="41"/>
    </row>
    <row r="2433" spans="1:25" ht="153" x14ac:dyDescent="0.25">
      <c r="A2433" s="6" t="s">
        <v>6345</v>
      </c>
      <c r="B2433" s="15" t="s">
        <v>25</v>
      </c>
      <c r="C2433" s="11" t="s">
        <v>4033</v>
      </c>
      <c r="D2433" s="11" t="s">
        <v>4034</v>
      </c>
      <c r="E2433" s="11" t="s">
        <v>4035</v>
      </c>
      <c r="F2433" s="24" t="s">
        <v>4036</v>
      </c>
      <c r="G2433" s="2" t="s">
        <v>337</v>
      </c>
      <c r="H2433" s="78" t="s">
        <v>4022</v>
      </c>
      <c r="I2433" s="18">
        <v>470000000</v>
      </c>
      <c r="J2433" s="6" t="s">
        <v>32</v>
      </c>
      <c r="K2433" s="3" t="s">
        <v>2044</v>
      </c>
      <c r="L2433" s="18" t="s">
        <v>4037</v>
      </c>
      <c r="M2433" s="19" t="s">
        <v>35</v>
      </c>
      <c r="N2433" s="20" t="s">
        <v>4038</v>
      </c>
      <c r="O2433" s="6" t="s">
        <v>79</v>
      </c>
      <c r="P2433" s="84" t="s">
        <v>1367</v>
      </c>
      <c r="Q2433" s="81" t="s">
        <v>1368</v>
      </c>
      <c r="R2433" s="67">
        <v>22350</v>
      </c>
      <c r="S2433" s="82">
        <v>406</v>
      </c>
      <c r="T2433" s="23">
        <v>0</v>
      </c>
      <c r="U2433" s="23">
        <f t="shared" si="1409"/>
        <v>0</v>
      </c>
      <c r="V2433" s="77" t="s">
        <v>80</v>
      </c>
      <c r="W2433" s="83">
        <v>2016</v>
      </c>
      <c r="X2433" s="41" t="s">
        <v>6907</v>
      </c>
    </row>
    <row r="2434" spans="1:25" ht="153" x14ac:dyDescent="0.25">
      <c r="A2434" s="6" t="s">
        <v>7071</v>
      </c>
      <c r="B2434" s="15" t="s">
        <v>25</v>
      </c>
      <c r="C2434" s="11" t="s">
        <v>4033</v>
      </c>
      <c r="D2434" s="11" t="s">
        <v>4034</v>
      </c>
      <c r="E2434" s="11" t="s">
        <v>4035</v>
      </c>
      <c r="F2434" s="24" t="s">
        <v>4036</v>
      </c>
      <c r="G2434" s="2" t="s">
        <v>337</v>
      </c>
      <c r="H2434" s="78" t="s">
        <v>4022</v>
      </c>
      <c r="I2434" s="18">
        <v>470000000</v>
      </c>
      <c r="J2434" s="6" t="s">
        <v>32</v>
      </c>
      <c r="K2434" s="3" t="s">
        <v>2044</v>
      </c>
      <c r="L2434" s="18" t="s">
        <v>4037</v>
      </c>
      <c r="M2434" s="19" t="s">
        <v>35</v>
      </c>
      <c r="N2434" s="20" t="s">
        <v>4038</v>
      </c>
      <c r="O2434" s="6" t="s">
        <v>79</v>
      </c>
      <c r="P2434" s="84" t="s">
        <v>1367</v>
      </c>
      <c r="Q2434" s="81" t="s">
        <v>1368</v>
      </c>
      <c r="R2434" s="67">
        <v>17880</v>
      </c>
      <c r="S2434" s="82">
        <v>406</v>
      </c>
      <c r="T2434" s="23">
        <f t="shared" ref="T2434" si="1422">R2434*S2434</f>
        <v>7259280</v>
      </c>
      <c r="U2434" s="23">
        <f t="shared" ref="U2434" si="1423">T2434*1.12</f>
        <v>8130393.6000000006</v>
      </c>
      <c r="V2434" s="77" t="s">
        <v>80</v>
      </c>
      <c r="W2434" s="83">
        <v>2016</v>
      </c>
      <c r="X2434" s="41"/>
    </row>
    <row r="2435" spans="1:25" ht="153" x14ac:dyDescent="0.25">
      <c r="A2435" s="6" t="s">
        <v>6346</v>
      </c>
      <c r="B2435" s="15" t="s">
        <v>25</v>
      </c>
      <c r="C2435" s="11" t="s">
        <v>4033</v>
      </c>
      <c r="D2435" s="11" t="s">
        <v>4034</v>
      </c>
      <c r="E2435" s="11" t="s">
        <v>4035</v>
      </c>
      <c r="F2435" s="24" t="s">
        <v>4039</v>
      </c>
      <c r="G2435" s="2" t="s">
        <v>337</v>
      </c>
      <c r="H2435" s="78" t="s">
        <v>4022</v>
      </c>
      <c r="I2435" s="18">
        <v>470000000</v>
      </c>
      <c r="J2435" s="6" t="s">
        <v>32</v>
      </c>
      <c r="K2435" s="3" t="s">
        <v>2044</v>
      </c>
      <c r="L2435" s="18" t="s">
        <v>4040</v>
      </c>
      <c r="M2435" s="19" t="s">
        <v>35</v>
      </c>
      <c r="N2435" s="20" t="s">
        <v>4038</v>
      </c>
      <c r="O2435" s="6" t="s">
        <v>79</v>
      </c>
      <c r="P2435" s="84" t="s">
        <v>1367</v>
      </c>
      <c r="Q2435" s="81" t="s">
        <v>1368</v>
      </c>
      <c r="R2435" s="67">
        <v>15648</v>
      </c>
      <c r="S2435" s="82">
        <v>307</v>
      </c>
      <c r="T2435" s="23">
        <v>0</v>
      </c>
      <c r="U2435" s="23">
        <f t="shared" si="1409"/>
        <v>0</v>
      </c>
      <c r="V2435" s="77" t="s">
        <v>80</v>
      </c>
      <c r="W2435" s="83">
        <v>2016</v>
      </c>
      <c r="X2435" s="41" t="s">
        <v>6907</v>
      </c>
    </row>
    <row r="2436" spans="1:25" ht="153" x14ac:dyDescent="0.25">
      <c r="A2436" s="6" t="s">
        <v>7072</v>
      </c>
      <c r="B2436" s="15" t="s">
        <v>25</v>
      </c>
      <c r="C2436" s="11" t="s">
        <v>4033</v>
      </c>
      <c r="D2436" s="11" t="s">
        <v>4034</v>
      </c>
      <c r="E2436" s="11" t="s">
        <v>4035</v>
      </c>
      <c r="F2436" s="24" t="s">
        <v>4039</v>
      </c>
      <c r="G2436" s="2" t="s">
        <v>337</v>
      </c>
      <c r="H2436" s="78" t="s">
        <v>4022</v>
      </c>
      <c r="I2436" s="18">
        <v>470000000</v>
      </c>
      <c r="J2436" s="6" t="s">
        <v>32</v>
      </c>
      <c r="K2436" s="3" t="s">
        <v>2044</v>
      </c>
      <c r="L2436" s="18" t="s">
        <v>4040</v>
      </c>
      <c r="M2436" s="19" t="s">
        <v>35</v>
      </c>
      <c r="N2436" s="20" t="s">
        <v>4038</v>
      </c>
      <c r="O2436" s="6" t="s">
        <v>79</v>
      </c>
      <c r="P2436" s="84" t="s">
        <v>1367</v>
      </c>
      <c r="Q2436" s="81" t="s">
        <v>1368</v>
      </c>
      <c r="R2436" s="67">
        <v>12518</v>
      </c>
      <c r="S2436" s="82">
        <v>307</v>
      </c>
      <c r="T2436" s="23">
        <f t="shared" ref="T2436" si="1424">R2436*S2436</f>
        <v>3843026</v>
      </c>
      <c r="U2436" s="23">
        <f t="shared" ref="U2436" si="1425">T2436*1.12</f>
        <v>4304189.12</v>
      </c>
      <c r="V2436" s="77" t="s">
        <v>80</v>
      </c>
      <c r="W2436" s="83">
        <v>2016</v>
      </c>
      <c r="X2436" s="41"/>
    </row>
    <row r="2437" spans="1:25" ht="153" x14ac:dyDescent="0.25">
      <c r="A2437" s="6" t="s">
        <v>6347</v>
      </c>
      <c r="B2437" s="15" t="s">
        <v>25</v>
      </c>
      <c r="C2437" s="11" t="s">
        <v>4041</v>
      </c>
      <c r="D2437" s="11" t="s">
        <v>4042</v>
      </c>
      <c r="E2437" s="11" t="s">
        <v>4043</v>
      </c>
      <c r="F2437" s="24" t="s">
        <v>4044</v>
      </c>
      <c r="G2437" s="77" t="s">
        <v>30</v>
      </c>
      <c r="H2437" s="78" t="s">
        <v>4022</v>
      </c>
      <c r="I2437" s="11">
        <v>470000000</v>
      </c>
      <c r="J2437" s="6" t="s">
        <v>32</v>
      </c>
      <c r="K2437" s="3" t="s">
        <v>2044</v>
      </c>
      <c r="L2437" s="11" t="s">
        <v>4045</v>
      </c>
      <c r="M2437" s="19" t="s">
        <v>35</v>
      </c>
      <c r="N2437" s="11" t="s">
        <v>4046</v>
      </c>
      <c r="O2437" s="6" t="s">
        <v>79</v>
      </c>
      <c r="P2437" s="84" t="s">
        <v>1103</v>
      </c>
      <c r="Q2437" s="85" t="s">
        <v>4047</v>
      </c>
      <c r="R2437" s="67">
        <v>12450</v>
      </c>
      <c r="S2437" s="82">
        <v>125</v>
      </c>
      <c r="T2437" s="23">
        <v>0</v>
      </c>
      <c r="U2437" s="23">
        <f t="shared" si="1409"/>
        <v>0</v>
      </c>
      <c r="V2437" s="77" t="s">
        <v>80</v>
      </c>
      <c r="W2437" s="83">
        <v>2016</v>
      </c>
      <c r="X2437" s="32" t="s">
        <v>7007</v>
      </c>
    </row>
    <row r="2438" spans="1:25" ht="153" x14ac:dyDescent="0.25">
      <c r="A2438" s="6" t="s">
        <v>7004</v>
      </c>
      <c r="B2438" s="15" t="s">
        <v>25</v>
      </c>
      <c r="C2438" s="11" t="s">
        <v>4041</v>
      </c>
      <c r="D2438" s="11" t="s">
        <v>4042</v>
      </c>
      <c r="E2438" s="11" t="s">
        <v>4043</v>
      </c>
      <c r="F2438" s="24" t="s">
        <v>4044</v>
      </c>
      <c r="G2438" s="77" t="s">
        <v>30</v>
      </c>
      <c r="H2438" s="78" t="s">
        <v>4162</v>
      </c>
      <c r="I2438" s="11">
        <v>470000000</v>
      </c>
      <c r="J2438" s="6" t="s">
        <v>32</v>
      </c>
      <c r="K2438" s="3" t="s">
        <v>460</v>
      </c>
      <c r="L2438" s="11" t="s">
        <v>4045</v>
      </c>
      <c r="M2438" s="19" t="s">
        <v>35</v>
      </c>
      <c r="N2438" s="11" t="s">
        <v>7005</v>
      </c>
      <c r="O2438" s="6" t="s">
        <v>2050</v>
      </c>
      <c r="P2438" s="84" t="s">
        <v>1103</v>
      </c>
      <c r="Q2438" s="85" t="s">
        <v>4047</v>
      </c>
      <c r="R2438" s="67">
        <v>12450</v>
      </c>
      <c r="S2438" s="82">
        <v>125</v>
      </c>
      <c r="T2438" s="23">
        <f t="shared" ref="T2438" si="1426">R2438*S2438</f>
        <v>1556250</v>
      </c>
      <c r="U2438" s="23">
        <f t="shared" ref="U2438" si="1427">T2438*1.12</f>
        <v>1743000.0000000002</v>
      </c>
      <c r="V2438" s="77"/>
      <c r="W2438" s="83">
        <v>2016</v>
      </c>
      <c r="X2438" s="32"/>
    </row>
    <row r="2439" spans="1:25" ht="153" x14ac:dyDescent="0.25">
      <c r="A2439" s="6" t="s">
        <v>6348</v>
      </c>
      <c r="B2439" s="15" t="s">
        <v>25</v>
      </c>
      <c r="C2439" s="11" t="s">
        <v>4048</v>
      </c>
      <c r="D2439" s="11" t="s">
        <v>4049</v>
      </c>
      <c r="E2439" s="11" t="s">
        <v>4050</v>
      </c>
      <c r="F2439" s="24" t="s">
        <v>4051</v>
      </c>
      <c r="G2439" s="77" t="s">
        <v>30</v>
      </c>
      <c r="H2439" s="41" t="s">
        <v>4022</v>
      </c>
      <c r="I2439" s="11">
        <v>470000000</v>
      </c>
      <c r="J2439" s="6" t="s">
        <v>32</v>
      </c>
      <c r="K2439" s="3" t="s">
        <v>2044</v>
      </c>
      <c r="L2439" s="11" t="s">
        <v>4045</v>
      </c>
      <c r="M2439" s="19" t="s">
        <v>35</v>
      </c>
      <c r="N2439" s="11" t="s">
        <v>4046</v>
      </c>
      <c r="O2439" s="6" t="s">
        <v>79</v>
      </c>
      <c r="P2439" s="84" t="s">
        <v>1367</v>
      </c>
      <c r="Q2439" s="29" t="s">
        <v>1368</v>
      </c>
      <c r="R2439" s="67">
        <v>402</v>
      </c>
      <c r="S2439" s="82">
        <v>3214.29</v>
      </c>
      <c r="T2439" s="23">
        <v>0</v>
      </c>
      <c r="U2439" s="23">
        <f t="shared" si="1409"/>
        <v>0</v>
      </c>
      <c r="V2439" s="77" t="s">
        <v>80</v>
      </c>
      <c r="W2439" s="83">
        <v>2016</v>
      </c>
      <c r="X2439" s="32" t="s">
        <v>7007</v>
      </c>
    </row>
    <row r="2440" spans="1:25" ht="153" x14ac:dyDescent="0.25">
      <c r="A2440" s="6" t="s">
        <v>7006</v>
      </c>
      <c r="B2440" s="15" t="s">
        <v>25</v>
      </c>
      <c r="C2440" s="11" t="s">
        <v>4048</v>
      </c>
      <c r="D2440" s="11" t="s">
        <v>4049</v>
      </c>
      <c r="E2440" s="11" t="s">
        <v>4050</v>
      </c>
      <c r="F2440" s="24" t="s">
        <v>4051</v>
      </c>
      <c r="G2440" s="77" t="s">
        <v>30</v>
      </c>
      <c r="H2440" s="41" t="s">
        <v>4162</v>
      </c>
      <c r="I2440" s="11">
        <v>470000000</v>
      </c>
      <c r="J2440" s="6" t="s">
        <v>32</v>
      </c>
      <c r="K2440" s="3" t="s">
        <v>460</v>
      </c>
      <c r="L2440" s="11" t="s">
        <v>4045</v>
      </c>
      <c r="M2440" s="19" t="s">
        <v>35</v>
      </c>
      <c r="N2440" s="11" t="s">
        <v>7005</v>
      </c>
      <c r="O2440" s="6" t="s">
        <v>2050</v>
      </c>
      <c r="P2440" s="84" t="s">
        <v>1367</v>
      </c>
      <c r="Q2440" s="29" t="s">
        <v>1368</v>
      </c>
      <c r="R2440" s="67">
        <v>402</v>
      </c>
      <c r="S2440" s="82">
        <v>3214.29</v>
      </c>
      <c r="T2440" s="23">
        <v>0</v>
      </c>
      <c r="U2440" s="23">
        <f t="shared" ref="U2440" si="1428">T2440*1.12</f>
        <v>0</v>
      </c>
      <c r="V2440" s="77"/>
      <c r="W2440" s="83">
        <v>2016</v>
      </c>
      <c r="X2440" s="32" t="s">
        <v>7025</v>
      </c>
    </row>
    <row r="2441" spans="1:25" ht="153" x14ac:dyDescent="0.25">
      <c r="A2441" s="6" t="s">
        <v>7097</v>
      </c>
      <c r="B2441" s="15" t="s">
        <v>25</v>
      </c>
      <c r="C2441" s="11" t="s">
        <v>4048</v>
      </c>
      <c r="D2441" s="11" t="s">
        <v>4049</v>
      </c>
      <c r="E2441" s="11" t="s">
        <v>4050</v>
      </c>
      <c r="F2441" s="24" t="s">
        <v>4051</v>
      </c>
      <c r="G2441" s="77" t="s">
        <v>30</v>
      </c>
      <c r="H2441" s="41" t="s">
        <v>4162</v>
      </c>
      <c r="I2441" s="11">
        <v>470000000</v>
      </c>
      <c r="J2441" s="6" t="s">
        <v>32</v>
      </c>
      <c r="K2441" s="3" t="s">
        <v>95</v>
      </c>
      <c r="L2441" s="11" t="s">
        <v>4045</v>
      </c>
      <c r="M2441" s="19" t="s">
        <v>35</v>
      </c>
      <c r="N2441" s="11" t="s">
        <v>7005</v>
      </c>
      <c r="O2441" s="6" t="s">
        <v>2050</v>
      </c>
      <c r="P2441" s="84" t="s">
        <v>1367</v>
      </c>
      <c r="Q2441" s="29" t="s">
        <v>1368</v>
      </c>
      <c r="R2441" s="67">
        <v>402</v>
      </c>
      <c r="S2441" s="82">
        <v>3214.29</v>
      </c>
      <c r="T2441" s="23">
        <v>0</v>
      </c>
      <c r="U2441" s="23">
        <f t="shared" ref="U2441" si="1429">T2441*1.12</f>
        <v>0</v>
      </c>
      <c r="V2441" s="77"/>
      <c r="W2441" s="83">
        <v>2016</v>
      </c>
      <c r="X2441" s="32" t="s">
        <v>7124</v>
      </c>
    </row>
    <row r="2442" spans="1:25" ht="153" x14ac:dyDescent="0.25">
      <c r="A2442" s="6" t="s">
        <v>10897</v>
      </c>
      <c r="B2442" s="15" t="s">
        <v>25</v>
      </c>
      <c r="C2442" s="11" t="s">
        <v>4048</v>
      </c>
      <c r="D2442" s="11" t="s">
        <v>4049</v>
      </c>
      <c r="E2442" s="11" t="s">
        <v>4050</v>
      </c>
      <c r="F2442" s="24" t="s">
        <v>4051</v>
      </c>
      <c r="G2442" s="77" t="s">
        <v>30</v>
      </c>
      <c r="H2442" s="41" t="s">
        <v>4538</v>
      </c>
      <c r="I2442" s="11">
        <v>470000000</v>
      </c>
      <c r="J2442" s="6" t="s">
        <v>32</v>
      </c>
      <c r="K2442" s="3" t="s">
        <v>95</v>
      </c>
      <c r="L2442" s="11" t="s">
        <v>4045</v>
      </c>
      <c r="M2442" s="19" t="s">
        <v>35</v>
      </c>
      <c r="N2442" s="11" t="s">
        <v>7005</v>
      </c>
      <c r="O2442" s="6" t="s">
        <v>79</v>
      </c>
      <c r="P2442" s="84" t="s">
        <v>1367</v>
      </c>
      <c r="Q2442" s="29" t="s">
        <v>1368</v>
      </c>
      <c r="R2442" s="67">
        <v>180</v>
      </c>
      <c r="S2442" s="82">
        <v>3214.29</v>
      </c>
      <c r="T2442" s="23">
        <f t="shared" ref="T2442" si="1430">R2442*S2442</f>
        <v>578572.19999999995</v>
      </c>
      <c r="U2442" s="23">
        <f t="shared" ref="U2442" si="1431">T2442*1.12</f>
        <v>648000.86400000006</v>
      </c>
      <c r="V2442" s="77" t="s">
        <v>80</v>
      </c>
      <c r="W2442" s="83">
        <v>2016</v>
      </c>
      <c r="X2442" s="32"/>
      <c r="Y2442" s="199"/>
    </row>
    <row r="2443" spans="1:25" ht="153" x14ac:dyDescent="0.25">
      <c r="A2443" s="6" t="s">
        <v>6349</v>
      </c>
      <c r="B2443" s="15" t="s">
        <v>25</v>
      </c>
      <c r="C2443" s="11" t="s">
        <v>4052</v>
      </c>
      <c r="D2443" s="11" t="s">
        <v>4053</v>
      </c>
      <c r="E2443" s="11" t="s">
        <v>4054</v>
      </c>
      <c r="F2443" s="18" t="s">
        <v>4055</v>
      </c>
      <c r="G2443" s="77" t="s">
        <v>2001</v>
      </c>
      <c r="H2443" s="41" t="s">
        <v>4022</v>
      </c>
      <c r="I2443" s="11">
        <v>470000000</v>
      </c>
      <c r="J2443" s="6" t="s">
        <v>32</v>
      </c>
      <c r="K2443" s="3" t="s">
        <v>2044</v>
      </c>
      <c r="L2443" s="11" t="s">
        <v>4056</v>
      </c>
      <c r="M2443" s="19" t="s">
        <v>35</v>
      </c>
      <c r="N2443" s="11" t="s">
        <v>4046</v>
      </c>
      <c r="O2443" s="86" t="s">
        <v>79</v>
      </c>
      <c r="P2443" s="29">
        <v>112</v>
      </c>
      <c r="Q2443" s="29" t="s">
        <v>3974</v>
      </c>
      <c r="R2443" s="67">
        <v>466650</v>
      </c>
      <c r="S2443" s="82">
        <v>32</v>
      </c>
      <c r="T2443" s="23">
        <v>0</v>
      </c>
      <c r="U2443" s="23">
        <f t="shared" si="1409"/>
        <v>0</v>
      </c>
      <c r="V2443" s="77" t="s">
        <v>2007</v>
      </c>
      <c r="W2443" s="83">
        <v>2016</v>
      </c>
      <c r="X2443" s="2" t="s">
        <v>6907</v>
      </c>
    </row>
    <row r="2444" spans="1:25" ht="153" x14ac:dyDescent="0.25">
      <c r="A2444" s="6" t="s">
        <v>7070</v>
      </c>
      <c r="B2444" s="15" t="s">
        <v>25</v>
      </c>
      <c r="C2444" s="11" t="s">
        <v>4052</v>
      </c>
      <c r="D2444" s="11" t="s">
        <v>4053</v>
      </c>
      <c r="E2444" s="11" t="s">
        <v>4054</v>
      </c>
      <c r="F2444" s="18" t="s">
        <v>4055</v>
      </c>
      <c r="G2444" s="77" t="s">
        <v>2001</v>
      </c>
      <c r="H2444" s="41" t="s">
        <v>4022</v>
      </c>
      <c r="I2444" s="11">
        <v>470000000</v>
      </c>
      <c r="J2444" s="6" t="s">
        <v>32</v>
      </c>
      <c r="K2444" s="3" t="s">
        <v>2044</v>
      </c>
      <c r="L2444" s="11" t="s">
        <v>4056</v>
      </c>
      <c r="M2444" s="19" t="s">
        <v>35</v>
      </c>
      <c r="N2444" s="11" t="s">
        <v>4046</v>
      </c>
      <c r="O2444" s="86" t="s">
        <v>79</v>
      </c>
      <c r="P2444" s="29">
        <v>112</v>
      </c>
      <c r="Q2444" s="29" t="s">
        <v>3974</v>
      </c>
      <c r="R2444" s="67">
        <v>349987</v>
      </c>
      <c r="S2444" s="82">
        <v>32</v>
      </c>
      <c r="T2444" s="23">
        <f>R2444*S2444</f>
        <v>11199584</v>
      </c>
      <c r="U2444" s="23">
        <f t="shared" ref="U2444" si="1432">T2444*1.12</f>
        <v>12543534.080000002</v>
      </c>
      <c r="V2444" s="77" t="s">
        <v>2007</v>
      </c>
      <c r="W2444" s="83">
        <v>2016</v>
      </c>
      <c r="X2444" s="2"/>
    </row>
    <row r="2445" spans="1:25" ht="153" x14ac:dyDescent="0.25">
      <c r="A2445" s="6" t="s">
        <v>6350</v>
      </c>
      <c r="B2445" s="15" t="s">
        <v>25</v>
      </c>
      <c r="C2445" s="76" t="s">
        <v>4057</v>
      </c>
      <c r="D2445" s="2" t="s">
        <v>4058</v>
      </c>
      <c r="E2445" s="76" t="s">
        <v>4059</v>
      </c>
      <c r="F2445" s="24" t="s">
        <v>6783</v>
      </c>
      <c r="G2445" s="77" t="s">
        <v>2001</v>
      </c>
      <c r="H2445" s="41" t="s">
        <v>4022</v>
      </c>
      <c r="I2445" s="11">
        <v>470000000</v>
      </c>
      <c r="J2445" s="6" t="s">
        <v>32</v>
      </c>
      <c r="K2445" s="3" t="s">
        <v>6797</v>
      </c>
      <c r="L2445" s="40" t="s">
        <v>6796</v>
      </c>
      <c r="M2445" s="2" t="s">
        <v>35</v>
      </c>
      <c r="N2445" s="11" t="s">
        <v>4062</v>
      </c>
      <c r="O2445" s="11" t="s">
        <v>79</v>
      </c>
      <c r="P2445" s="84" t="s">
        <v>3973</v>
      </c>
      <c r="Q2445" s="29" t="s">
        <v>3974</v>
      </c>
      <c r="R2445" s="67">
        <v>735250</v>
      </c>
      <c r="S2445" s="82">
        <v>88.4</v>
      </c>
      <c r="T2445" s="23">
        <v>0</v>
      </c>
      <c r="U2445" s="23">
        <f>T2445*1.12</f>
        <v>0</v>
      </c>
      <c r="V2445" s="2" t="s">
        <v>2007</v>
      </c>
      <c r="W2445" s="2">
        <v>2016</v>
      </c>
      <c r="X2445" s="41" t="s">
        <v>6907</v>
      </c>
    </row>
    <row r="2446" spans="1:25" ht="153" x14ac:dyDescent="0.25">
      <c r="A2446" s="6" t="s">
        <v>7053</v>
      </c>
      <c r="B2446" s="15" t="s">
        <v>25</v>
      </c>
      <c r="C2446" s="76" t="s">
        <v>4057</v>
      </c>
      <c r="D2446" s="2" t="s">
        <v>4058</v>
      </c>
      <c r="E2446" s="76" t="s">
        <v>4059</v>
      </c>
      <c r="F2446" s="24" t="s">
        <v>6783</v>
      </c>
      <c r="G2446" s="77" t="s">
        <v>2001</v>
      </c>
      <c r="H2446" s="41" t="s">
        <v>4022</v>
      </c>
      <c r="I2446" s="11">
        <v>470000000</v>
      </c>
      <c r="J2446" s="6" t="s">
        <v>32</v>
      </c>
      <c r="K2446" s="3" t="s">
        <v>7096</v>
      </c>
      <c r="L2446" s="40" t="s">
        <v>6796</v>
      </c>
      <c r="M2446" s="2" t="s">
        <v>35</v>
      </c>
      <c r="N2446" s="11" t="s">
        <v>4062</v>
      </c>
      <c r="O2446" s="11" t="s">
        <v>79</v>
      </c>
      <c r="P2446" s="84" t="s">
        <v>3973</v>
      </c>
      <c r="Q2446" s="29" t="s">
        <v>3974</v>
      </c>
      <c r="R2446" s="67">
        <v>649720</v>
      </c>
      <c r="S2446" s="82">
        <v>88.4</v>
      </c>
      <c r="T2446" s="23">
        <f t="shared" ref="T2446" si="1433">R2446*S2446</f>
        <v>57435248</v>
      </c>
      <c r="U2446" s="23">
        <f>T2446*1.12</f>
        <v>64327477.760000005</v>
      </c>
      <c r="V2446" s="2" t="s">
        <v>2007</v>
      </c>
      <c r="W2446" s="2">
        <v>2016</v>
      </c>
      <c r="X2446" s="41"/>
    </row>
    <row r="2447" spans="1:25" ht="153" x14ac:dyDescent="0.25">
      <c r="A2447" s="6" t="s">
        <v>6351</v>
      </c>
      <c r="B2447" s="15" t="s">
        <v>25</v>
      </c>
      <c r="C2447" s="76" t="s">
        <v>4057</v>
      </c>
      <c r="D2447" s="2" t="s">
        <v>4058</v>
      </c>
      <c r="E2447" s="76" t="s">
        <v>4059</v>
      </c>
      <c r="F2447" s="24" t="s">
        <v>6783</v>
      </c>
      <c r="G2447" s="77" t="s">
        <v>2001</v>
      </c>
      <c r="H2447" s="41" t="s">
        <v>4022</v>
      </c>
      <c r="I2447" s="11">
        <v>470000000</v>
      </c>
      <c r="J2447" s="6" t="s">
        <v>32</v>
      </c>
      <c r="K2447" s="3" t="s">
        <v>460</v>
      </c>
      <c r="L2447" s="40" t="s">
        <v>4064</v>
      </c>
      <c r="M2447" s="2" t="s">
        <v>35</v>
      </c>
      <c r="N2447" s="11" t="s">
        <v>4062</v>
      </c>
      <c r="O2447" s="11" t="s">
        <v>79</v>
      </c>
      <c r="P2447" s="84" t="s">
        <v>3973</v>
      </c>
      <c r="Q2447" s="29" t="s">
        <v>3974</v>
      </c>
      <c r="R2447" s="67">
        <v>30000</v>
      </c>
      <c r="S2447" s="82">
        <v>88.4</v>
      </c>
      <c r="T2447" s="23">
        <f t="shared" ref="T2447" si="1434">R2447*S2447</f>
        <v>2652000</v>
      </c>
      <c r="U2447" s="23">
        <f>T2447*1.12</f>
        <v>2970240.0000000005</v>
      </c>
      <c r="V2447" s="2" t="s">
        <v>2007</v>
      </c>
      <c r="W2447" s="2">
        <v>2016</v>
      </c>
      <c r="X2447" s="41"/>
    </row>
    <row r="2448" spans="1:25" ht="153" x14ac:dyDescent="0.25">
      <c r="A2448" s="6" t="s">
        <v>6352</v>
      </c>
      <c r="B2448" s="15" t="s">
        <v>25</v>
      </c>
      <c r="C2448" s="76" t="s">
        <v>4057</v>
      </c>
      <c r="D2448" s="2" t="s">
        <v>4058</v>
      </c>
      <c r="E2448" s="76" t="s">
        <v>4059</v>
      </c>
      <c r="F2448" s="18" t="s">
        <v>6783</v>
      </c>
      <c r="G2448" s="77" t="s">
        <v>337</v>
      </c>
      <c r="H2448" s="41" t="s">
        <v>4022</v>
      </c>
      <c r="I2448" s="11">
        <v>470000000</v>
      </c>
      <c r="J2448" s="6" t="s">
        <v>32</v>
      </c>
      <c r="K2448" s="3" t="s">
        <v>6790</v>
      </c>
      <c r="L2448" s="40" t="s">
        <v>4061</v>
      </c>
      <c r="M2448" s="2" t="s">
        <v>35</v>
      </c>
      <c r="N2448" s="11" t="s">
        <v>4062</v>
      </c>
      <c r="O2448" s="11" t="s">
        <v>79</v>
      </c>
      <c r="P2448" s="84" t="s">
        <v>3973</v>
      </c>
      <c r="Q2448" s="29" t="s">
        <v>3974</v>
      </c>
      <c r="R2448" s="67">
        <v>957872</v>
      </c>
      <c r="S2448" s="82">
        <v>105</v>
      </c>
      <c r="T2448" s="23">
        <v>0</v>
      </c>
      <c r="U2448" s="23">
        <f t="shared" ref="U2448:U2478" si="1435">T2448*1.12</f>
        <v>0</v>
      </c>
      <c r="V2448" s="2" t="s">
        <v>80</v>
      </c>
      <c r="W2448" s="2">
        <v>2016</v>
      </c>
      <c r="X2448" s="41" t="s">
        <v>7124</v>
      </c>
    </row>
    <row r="2449" spans="1:24" ht="153" x14ac:dyDescent="0.25">
      <c r="A2449" s="6" t="s">
        <v>7047</v>
      </c>
      <c r="B2449" s="15" t="s">
        <v>25</v>
      </c>
      <c r="C2449" s="76" t="s">
        <v>4057</v>
      </c>
      <c r="D2449" s="2" t="s">
        <v>4058</v>
      </c>
      <c r="E2449" s="76" t="s">
        <v>4059</v>
      </c>
      <c r="F2449" s="18" t="s">
        <v>6783</v>
      </c>
      <c r="G2449" s="77" t="s">
        <v>337</v>
      </c>
      <c r="H2449" s="41" t="s">
        <v>4162</v>
      </c>
      <c r="I2449" s="11">
        <v>470000000</v>
      </c>
      <c r="J2449" s="6" t="s">
        <v>32</v>
      </c>
      <c r="K2449" s="3" t="s">
        <v>6790</v>
      </c>
      <c r="L2449" s="40" t="s">
        <v>4061</v>
      </c>
      <c r="M2449" s="2" t="s">
        <v>35</v>
      </c>
      <c r="N2449" s="11" t="s">
        <v>4062</v>
      </c>
      <c r="O2449" s="11" t="s">
        <v>2050</v>
      </c>
      <c r="P2449" s="84" t="s">
        <v>3973</v>
      </c>
      <c r="Q2449" s="29" t="s">
        <v>3974</v>
      </c>
      <c r="R2449" s="67">
        <v>957872</v>
      </c>
      <c r="S2449" s="82">
        <v>105</v>
      </c>
      <c r="T2449" s="23">
        <v>0</v>
      </c>
      <c r="U2449" s="23">
        <f t="shared" ref="U2449:U2451" si="1436">T2449*1.12</f>
        <v>0</v>
      </c>
      <c r="V2449" s="2"/>
      <c r="W2449" s="2">
        <v>2016</v>
      </c>
      <c r="X2449" s="41" t="s">
        <v>7062</v>
      </c>
    </row>
    <row r="2450" spans="1:24" ht="153" x14ac:dyDescent="0.25">
      <c r="A2450" s="6" t="s">
        <v>7125</v>
      </c>
      <c r="B2450" s="15" t="s">
        <v>25</v>
      </c>
      <c r="C2450" s="76" t="s">
        <v>4057</v>
      </c>
      <c r="D2450" s="2" t="s">
        <v>4058</v>
      </c>
      <c r="E2450" s="76" t="s">
        <v>4059</v>
      </c>
      <c r="F2450" s="18" t="s">
        <v>6783</v>
      </c>
      <c r="G2450" s="77" t="s">
        <v>337</v>
      </c>
      <c r="H2450" s="41" t="s">
        <v>4022</v>
      </c>
      <c r="I2450" s="11">
        <v>470000000</v>
      </c>
      <c r="J2450" s="6" t="s">
        <v>32</v>
      </c>
      <c r="K2450" s="3" t="s">
        <v>7126</v>
      </c>
      <c r="L2450" s="40" t="s">
        <v>4061</v>
      </c>
      <c r="M2450" s="2" t="s">
        <v>35</v>
      </c>
      <c r="N2450" s="11" t="s">
        <v>4062</v>
      </c>
      <c r="O2450" s="11" t="s">
        <v>79</v>
      </c>
      <c r="P2450" s="84" t="s">
        <v>3973</v>
      </c>
      <c r="Q2450" s="29" t="s">
        <v>3974</v>
      </c>
      <c r="R2450" s="67">
        <v>716000</v>
      </c>
      <c r="S2450" s="82">
        <v>105</v>
      </c>
      <c r="T2450" s="23">
        <v>0</v>
      </c>
      <c r="U2450" s="23">
        <f t="shared" si="1436"/>
        <v>0</v>
      </c>
      <c r="V2450" s="2" t="s">
        <v>80</v>
      </c>
      <c r="W2450" s="2">
        <v>2016</v>
      </c>
      <c r="X2450" s="41" t="s">
        <v>7124</v>
      </c>
    </row>
    <row r="2451" spans="1:24" ht="102" x14ac:dyDescent="0.25">
      <c r="A2451" s="6" t="s">
        <v>10843</v>
      </c>
      <c r="B2451" s="15" t="s">
        <v>25</v>
      </c>
      <c r="C2451" s="76" t="s">
        <v>4057</v>
      </c>
      <c r="D2451" s="2" t="s">
        <v>4058</v>
      </c>
      <c r="E2451" s="76" t="s">
        <v>4059</v>
      </c>
      <c r="F2451" s="18" t="s">
        <v>6783</v>
      </c>
      <c r="G2451" s="77" t="s">
        <v>337</v>
      </c>
      <c r="H2451" s="41" t="s">
        <v>4162</v>
      </c>
      <c r="I2451" s="11">
        <v>470000000</v>
      </c>
      <c r="J2451" s="6" t="s">
        <v>32</v>
      </c>
      <c r="K2451" s="3" t="s">
        <v>7126</v>
      </c>
      <c r="L2451" s="40" t="s">
        <v>4061</v>
      </c>
      <c r="M2451" s="2" t="s">
        <v>35</v>
      </c>
      <c r="N2451" s="11" t="s">
        <v>4062</v>
      </c>
      <c r="O2451" s="11" t="s">
        <v>37</v>
      </c>
      <c r="P2451" s="84" t="s">
        <v>3973</v>
      </c>
      <c r="Q2451" s="29" t="s">
        <v>3974</v>
      </c>
      <c r="R2451" s="67">
        <v>716000</v>
      </c>
      <c r="S2451" s="82">
        <v>105</v>
      </c>
      <c r="T2451" s="23">
        <f t="shared" ref="T2451" si="1437">R2451*S2451</f>
        <v>75180000</v>
      </c>
      <c r="U2451" s="23">
        <f t="shared" si="1436"/>
        <v>84201600.000000015</v>
      </c>
      <c r="V2451" s="2"/>
      <c r="W2451" s="2">
        <v>2016</v>
      </c>
      <c r="X2451" s="41"/>
    </row>
    <row r="2452" spans="1:24" ht="153" x14ac:dyDescent="0.25">
      <c r="A2452" s="6" t="s">
        <v>6353</v>
      </c>
      <c r="B2452" s="15" t="s">
        <v>25</v>
      </c>
      <c r="C2452" s="76" t="s">
        <v>4057</v>
      </c>
      <c r="D2452" s="2" t="s">
        <v>4058</v>
      </c>
      <c r="E2452" s="76" t="s">
        <v>4059</v>
      </c>
      <c r="F2452" s="18" t="s">
        <v>6783</v>
      </c>
      <c r="G2452" s="77" t="s">
        <v>337</v>
      </c>
      <c r="H2452" s="41" t="s">
        <v>4022</v>
      </c>
      <c r="I2452" s="11">
        <v>470000000</v>
      </c>
      <c r="J2452" s="6" t="s">
        <v>32</v>
      </c>
      <c r="K2452" s="3" t="s">
        <v>6790</v>
      </c>
      <c r="L2452" s="40" t="s">
        <v>4065</v>
      </c>
      <c r="M2452" s="2" t="s">
        <v>35</v>
      </c>
      <c r="N2452" s="11" t="s">
        <v>4062</v>
      </c>
      <c r="O2452" s="11" t="s">
        <v>79</v>
      </c>
      <c r="P2452" s="84" t="s">
        <v>3973</v>
      </c>
      <c r="Q2452" s="29" t="s">
        <v>3974</v>
      </c>
      <c r="R2452" s="67">
        <v>849480</v>
      </c>
      <c r="S2452" s="82">
        <v>105</v>
      </c>
      <c r="T2452" s="23">
        <v>0</v>
      </c>
      <c r="U2452" s="23">
        <f t="shared" ref="U2452:U2457" si="1438">T2452*1.12</f>
        <v>0</v>
      </c>
      <c r="V2452" s="2" t="s">
        <v>80</v>
      </c>
      <c r="W2452" s="2">
        <v>2016</v>
      </c>
      <c r="X2452" s="41" t="s">
        <v>7124</v>
      </c>
    </row>
    <row r="2453" spans="1:24" ht="153" x14ac:dyDescent="0.25">
      <c r="A2453" s="6" t="s">
        <v>7048</v>
      </c>
      <c r="B2453" s="15" t="s">
        <v>25</v>
      </c>
      <c r="C2453" s="76" t="s">
        <v>4057</v>
      </c>
      <c r="D2453" s="2" t="s">
        <v>4058</v>
      </c>
      <c r="E2453" s="76" t="s">
        <v>4059</v>
      </c>
      <c r="F2453" s="18" t="s">
        <v>6783</v>
      </c>
      <c r="G2453" s="77" t="s">
        <v>337</v>
      </c>
      <c r="H2453" s="41" t="s">
        <v>4162</v>
      </c>
      <c r="I2453" s="11">
        <v>470000000</v>
      </c>
      <c r="J2453" s="6" t="s">
        <v>32</v>
      </c>
      <c r="K2453" s="3" t="s">
        <v>6790</v>
      </c>
      <c r="L2453" s="40" t="s">
        <v>4065</v>
      </c>
      <c r="M2453" s="2" t="s">
        <v>35</v>
      </c>
      <c r="N2453" s="11" t="s">
        <v>4062</v>
      </c>
      <c r="O2453" s="11" t="s">
        <v>2050</v>
      </c>
      <c r="P2453" s="84" t="s">
        <v>3973</v>
      </c>
      <c r="Q2453" s="29" t="s">
        <v>3974</v>
      </c>
      <c r="R2453" s="67">
        <v>849480</v>
      </c>
      <c r="S2453" s="82">
        <v>105</v>
      </c>
      <c r="T2453" s="23">
        <v>0</v>
      </c>
      <c r="U2453" s="23">
        <f t="shared" si="1438"/>
        <v>0</v>
      </c>
      <c r="V2453" s="2"/>
      <c r="W2453" s="2">
        <v>2016</v>
      </c>
      <c r="X2453" s="41" t="s">
        <v>7062</v>
      </c>
    </row>
    <row r="2454" spans="1:24" ht="153" x14ac:dyDescent="0.25">
      <c r="A2454" s="6" t="s">
        <v>7128</v>
      </c>
      <c r="B2454" s="15" t="s">
        <v>25</v>
      </c>
      <c r="C2454" s="76" t="s">
        <v>4057</v>
      </c>
      <c r="D2454" s="2" t="s">
        <v>4058</v>
      </c>
      <c r="E2454" s="76" t="s">
        <v>4059</v>
      </c>
      <c r="F2454" s="18" t="s">
        <v>6783</v>
      </c>
      <c r="G2454" s="77" t="s">
        <v>337</v>
      </c>
      <c r="H2454" s="41" t="s">
        <v>4022</v>
      </c>
      <c r="I2454" s="11">
        <v>470000000</v>
      </c>
      <c r="J2454" s="6" t="s">
        <v>32</v>
      </c>
      <c r="K2454" s="3" t="s">
        <v>7126</v>
      </c>
      <c r="L2454" s="40" t="s">
        <v>4065</v>
      </c>
      <c r="M2454" s="2" t="s">
        <v>35</v>
      </c>
      <c r="N2454" s="11" t="s">
        <v>4062</v>
      </c>
      <c r="O2454" s="11" t="s">
        <v>79</v>
      </c>
      <c r="P2454" s="84" t="s">
        <v>3973</v>
      </c>
      <c r="Q2454" s="29" t="s">
        <v>3974</v>
      </c>
      <c r="R2454" s="67">
        <v>700000</v>
      </c>
      <c r="S2454" s="82">
        <v>105</v>
      </c>
      <c r="T2454" s="23">
        <v>0</v>
      </c>
      <c r="U2454" s="23">
        <f t="shared" si="1438"/>
        <v>0</v>
      </c>
      <c r="V2454" s="2" t="s">
        <v>80</v>
      </c>
      <c r="W2454" s="2">
        <v>2016</v>
      </c>
      <c r="X2454" s="41" t="s">
        <v>7124</v>
      </c>
    </row>
    <row r="2455" spans="1:24" ht="102" x14ac:dyDescent="0.25">
      <c r="A2455" s="6" t="s">
        <v>10844</v>
      </c>
      <c r="B2455" s="15" t="s">
        <v>25</v>
      </c>
      <c r="C2455" s="76" t="s">
        <v>4057</v>
      </c>
      <c r="D2455" s="2" t="s">
        <v>4058</v>
      </c>
      <c r="E2455" s="76" t="s">
        <v>4059</v>
      </c>
      <c r="F2455" s="18" t="s">
        <v>6783</v>
      </c>
      <c r="G2455" s="77" t="s">
        <v>337</v>
      </c>
      <c r="H2455" s="41" t="s">
        <v>4162</v>
      </c>
      <c r="I2455" s="11">
        <v>470000000</v>
      </c>
      <c r="J2455" s="6" t="s">
        <v>32</v>
      </c>
      <c r="K2455" s="3" t="s">
        <v>7126</v>
      </c>
      <c r="L2455" s="40" t="s">
        <v>4065</v>
      </c>
      <c r="M2455" s="2" t="s">
        <v>35</v>
      </c>
      <c r="N2455" s="11" t="s">
        <v>4062</v>
      </c>
      <c r="O2455" s="11" t="s">
        <v>37</v>
      </c>
      <c r="P2455" s="84" t="s">
        <v>3973</v>
      </c>
      <c r="Q2455" s="29" t="s">
        <v>3974</v>
      </c>
      <c r="R2455" s="67">
        <v>700000</v>
      </c>
      <c r="S2455" s="82">
        <v>105</v>
      </c>
      <c r="T2455" s="23">
        <f t="shared" ref="T2455" si="1439">R2455*S2455</f>
        <v>73500000</v>
      </c>
      <c r="U2455" s="23">
        <f t="shared" si="1438"/>
        <v>82320000.000000015</v>
      </c>
      <c r="V2455" s="2"/>
      <c r="W2455" s="2">
        <v>2016</v>
      </c>
      <c r="X2455" s="41"/>
    </row>
    <row r="2456" spans="1:24" ht="153" x14ac:dyDescent="0.25">
      <c r="A2456" s="6" t="s">
        <v>6354</v>
      </c>
      <c r="B2456" s="15" t="s">
        <v>25</v>
      </c>
      <c r="C2456" s="76" t="s">
        <v>4066</v>
      </c>
      <c r="D2456" s="2" t="s">
        <v>4058</v>
      </c>
      <c r="E2456" s="76" t="s">
        <v>4067</v>
      </c>
      <c r="F2456" s="24" t="s">
        <v>6791</v>
      </c>
      <c r="G2456" s="77" t="s">
        <v>2001</v>
      </c>
      <c r="H2456" s="41" t="s">
        <v>4022</v>
      </c>
      <c r="I2456" s="11">
        <v>470000000</v>
      </c>
      <c r="J2456" s="6" t="s">
        <v>32</v>
      </c>
      <c r="K2456" s="3" t="s">
        <v>6792</v>
      </c>
      <c r="L2456" s="40" t="s">
        <v>6795</v>
      </c>
      <c r="M2456" s="2" t="s">
        <v>35</v>
      </c>
      <c r="N2456" s="11" t="s">
        <v>4062</v>
      </c>
      <c r="O2456" s="11" t="s">
        <v>79</v>
      </c>
      <c r="P2456" s="84" t="s">
        <v>3973</v>
      </c>
      <c r="Q2456" s="29" t="s">
        <v>3974</v>
      </c>
      <c r="R2456" s="67">
        <v>448275</v>
      </c>
      <c r="S2456" s="82">
        <v>120.54</v>
      </c>
      <c r="T2456" s="23">
        <v>0</v>
      </c>
      <c r="U2456" s="23">
        <f t="shared" si="1438"/>
        <v>0</v>
      </c>
      <c r="V2456" s="2" t="s">
        <v>2007</v>
      </c>
      <c r="W2456" s="2">
        <v>2016</v>
      </c>
      <c r="X2456" s="41" t="s">
        <v>6907</v>
      </c>
    </row>
    <row r="2457" spans="1:24" ht="153" x14ac:dyDescent="0.25">
      <c r="A2457" s="6" t="s">
        <v>7056</v>
      </c>
      <c r="B2457" s="15" t="s">
        <v>25</v>
      </c>
      <c r="C2457" s="76" t="s">
        <v>4066</v>
      </c>
      <c r="D2457" s="2" t="s">
        <v>4058</v>
      </c>
      <c r="E2457" s="76" t="s">
        <v>4067</v>
      </c>
      <c r="F2457" s="24" t="s">
        <v>6791</v>
      </c>
      <c r="G2457" s="77" t="s">
        <v>2001</v>
      </c>
      <c r="H2457" s="41" t="s">
        <v>4022</v>
      </c>
      <c r="I2457" s="11">
        <v>470000000</v>
      </c>
      <c r="J2457" s="6" t="s">
        <v>32</v>
      </c>
      <c r="K2457" s="3" t="s">
        <v>6792</v>
      </c>
      <c r="L2457" s="40" t="s">
        <v>6795</v>
      </c>
      <c r="M2457" s="2" t="s">
        <v>35</v>
      </c>
      <c r="N2457" s="11" t="s">
        <v>4062</v>
      </c>
      <c r="O2457" s="11" t="s">
        <v>79</v>
      </c>
      <c r="P2457" s="84" t="s">
        <v>3973</v>
      </c>
      <c r="Q2457" s="29" t="s">
        <v>3974</v>
      </c>
      <c r="R2457" s="67">
        <v>455870</v>
      </c>
      <c r="S2457" s="82">
        <v>120.54</v>
      </c>
      <c r="T2457" s="23">
        <f t="shared" ref="T2457" si="1440">R2457*S2457</f>
        <v>54950569.800000004</v>
      </c>
      <c r="U2457" s="23">
        <f t="shared" si="1438"/>
        <v>61544638.176000014</v>
      </c>
      <c r="V2457" s="2" t="s">
        <v>2007</v>
      </c>
      <c r="W2457" s="2">
        <v>2016</v>
      </c>
      <c r="X2457" s="41"/>
    </row>
    <row r="2458" spans="1:24" ht="153" x14ac:dyDescent="0.25">
      <c r="A2458" s="6" t="s">
        <v>6355</v>
      </c>
      <c r="B2458" s="15" t="s">
        <v>25</v>
      </c>
      <c r="C2458" s="76" t="s">
        <v>4066</v>
      </c>
      <c r="D2458" s="2" t="s">
        <v>4058</v>
      </c>
      <c r="E2458" s="76" t="s">
        <v>4067</v>
      </c>
      <c r="F2458" s="18" t="s">
        <v>4068</v>
      </c>
      <c r="G2458" s="77" t="s">
        <v>337</v>
      </c>
      <c r="H2458" s="41" t="s">
        <v>4022</v>
      </c>
      <c r="I2458" s="11">
        <v>470000000</v>
      </c>
      <c r="J2458" s="6" t="s">
        <v>32</v>
      </c>
      <c r="K2458" s="3" t="s">
        <v>6792</v>
      </c>
      <c r="L2458" s="40" t="s">
        <v>4061</v>
      </c>
      <c r="M2458" s="2" t="s">
        <v>35</v>
      </c>
      <c r="N2458" s="11" t="s">
        <v>4062</v>
      </c>
      <c r="O2458" s="11" t="s">
        <v>79</v>
      </c>
      <c r="P2458" s="84" t="s">
        <v>3973</v>
      </c>
      <c r="Q2458" s="29" t="s">
        <v>3974</v>
      </c>
      <c r="R2458" s="67">
        <v>732498</v>
      </c>
      <c r="S2458" s="82">
        <v>120.54</v>
      </c>
      <c r="T2458" s="23">
        <v>0</v>
      </c>
      <c r="U2458" s="23">
        <f t="shared" si="1435"/>
        <v>0</v>
      </c>
      <c r="V2458" s="2" t="s">
        <v>80</v>
      </c>
      <c r="W2458" s="2">
        <v>2016</v>
      </c>
      <c r="X2458" s="41" t="s">
        <v>7124</v>
      </c>
    </row>
    <row r="2459" spans="1:24" ht="153" x14ac:dyDescent="0.25">
      <c r="A2459" s="6" t="s">
        <v>7054</v>
      </c>
      <c r="B2459" s="15" t="s">
        <v>25</v>
      </c>
      <c r="C2459" s="76" t="s">
        <v>4066</v>
      </c>
      <c r="D2459" s="2" t="s">
        <v>4058</v>
      </c>
      <c r="E2459" s="76" t="s">
        <v>4067</v>
      </c>
      <c r="F2459" s="18" t="s">
        <v>4068</v>
      </c>
      <c r="G2459" s="77" t="s">
        <v>337</v>
      </c>
      <c r="H2459" s="41" t="s">
        <v>4162</v>
      </c>
      <c r="I2459" s="11">
        <v>470000000</v>
      </c>
      <c r="J2459" s="6" t="s">
        <v>32</v>
      </c>
      <c r="K2459" s="3" t="s">
        <v>6792</v>
      </c>
      <c r="L2459" s="40" t="s">
        <v>4061</v>
      </c>
      <c r="M2459" s="2" t="s">
        <v>35</v>
      </c>
      <c r="N2459" s="11" t="s">
        <v>4062</v>
      </c>
      <c r="O2459" s="11" t="s">
        <v>2050</v>
      </c>
      <c r="P2459" s="84" t="s">
        <v>3973</v>
      </c>
      <c r="Q2459" s="29" t="s">
        <v>3974</v>
      </c>
      <c r="R2459" s="67">
        <v>732498</v>
      </c>
      <c r="S2459" s="82">
        <v>120.54</v>
      </c>
      <c r="T2459" s="23">
        <v>0</v>
      </c>
      <c r="U2459" s="23">
        <f t="shared" ref="U2459" si="1441">T2459*1.12</f>
        <v>0</v>
      </c>
      <c r="V2459" s="2"/>
      <c r="W2459" s="2">
        <v>2016</v>
      </c>
      <c r="X2459" s="41" t="s">
        <v>7503</v>
      </c>
    </row>
    <row r="2460" spans="1:24" ht="153" x14ac:dyDescent="0.25">
      <c r="A2460" s="6" t="s">
        <v>7502</v>
      </c>
      <c r="B2460" s="15" t="s">
        <v>25</v>
      </c>
      <c r="C2460" s="76" t="s">
        <v>4066</v>
      </c>
      <c r="D2460" s="2" t="s">
        <v>4058</v>
      </c>
      <c r="E2460" s="76" t="s">
        <v>4067</v>
      </c>
      <c r="F2460" s="18" t="s">
        <v>4068</v>
      </c>
      <c r="G2460" s="77" t="s">
        <v>337</v>
      </c>
      <c r="H2460" s="41" t="s">
        <v>4022</v>
      </c>
      <c r="I2460" s="11">
        <v>470000000</v>
      </c>
      <c r="J2460" s="6" t="s">
        <v>32</v>
      </c>
      <c r="K2460" s="3" t="s">
        <v>6792</v>
      </c>
      <c r="L2460" s="40" t="s">
        <v>4061</v>
      </c>
      <c r="M2460" s="2" t="s">
        <v>35</v>
      </c>
      <c r="N2460" s="11" t="s">
        <v>4062</v>
      </c>
      <c r="O2460" s="11" t="s">
        <v>79</v>
      </c>
      <c r="P2460" s="84" t="s">
        <v>3973</v>
      </c>
      <c r="Q2460" s="29" t="s">
        <v>3974</v>
      </c>
      <c r="R2460" s="67">
        <v>458000</v>
      </c>
      <c r="S2460" s="82">
        <v>120.54</v>
      </c>
      <c r="T2460" s="23">
        <f t="shared" ref="T2460" si="1442">R2460*S2460</f>
        <v>55207320</v>
      </c>
      <c r="U2460" s="23">
        <f t="shared" ref="U2460" si="1443">T2460*1.12</f>
        <v>61832198.400000006</v>
      </c>
      <c r="V2460" s="2" t="s">
        <v>80</v>
      </c>
      <c r="W2460" s="2">
        <v>2016</v>
      </c>
      <c r="X2460" s="41"/>
    </row>
    <row r="2461" spans="1:24" ht="153" x14ac:dyDescent="0.25">
      <c r="A2461" s="6" t="s">
        <v>6356</v>
      </c>
      <c r="B2461" s="15" t="s">
        <v>25</v>
      </c>
      <c r="C2461" s="76" t="s">
        <v>4066</v>
      </c>
      <c r="D2461" s="2" t="s">
        <v>4058</v>
      </c>
      <c r="E2461" s="76" t="s">
        <v>4067</v>
      </c>
      <c r="F2461" s="18" t="s">
        <v>4068</v>
      </c>
      <c r="G2461" s="77" t="s">
        <v>337</v>
      </c>
      <c r="H2461" s="41" t="s">
        <v>4022</v>
      </c>
      <c r="I2461" s="11">
        <v>470000000</v>
      </c>
      <c r="J2461" s="6" t="s">
        <v>32</v>
      </c>
      <c r="K2461" s="3" t="s">
        <v>6792</v>
      </c>
      <c r="L2461" s="40" t="s">
        <v>4063</v>
      </c>
      <c r="M2461" s="2" t="s">
        <v>35</v>
      </c>
      <c r="N2461" s="11" t="s">
        <v>4062</v>
      </c>
      <c r="O2461" s="11" t="s">
        <v>79</v>
      </c>
      <c r="P2461" s="84" t="s">
        <v>3973</v>
      </c>
      <c r="Q2461" s="29" t="s">
        <v>3974</v>
      </c>
      <c r="R2461" s="67">
        <v>629053</v>
      </c>
      <c r="S2461" s="82">
        <v>120.54</v>
      </c>
      <c r="T2461" s="23">
        <v>0</v>
      </c>
      <c r="U2461" s="23">
        <f>T2461*1.12</f>
        <v>0</v>
      </c>
      <c r="V2461" s="2" t="s">
        <v>80</v>
      </c>
      <c r="W2461" s="2">
        <v>2016</v>
      </c>
      <c r="X2461" s="41" t="s">
        <v>7124</v>
      </c>
    </row>
    <row r="2462" spans="1:24" ht="153" x14ac:dyDescent="0.25">
      <c r="A2462" s="6" t="s">
        <v>7055</v>
      </c>
      <c r="B2462" s="15" t="s">
        <v>25</v>
      </c>
      <c r="C2462" s="76" t="s">
        <v>4066</v>
      </c>
      <c r="D2462" s="2" t="s">
        <v>4058</v>
      </c>
      <c r="E2462" s="76" t="s">
        <v>4067</v>
      </c>
      <c r="F2462" s="18" t="s">
        <v>4068</v>
      </c>
      <c r="G2462" s="77" t="s">
        <v>337</v>
      </c>
      <c r="H2462" s="41" t="s">
        <v>4162</v>
      </c>
      <c r="I2462" s="11">
        <v>470000000</v>
      </c>
      <c r="J2462" s="6" t="s">
        <v>32</v>
      </c>
      <c r="K2462" s="3" t="s">
        <v>6792</v>
      </c>
      <c r="L2462" s="40" t="s">
        <v>4063</v>
      </c>
      <c r="M2462" s="2" t="s">
        <v>35</v>
      </c>
      <c r="N2462" s="11" t="s">
        <v>4062</v>
      </c>
      <c r="O2462" s="11" t="s">
        <v>2050</v>
      </c>
      <c r="P2462" s="84" t="s">
        <v>3973</v>
      </c>
      <c r="Q2462" s="29" t="s">
        <v>3974</v>
      </c>
      <c r="R2462" s="67">
        <v>629053</v>
      </c>
      <c r="S2462" s="82">
        <v>120.54</v>
      </c>
      <c r="T2462" s="23">
        <v>0</v>
      </c>
      <c r="U2462" s="23">
        <f>T2462*1.12</f>
        <v>0</v>
      </c>
      <c r="V2462" s="2"/>
      <c r="W2462" s="2">
        <v>2016</v>
      </c>
      <c r="X2462" s="41" t="s">
        <v>7503</v>
      </c>
    </row>
    <row r="2463" spans="1:24" ht="153" x14ac:dyDescent="0.25">
      <c r="A2463" s="6" t="s">
        <v>7504</v>
      </c>
      <c r="B2463" s="15" t="s">
        <v>25</v>
      </c>
      <c r="C2463" s="76" t="s">
        <v>4066</v>
      </c>
      <c r="D2463" s="2" t="s">
        <v>4058</v>
      </c>
      <c r="E2463" s="76" t="s">
        <v>4067</v>
      </c>
      <c r="F2463" s="18" t="s">
        <v>4068</v>
      </c>
      <c r="G2463" s="77" t="s">
        <v>337</v>
      </c>
      <c r="H2463" s="41" t="s">
        <v>4022</v>
      </c>
      <c r="I2463" s="11">
        <v>470000000</v>
      </c>
      <c r="J2463" s="6" t="s">
        <v>32</v>
      </c>
      <c r="K2463" s="3" t="s">
        <v>6792</v>
      </c>
      <c r="L2463" s="40" t="s">
        <v>4063</v>
      </c>
      <c r="M2463" s="2" t="s">
        <v>35</v>
      </c>
      <c r="N2463" s="11" t="s">
        <v>4062</v>
      </c>
      <c r="O2463" s="11" t="s">
        <v>79</v>
      </c>
      <c r="P2463" s="84" t="s">
        <v>3973</v>
      </c>
      <c r="Q2463" s="29" t="s">
        <v>3974</v>
      </c>
      <c r="R2463" s="67">
        <v>458000</v>
      </c>
      <c r="S2463" s="82">
        <v>120.54</v>
      </c>
      <c r="T2463" s="23">
        <f t="shared" ref="T2463" si="1444">R2463*S2463</f>
        <v>55207320</v>
      </c>
      <c r="U2463" s="23">
        <f>T2463*1.12</f>
        <v>61832198.400000006</v>
      </c>
      <c r="V2463" s="2" t="s">
        <v>80</v>
      </c>
      <c r="W2463" s="2">
        <v>2016</v>
      </c>
      <c r="X2463" s="41"/>
    </row>
    <row r="2464" spans="1:24" ht="153" x14ac:dyDescent="0.25">
      <c r="A2464" s="6" t="s">
        <v>6357</v>
      </c>
      <c r="B2464" s="15" t="s">
        <v>25</v>
      </c>
      <c r="C2464" s="76" t="s">
        <v>4069</v>
      </c>
      <c r="D2464" s="2" t="s">
        <v>4070</v>
      </c>
      <c r="E2464" s="76" t="s">
        <v>4071</v>
      </c>
      <c r="F2464" s="24" t="s">
        <v>4072</v>
      </c>
      <c r="G2464" s="77" t="s">
        <v>2001</v>
      </c>
      <c r="H2464" s="41" t="s">
        <v>4022</v>
      </c>
      <c r="I2464" s="11">
        <v>470000000</v>
      </c>
      <c r="J2464" s="6" t="s">
        <v>32</v>
      </c>
      <c r="K2464" s="3" t="s">
        <v>460</v>
      </c>
      <c r="L2464" s="40" t="s">
        <v>4073</v>
      </c>
      <c r="M2464" s="2" t="s">
        <v>35</v>
      </c>
      <c r="N2464" s="11" t="s">
        <v>4062</v>
      </c>
      <c r="O2464" s="11" t="s">
        <v>79</v>
      </c>
      <c r="P2464" s="41" t="s">
        <v>3973</v>
      </c>
      <c r="Q2464" s="29" t="s">
        <v>3974</v>
      </c>
      <c r="R2464" s="67">
        <v>64108</v>
      </c>
      <c r="S2464" s="82">
        <v>85.03</v>
      </c>
      <c r="T2464" s="23">
        <v>0</v>
      </c>
      <c r="U2464" s="23">
        <f t="shared" si="1435"/>
        <v>0</v>
      </c>
      <c r="V2464" s="2" t="s">
        <v>2007</v>
      </c>
      <c r="W2464" s="2">
        <v>2016</v>
      </c>
      <c r="X2464" s="41" t="s">
        <v>6914</v>
      </c>
    </row>
    <row r="2465" spans="1:24" ht="153" x14ac:dyDescent="0.25">
      <c r="A2465" s="6" t="s">
        <v>7069</v>
      </c>
      <c r="B2465" s="15" t="s">
        <v>25</v>
      </c>
      <c r="C2465" s="76" t="s">
        <v>4069</v>
      </c>
      <c r="D2465" s="2" t="s">
        <v>4070</v>
      </c>
      <c r="E2465" s="76" t="s">
        <v>4071</v>
      </c>
      <c r="F2465" s="24" t="s">
        <v>4072</v>
      </c>
      <c r="G2465" s="77" t="s">
        <v>2001</v>
      </c>
      <c r="H2465" s="41" t="s">
        <v>4022</v>
      </c>
      <c r="I2465" s="11">
        <v>470000000</v>
      </c>
      <c r="J2465" s="6" t="s">
        <v>32</v>
      </c>
      <c r="K2465" s="3" t="s">
        <v>6798</v>
      </c>
      <c r="L2465" s="40" t="s">
        <v>4073</v>
      </c>
      <c r="M2465" s="2" t="s">
        <v>35</v>
      </c>
      <c r="N2465" s="11" t="s">
        <v>4062</v>
      </c>
      <c r="O2465" s="11" t="s">
        <v>79</v>
      </c>
      <c r="P2465" s="41" t="s">
        <v>3973</v>
      </c>
      <c r="Q2465" s="29" t="s">
        <v>3974</v>
      </c>
      <c r="R2465" s="67">
        <v>38770</v>
      </c>
      <c r="S2465" s="82">
        <v>85.03</v>
      </c>
      <c r="T2465" s="23">
        <f t="shared" ref="T2465" si="1445">R2465*S2465</f>
        <v>3296613.1</v>
      </c>
      <c r="U2465" s="23">
        <f t="shared" ref="U2465" si="1446">T2465*1.12</f>
        <v>3692206.6720000003</v>
      </c>
      <c r="V2465" s="2" t="s">
        <v>2007</v>
      </c>
      <c r="W2465" s="2">
        <v>2016</v>
      </c>
      <c r="X2465" s="41"/>
    </row>
    <row r="2466" spans="1:24" ht="153" x14ac:dyDescent="0.25">
      <c r="A2466" s="6" t="s">
        <v>6358</v>
      </c>
      <c r="B2466" s="15" t="s">
        <v>25</v>
      </c>
      <c r="C2466" s="76" t="s">
        <v>4069</v>
      </c>
      <c r="D2466" s="2" t="s">
        <v>4070</v>
      </c>
      <c r="E2466" s="76" t="s">
        <v>4071</v>
      </c>
      <c r="F2466" s="29" t="s">
        <v>4074</v>
      </c>
      <c r="G2466" s="77" t="s">
        <v>337</v>
      </c>
      <c r="H2466" s="41" t="s">
        <v>4022</v>
      </c>
      <c r="I2466" s="11">
        <v>470000000</v>
      </c>
      <c r="J2466" s="6" t="s">
        <v>32</v>
      </c>
      <c r="K2466" s="3" t="s">
        <v>6798</v>
      </c>
      <c r="L2466" s="40" t="s">
        <v>4061</v>
      </c>
      <c r="M2466" s="2" t="s">
        <v>35</v>
      </c>
      <c r="N2466" s="11" t="s">
        <v>4062</v>
      </c>
      <c r="O2466" s="11" t="s">
        <v>79</v>
      </c>
      <c r="P2466" s="41" t="s">
        <v>3973</v>
      </c>
      <c r="Q2466" s="29" t="s">
        <v>3974</v>
      </c>
      <c r="R2466" s="67">
        <v>191932</v>
      </c>
      <c r="S2466" s="82">
        <v>85.03</v>
      </c>
      <c r="T2466" s="23">
        <v>0</v>
      </c>
      <c r="U2466" s="23">
        <f t="shared" si="1435"/>
        <v>0</v>
      </c>
      <c r="V2466" s="2" t="s">
        <v>80</v>
      </c>
      <c r="W2466" s="2">
        <v>2016</v>
      </c>
      <c r="X2466" s="41" t="s">
        <v>7124</v>
      </c>
    </row>
    <row r="2467" spans="1:24" ht="153" x14ac:dyDescent="0.25">
      <c r="A2467" s="6" t="s">
        <v>7049</v>
      </c>
      <c r="B2467" s="15" t="s">
        <v>25</v>
      </c>
      <c r="C2467" s="76" t="s">
        <v>4069</v>
      </c>
      <c r="D2467" s="2" t="s">
        <v>4070</v>
      </c>
      <c r="E2467" s="76" t="s">
        <v>4071</v>
      </c>
      <c r="F2467" s="29" t="s">
        <v>4074</v>
      </c>
      <c r="G2467" s="77" t="s">
        <v>337</v>
      </c>
      <c r="H2467" s="41" t="s">
        <v>4162</v>
      </c>
      <c r="I2467" s="11">
        <v>470000000</v>
      </c>
      <c r="J2467" s="6" t="s">
        <v>32</v>
      </c>
      <c r="K2467" s="3" t="s">
        <v>6798</v>
      </c>
      <c r="L2467" s="40" t="s">
        <v>4061</v>
      </c>
      <c r="M2467" s="2" t="s">
        <v>35</v>
      </c>
      <c r="N2467" s="11" t="s">
        <v>4062</v>
      </c>
      <c r="O2467" s="11" t="s">
        <v>2050</v>
      </c>
      <c r="P2467" s="41" t="s">
        <v>3973</v>
      </c>
      <c r="Q2467" s="29" t="s">
        <v>3974</v>
      </c>
      <c r="R2467" s="67">
        <v>191932</v>
      </c>
      <c r="S2467" s="82">
        <v>85.03</v>
      </c>
      <c r="T2467" s="23">
        <v>0</v>
      </c>
      <c r="U2467" s="23">
        <f t="shared" ref="U2467:U2469" si="1447">T2467*1.12</f>
        <v>0</v>
      </c>
      <c r="V2467" s="2"/>
      <c r="W2467" s="2">
        <v>2016</v>
      </c>
      <c r="X2467" s="41" t="s">
        <v>7129</v>
      </c>
    </row>
    <row r="2468" spans="1:24" ht="153" x14ac:dyDescent="0.25">
      <c r="A2468" s="6" t="s">
        <v>7127</v>
      </c>
      <c r="B2468" s="15" t="s">
        <v>25</v>
      </c>
      <c r="C2468" s="76" t="s">
        <v>4069</v>
      </c>
      <c r="D2468" s="2" t="s">
        <v>4070</v>
      </c>
      <c r="E2468" s="76" t="s">
        <v>4071</v>
      </c>
      <c r="F2468" s="29" t="s">
        <v>4074</v>
      </c>
      <c r="G2468" s="77" t="s">
        <v>337</v>
      </c>
      <c r="H2468" s="41" t="s">
        <v>4022</v>
      </c>
      <c r="I2468" s="11">
        <v>470000000</v>
      </c>
      <c r="J2468" s="6" t="s">
        <v>32</v>
      </c>
      <c r="K2468" s="3" t="s">
        <v>7126</v>
      </c>
      <c r="L2468" s="40" t="s">
        <v>4061</v>
      </c>
      <c r="M2468" s="2" t="s">
        <v>35</v>
      </c>
      <c r="N2468" s="11" t="s">
        <v>4062</v>
      </c>
      <c r="O2468" s="11" t="s">
        <v>79</v>
      </c>
      <c r="P2468" s="41" t="s">
        <v>3973</v>
      </c>
      <c r="Q2468" s="29" t="s">
        <v>3974</v>
      </c>
      <c r="R2468" s="302">
        <v>156000</v>
      </c>
      <c r="S2468" s="82">
        <v>85.03</v>
      </c>
      <c r="T2468" s="23">
        <v>0</v>
      </c>
      <c r="U2468" s="23">
        <f t="shared" si="1447"/>
        <v>0</v>
      </c>
      <c r="V2468" s="2" t="s">
        <v>80</v>
      </c>
      <c r="W2468" s="2">
        <v>2016</v>
      </c>
      <c r="X2468" s="41" t="s">
        <v>7124</v>
      </c>
    </row>
    <row r="2469" spans="1:24" ht="102" x14ac:dyDescent="0.25">
      <c r="A2469" s="6" t="s">
        <v>10842</v>
      </c>
      <c r="B2469" s="15" t="s">
        <v>25</v>
      </c>
      <c r="C2469" s="76" t="s">
        <v>4069</v>
      </c>
      <c r="D2469" s="2" t="s">
        <v>4070</v>
      </c>
      <c r="E2469" s="76" t="s">
        <v>4071</v>
      </c>
      <c r="F2469" s="29" t="s">
        <v>4074</v>
      </c>
      <c r="G2469" s="77" t="s">
        <v>337</v>
      </c>
      <c r="H2469" s="41" t="s">
        <v>4162</v>
      </c>
      <c r="I2469" s="11">
        <v>470000000</v>
      </c>
      <c r="J2469" s="6" t="s">
        <v>32</v>
      </c>
      <c r="K2469" s="3" t="s">
        <v>7126</v>
      </c>
      <c r="L2469" s="40" t="s">
        <v>4061</v>
      </c>
      <c r="M2469" s="2" t="s">
        <v>35</v>
      </c>
      <c r="N2469" s="11" t="s">
        <v>4062</v>
      </c>
      <c r="O2469" s="11" t="s">
        <v>37</v>
      </c>
      <c r="P2469" s="41" t="s">
        <v>3973</v>
      </c>
      <c r="Q2469" s="29" t="s">
        <v>3974</v>
      </c>
      <c r="R2469" s="302">
        <v>156000</v>
      </c>
      <c r="S2469" s="82">
        <v>85.03</v>
      </c>
      <c r="T2469" s="23">
        <f t="shared" ref="T2469" si="1448">R2469*S2469</f>
        <v>13264680</v>
      </c>
      <c r="U2469" s="23">
        <f t="shared" si="1447"/>
        <v>14856441.600000001</v>
      </c>
      <c r="V2469" s="2"/>
      <c r="W2469" s="2">
        <v>2016</v>
      </c>
      <c r="X2469" s="41"/>
    </row>
    <row r="2470" spans="1:24" ht="153" x14ac:dyDescent="0.25">
      <c r="A2470" s="6" t="s">
        <v>6359</v>
      </c>
      <c r="B2470" s="15" t="s">
        <v>25</v>
      </c>
      <c r="C2470" s="76" t="s">
        <v>4069</v>
      </c>
      <c r="D2470" s="2" t="s">
        <v>4070</v>
      </c>
      <c r="E2470" s="76" t="s">
        <v>4071</v>
      </c>
      <c r="F2470" s="29" t="s">
        <v>4074</v>
      </c>
      <c r="G2470" s="77" t="s">
        <v>30</v>
      </c>
      <c r="H2470" s="41" t="s">
        <v>4022</v>
      </c>
      <c r="I2470" s="11">
        <v>470000000</v>
      </c>
      <c r="J2470" s="6" t="s">
        <v>32</v>
      </c>
      <c r="K2470" s="3" t="s">
        <v>4060</v>
      </c>
      <c r="L2470" s="40" t="s">
        <v>4063</v>
      </c>
      <c r="M2470" s="2" t="s">
        <v>35</v>
      </c>
      <c r="N2470" s="11" t="s">
        <v>4062</v>
      </c>
      <c r="O2470" s="11" t="s">
        <v>79</v>
      </c>
      <c r="P2470" s="41" t="s">
        <v>3973</v>
      </c>
      <c r="Q2470" s="29" t="s">
        <v>3974</v>
      </c>
      <c r="R2470" s="67">
        <v>43985</v>
      </c>
      <c r="S2470" s="82">
        <v>85.03</v>
      </c>
      <c r="T2470" s="23">
        <v>0</v>
      </c>
      <c r="U2470" s="23">
        <f t="shared" si="1435"/>
        <v>0</v>
      </c>
      <c r="V2470" s="2" t="s">
        <v>80</v>
      </c>
      <c r="W2470" s="2">
        <v>2016</v>
      </c>
      <c r="X2470" s="41" t="s">
        <v>7060</v>
      </c>
    </row>
    <row r="2471" spans="1:24" ht="153" x14ac:dyDescent="0.25">
      <c r="A2471" s="6" t="s">
        <v>7050</v>
      </c>
      <c r="B2471" s="15" t="s">
        <v>25</v>
      </c>
      <c r="C2471" s="76" t="s">
        <v>4069</v>
      </c>
      <c r="D2471" s="2" t="s">
        <v>4070</v>
      </c>
      <c r="E2471" s="76" t="s">
        <v>4071</v>
      </c>
      <c r="F2471" s="29" t="s">
        <v>4074</v>
      </c>
      <c r="G2471" s="77" t="s">
        <v>30</v>
      </c>
      <c r="H2471" s="41" t="s">
        <v>4162</v>
      </c>
      <c r="I2471" s="11">
        <v>470000000</v>
      </c>
      <c r="J2471" s="6" t="s">
        <v>32</v>
      </c>
      <c r="K2471" s="3" t="s">
        <v>45</v>
      </c>
      <c r="L2471" s="40" t="s">
        <v>4063</v>
      </c>
      <c r="M2471" s="2" t="s">
        <v>35</v>
      </c>
      <c r="N2471" s="11" t="s">
        <v>4062</v>
      </c>
      <c r="O2471" s="11" t="s">
        <v>2050</v>
      </c>
      <c r="P2471" s="41" t="s">
        <v>3973</v>
      </c>
      <c r="Q2471" s="29" t="s">
        <v>3974</v>
      </c>
      <c r="R2471" s="67">
        <v>43985</v>
      </c>
      <c r="S2471" s="82">
        <v>85.03</v>
      </c>
      <c r="T2471" s="23">
        <v>0</v>
      </c>
      <c r="U2471" s="23">
        <f t="shared" ref="U2471" si="1449">T2471*1.12</f>
        <v>0</v>
      </c>
      <c r="V2471" s="2"/>
      <c r="W2471" s="2">
        <v>2016</v>
      </c>
      <c r="X2471" s="41" t="s">
        <v>6905</v>
      </c>
    </row>
    <row r="2472" spans="1:24" ht="153" x14ac:dyDescent="0.25">
      <c r="A2472" s="6" t="s">
        <v>6360</v>
      </c>
      <c r="B2472" s="15" t="s">
        <v>25</v>
      </c>
      <c r="C2472" s="76" t="s">
        <v>4075</v>
      </c>
      <c r="D2472" s="2" t="s">
        <v>4070</v>
      </c>
      <c r="E2472" s="76" t="s">
        <v>4076</v>
      </c>
      <c r="F2472" s="29" t="s">
        <v>4077</v>
      </c>
      <c r="G2472" s="77" t="s">
        <v>2001</v>
      </c>
      <c r="H2472" s="41" t="s">
        <v>4022</v>
      </c>
      <c r="I2472" s="11">
        <v>470000000</v>
      </c>
      <c r="J2472" s="6" t="s">
        <v>32</v>
      </c>
      <c r="K2472" s="3" t="s">
        <v>4060</v>
      </c>
      <c r="L2472" s="40" t="s">
        <v>4073</v>
      </c>
      <c r="M2472" s="2" t="s">
        <v>35</v>
      </c>
      <c r="N2472" s="11" t="s">
        <v>4062</v>
      </c>
      <c r="O2472" s="11" t="s">
        <v>79</v>
      </c>
      <c r="P2472" s="41" t="s">
        <v>3973</v>
      </c>
      <c r="Q2472" s="29" t="s">
        <v>3974</v>
      </c>
      <c r="R2472" s="67">
        <v>28160</v>
      </c>
      <c r="S2472" s="82">
        <v>113.4</v>
      </c>
      <c r="T2472" s="23">
        <v>0</v>
      </c>
      <c r="U2472" s="23">
        <f t="shared" si="1435"/>
        <v>0</v>
      </c>
      <c r="V2472" s="2" t="s">
        <v>2007</v>
      </c>
      <c r="W2472" s="2">
        <v>2016</v>
      </c>
      <c r="X2472" s="41" t="s">
        <v>6907</v>
      </c>
    </row>
    <row r="2473" spans="1:24" ht="153" x14ac:dyDescent="0.25">
      <c r="A2473" s="6" t="s">
        <v>7119</v>
      </c>
      <c r="B2473" s="15" t="s">
        <v>25</v>
      </c>
      <c r="C2473" s="76" t="s">
        <v>4075</v>
      </c>
      <c r="D2473" s="2" t="s">
        <v>4070</v>
      </c>
      <c r="E2473" s="76" t="s">
        <v>4076</v>
      </c>
      <c r="F2473" s="29" t="s">
        <v>4077</v>
      </c>
      <c r="G2473" s="77" t="s">
        <v>2001</v>
      </c>
      <c r="H2473" s="41" t="s">
        <v>4022</v>
      </c>
      <c r="I2473" s="11">
        <v>470000000</v>
      </c>
      <c r="J2473" s="6" t="s">
        <v>32</v>
      </c>
      <c r="K2473" s="3" t="s">
        <v>4060</v>
      </c>
      <c r="L2473" s="40" t="s">
        <v>4073</v>
      </c>
      <c r="M2473" s="2" t="s">
        <v>35</v>
      </c>
      <c r="N2473" s="11" t="s">
        <v>4062</v>
      </c>
      <c r="O2473" s="11" t="s">
        <v>79</v>
      </c>
      <c r="P2473" s="41" t="s">
        <v>3973</v>
      </c>
      <c r="Q2473" s="29" t="s">
        <v>3974</v>
      </c>
      <c r="R2473" s="67">
        <v>20000</v>
      </c>
      <c r="S2473" s="82">
        <v>113.4</v>
      </c>
      <c r="T2473" s="23">
        <f>R2473*S2473</f>
        <v>2268000</v>
      </c>
      <c r="U2473" s="23">
        <f t="shared" ref="U2473" si="1450">T2473*1.12</f>
        <v>2540160.0000000005</v>
      </c>
      <c r="V2473" s="2" t="s">
        <v>2007</v>
      </c>
      <c r="W2473" s="2">
        <v>2016</v>
      </c>
      <c r="X2473" s="41"/>
    </row>
    <row r="2474" spans="1:24" ht="153" x14ac:dyDescent="0.25">
      <c r="A2474" s="6" t="s">
        <v>6361</v>
      </c>
      <c r="B2474" s="15" t="s">
        <v>25</v>
      </c>
      <c r="C2474" s="76" t="s">
        <v>4075</v>
      </c>
      <c r="D2474" s="2" t="s">
        <v>4070</v>
      </c>
      <c r="E2474" s="76" t="s">
        <v>4076</v>
      </c>
      <c r="F2474" s="29" t="s">
        <v>4078</v>
      </c>
      <c r="G2474" s="77" t="s">
        <v>337</v>
      </c>
      <c r="H2474" s="41" t="s">
        <v>4022</v>
      </c>
      <c r="I2474" s="11">
        <v>470000000</v>
      </c>
      <c r="J2474" s="6" t="s">
        <v>32</v>
      </c>
      <c r="K2474" s="3" t="s">
        <v>6798</v>
      </c>
      <c r="L2474" s="11" t="s">
        <v>4061</v>
      </c>
      <c r="M2474" s="2" t="s">
        <v>35</v>
      </c>
      <c r="N2474" s="11" t="s">
        <v>4062</v>
      </c>
      <c r="O2474" s="11" t="s">
        <v>79</v>
      </c>
      <c r="P2474" s="41" t="s">
        <v>3973</v>
      </c>
      <c r="Q2474" s="29" t="s">
        <v>3974</v>
      </c>
      <c r="R2474" s="67">
        <v>23442</v>
      </c>
      <c r="S2474" s="82">
        <v>116.1</v>
      </c>
      <c r="T2474" s="23">
        <v>0</v>
      </c>
      <c r="U2474" s="23">
        <f t="shared" si="1435"/>
        <v>0</v>
      </c>
      <c r="V2474" s="2" t="s">
        <v>80</v>
      </c>
      <c r="W2474" s="2">
        <v>2016</v>
      </c>
      <c r="X2474" s="41" t="s">
        <v>7124</v>
      </c>
    </row>
    <row r="2475" spans="1:24" ht="153" x14ac:dyDescent="0.25">
      <c r="A2475" s="6" t="s">
        <v>7051</v>
      </c>
      <c r="B2475" s="15" t="s">
        <v>25</v>
      </c>
      <c r="C2475" s="76" t="s">
        <v>4075</v>
      </c>
      <c r="D2475" s="2" t="s">
        <v>4070</v>
      </c>
      <c r="E2475" s="76" t="s">
        <v>4076</v>
      </c>
      <c r="F2475" s="29" t="s">
        <v>4078</v>
      </c>
      <c r="G2475" s="77" t="s">
        <v>337</v>
      </c>
      <c r="H2475" s="41" t="s">
        <v>4162</v>
      </c>
      <c r="I2475" s="11">
        <v>470000000</v>
      </c>
      <c r="J2475" s="6" t="s">
        <v>32</v>
      </c>
      <c r="K2475" s="3" t="s">
        <v>6798</v>
      </c>
      <c r="L2475" s="11" t="s">
        <v>4061</v>
      </c>
      <c r="M2475" s="2" t="s">
        <v>35</v>
      </c>
      <c r="N2475" s="11" t="s">
        <v>4062</v>
      </c>
      <c r="O2475" s="11" t="s">
        <v>2050</v>
      </c>
      <c r="P2475" s="41" t="s">
        <v>3973</v>
      </c>
      <c r="Q2475" s="29" t="s">
        <v>3974</v>
      </c>
      <c r="R2475" s="67">
        <v>23442</v>
      </c>
      <c r="S2475" s="82">
        <v>116.1</v>
      </c>
      <c r="T2475" s="23">
        <v>0</v>
      </c>
      <c r="U2475" s="23">
        <f t="shared" ref="U2475:U2477" si="1451">T2475*1.12</f>
        <v>0</v>
      </c>
      <c r="V2475" s="2"/>
      <c r="W2475" s="2">
        <v>2016</v>
      </c>
      <c r="X2475" s="41" t="s">
        <v>7062</v>
      </c>
    </row>
    <row r="2476" spans="1:24" ht="153" x14ac:dyDescent="0.25">
      <c r="A2476" s="6" t="s">
        <v>7130</v>
      </c>
      <c r="B2476" s="15" t="s">
        <v>25</v>
      </c>
      <c r="C2476" s="76" t="s">
        <v>4075</v>
      </c>
      <c r="D2476" s="2" t="s">
        <v>4070</v>
      </c>
      <c r="E2476" s="76" t="s">
        <v>4076</v>
      </c>
      <c r="F2476" s="29" t="s">
        <v>4078</v>
      </c>
      <c r="G2476" s="77" t="s">
        <v>337</v>
      </c>
      <c r="H2476" s="41" t="s">
        <v>4022</v>
      </c>
      <c r="I2476" s="11">
        <v>470000000</v>
      </c>
      <c r="J2476" s="6" t="s">
        <v>32</v>
      </c>
      <c r="K2476" s="3" t="s">
        <v>7095</v>
      </c>
      <c r="L2476" s="11" t="s">
        <v>4061</v>
      </c>
      <c r="M2476" s="2" t="s">
        <v>35</v>
      </c>
      <c r="N2476" s="11" t="s">
        <v>4062</v>
      </c>
      <c r="O2476" s="11" t="s">
        <v>79</v>
      </c>
      <c r="P2476" s="41" t="s">
        <v>3973</v>
      </c>
      <c r="Q2476" s="29" t="s">
        <v>3974</v>
      </c>
      <c r="R2476" s="302">
        <v>20000</v>
      </c>
      <c r="S2476" s="82">
        <v>116.1</v>
      </c>
      <c r="T2476" s="23">
        <v>0</v>
      </c>
      <c r="U2476" s="23">
        <f t="shared" si="1451"/>
        <v>0</v>
      </c>
      <c r="V2476" s="2" t="s">
        <v>80</v>
      </c>
      <c r="W2476" s="2">
        <v>2016</v>
      </c>
      <c r="X2476" s="41" t="s">
        <v>7124</v>
      </c>
    </row>
    <row r="2477" spans="1:24" ht="102" x14ac:dyDescent="0.25">
      <c r="A2477" s="6" t="s">
        <v>10845</v>
      </c>
      <c r="B2477" s="15" t="s">
        <v>25</v>
      </c>
      <c r="C2477" s="76" t="s">
        <v>4075</v>
      </c>
      <c r="D2477" s="2" t="s">
        <v>4070</v>
      </c>
      <c r="E2477" s="76" t="s">
        <v>4076</v>
      </c>
      <c r="F2477" s="29" t="s">
        <v>4078</v>
      </c>
      <c r="G2477" s="77" t="s">
        <v>337</v>
      </c>
      <c r="H2477" s="41" t="s">
        <v>4162</v>
      </c>
      <c r="I2477" s="11">
        <v>470000000</v>
      </c>
      <c r="J2477" s="6" t="s">
        <v>32</v>
      </c>
      <c r="K2477" s="3" t="s">
        <v>7095</v>
      </c>
      <c r="L2477" s="11" t="s">
        <v>4061</v>
      </c>
      <c r="M2477" s="2" t="s">
        <v>35</v>
      </c>
      <c r="N2477" s="11" t="s">
        <v>4062</v>
      </c>
      <c r="O2477" s="11" t="s">
        <v>37</v>
      </c>
      <c r="P2477" s="41" t="s">
        <v>3973</v>
      </c>
      <c r="Q2477" s="29" t="s">
        <v>3974</v>
      </c>
      <c r="R2477" s="302">
        <v>20000</v>
      </c>
      <c r="S2477" s="82">
        <v>116.1</v>
      </c>
      <c r="T2477" s="23">
        <f t="shared" ref="T2477" si="1452">R2477*S2477</f>
        <v>2322000</v>
      </c>
      <c r="U2477" s="23">
        <f t="shared" si="1451"/>
        <v>2600640.0000000005</v>
      </c>
      <c r="V2477" s="2"/>
      <c r="W2477" s="2">
        <v>2016</v>
      </c>
      <c r="X2477" s="41"/>
    </row>
    <row r="2478" spans="1:24" ht="153" x14ac:dyDescent="0.25">
      <c r="A2478" s="6" t="s">
        <v>6362</v>
      </c>
      <c r="B2478" s="15" t="s">
        <v>25</v>
      </c>
      <c r="C2478" s="76" t="s">
        <v>4075</v>
      </c>
      <c r="D2478" s="2" t="s">
        <v>4070</v>
      </c>
      <c r="E2478" s="76" t="s">
        <v>4076</v>
      </c>
      <c r="F2478" s="29" t="s">
        <v>4079</v>
      </c>
      <c r="G2478" s="77" t="s">
        <v>30</v>
      </c>
      <c r="H2478" s="41" t="s">
        <v>4022</v>
      </c>
      <c r="I2478" s="11">
        <v>470000000</v>
      </c>
      <c r="J2478" s="6" t="s">
        <v>32</v>
      </c>
      <c r="K2478" s="3" t="s">
        <v>4060</v>
      </c>
      <c r="L2478" s="11" t="s">
        <v>4063</v>
      </c>
      <c r="M2478" s="2" t="s">
        <v>35</v>
      </c>
      <c r="N2478" s="11" t="s">
        <v>4062</v>
      </c>
      <c r="O2478" s="11" t="s">
        <v>79</v>
      </c>
      <c r="P2478" s="41" t="s">
        <v>3973</v>
      </c>
      <c r="Q2478" s="29" t="s">
        <v>3974</v>
      </c>
      <c r="R2478" s="67">
        <v>10354</v>
      </c>
      <c r="S2478" s="82">
        <v>116.1</v>
      </c>
      <c r="T2478" s="23">
        <v>0</v>
      </c>
      <c r="U2478" s="23">
        <f t="shared" si="1435"/>
        <v>0</v>
      </c>
      <c r="V2478" s="2" t="s">
        <v>80</v>
      </c>
      <c r="W2478" s="2">
        <v>2016</v>
      </c>
      <c r="X2478" s="41" t="s">
        <v>7060</v>
      </c>
    </row>
    <row r="2479" spans="1:24" ht="153" x14ac:dyDescent="0.25">
      <c r="A2479" s="6" t="s">
        <v>7052</v>
      </c>
      <c r="B2479" s="15" t="s">
        <v>25</v>
      </c>
      <c r="C2479" s="76" t="s">
        <v>4075</v>
      </c>
      <c r="D2479" s="2" t="s">
        <v>4070</v>
      </c>
      <c r="E2479" s="76" t="s">
        <v>4076</v>
      </c>
      <c r="F2479" s="29" t="s">
        <v>4079</v>
      </c>
      <c r="G2479" s="77" t="s">
        <v>30</v>
      </c>
      <c r="H2479" s="41" t="s">
        <v>4162</v>
      </c>
      <c r="I2479" s="11">
        <v>470000000</v>
      </c>
      <c r="J2479" s="6" t="s">
        <v>32</v>
      </c>
      <c r="K2479" s="3" t="s">
        <v>45</v>
      </c>
      <c r="L2479" s="11" t="s">
        <v>4063</v>
      </c>
      <c r="M2479" s="2" t="s">
        <v>35</v>
      </c>
      <c r="N2479" s="11" t="s">
        <v>4062</v>
      </c>
      <c r="O2479" s="11" t="s">
        <v>2050</v>
      </c>
      <c r="P2479" s="41" t="s">
        <v>3973</v>
      </c>
      <c r="Q2479" s="29" t="s">
        <v>3974</v>
      </c>
      <c r="R2479" s="67">
        <v>10354</v>
      </c>
      <c r="S2479" s="82">
        <v>116.1</v>
      </c>
      <c r="T2479" s="23">
        <v>0</v>
      </c>
      <c r="U2479" s="23">
        <f t="shared" ref="U2479" si="1453">T2479*1.12</f>
        <v>0</v>
      </c>
      <c r="V2479" s="2"/>
      <c r="W2479" s="2">
        <v>2016</v>
      </c>
      <c r="X2479" s="41" t="s">
        <v>7062</v>
      </c>
    </row>
    <row r="2480" spans="1:24" ht="153" x14ac:dyDescent="0.25">
      <c r="A2480" s="6" t="s">
        <v>7061</v>
      </c>
      <c r="B2480" s="15" t="s">
        <v>25</v>
      </c>
      <c r="C2480" s="76" t="s">
        <v>4075</v>
      </c>
      <c r="D2480" s="2" t="s">
        <v>4070</v>
      </c>
      <c r="E2480" s="76" t="s">
        <v>4076</v>
      </c>
      <c r="F2480" s="29" t="s">
        <v>4079</v>
      </c>
      <c r="G2480" s="77" t="s">
        <v>30</v>
      </c>
      <c r="H2480" s="41" t="s">
        <v>4022</v>
      </c>
      <c r="I2480" s="11">
        <v>470000000</v>
      </c>
      <c r="J2480" s="6" t="s">
        <v>32</v>
      </c>
      <c r="K2480" s="3" t="s">
        <v>7095</v>
      </c>
      <c r="L2480" s="11" t="s">
        <v>4063</v>
      </c>
      <c r="M2480" s="2" t="s">
        <v>35</v>
      </c>
      <c r="N2480" s="11" t="s">
        <v>4062</v>
      </c>
      <c r="O2480" s="11" t="s">
        <v>79</v>
      </c>
      <c r="P2480" s="41" t="s">
        <v>3973</v>
      </c>
      <c r="Q2480" s="29" t="s">
        <v>3974</v>
      </c>
      <c r="R2480" s="302">
        <v>42260</v>
      </c>
      <c r="S2480" s="82">
        <v>116.1</v>
      </c>
      <c r="T2480" s="23">
        <v>0</v>
      </c>
      <c r="U2480" s="23">
        <f t="shared" ref="U2480" si="1454">T2480*1.12</f>
        <v>0</v>
      </c>
      <c r="V2480" s="2" t="s">
        <v>80</v>
      </c>
      <c r="W2480" s="2">
        <v>2016</v>
      </c>
      <c r="X2480" s="41" t="s">
        <v>7124</v>
      </c>
    </row>
    <row r="2481" spans="1:24" ht="153" x14ac:dyDescent="0.25">
      <c r="A2481" s="6" t="s">
        <v>10773</v>
      </c>
      <c r="B2481" s="15" t="s">
        <v>25</v>
      </c>
      <c r="C2481" s="76" t="s">
        <v>4075</v>
      </c>
      <c r="D2481" s="2" t="s">
        <v>4070</v>
      </c>
      <c r="E2481" s="76" t="s">
        <v>4076</v>
      </c>
      <c r="F2481" s="29" t="s">
        <v>4079</v>
      </c>
      <c r="G2481" s="77" t="s">
        <v>30</v>
      </c>
      <c r="H2481" s="41" t="s">
        <v>4162</v>
      </c>
      <c r="I2481" s="11">
        <v>470000000</v>
      </c>
      <c r="J2481" s="6" t="s">
        <v>32</v>
      </c>
      <c r="K2481" s="3" t="s">
        <v>7095</v>
      </c>
      <c r="L2481" s="11" t="s">
        <v>4063</v>
      </c>
      <c r="M2481" s="2" t="s">
        <v>35</v>
      </c>
      <c r="N2481" s="11" t="s">
        <v>4062</v>
      </c>
      <c r="O2481" s="11" t="s">
        <v>2050</v>
      </c>
      <c r="P2481" s="41" t="s">
        <v>3973</v>
      </c>
      <c r="Q2481" s="29" t="s">
        <v>3974</v>
      </c>
      <c r="R2481" s="302">
        <v>42260</v>
      </c>
      <c r="S2481" s="82">
        <v>116.1</v>
      </c>
      <c r="T2481" s="23">
        <f>R2481*S2481</f>
        <v>4906386</v>
      </c>
      <c r="U2481" s="23">
        <f t="shared" ref="U2481" si="1455">T2481*1.12</f>
        <v>5495152.3200000003</v>
      </c>
      <c r="V2481" s="2"/>
      <c r="W2481" s="2">
        <v>2016</v>
      </c>
      <c r="X2481" s="41"/>
    </row>
    <row r="2482" spans="1:24" ht="153" x14ac:dyDescent="0.25">
      <c r="A2482" s="6" t="s">
        <v>6363</v>
      </c>
      <c r="B2482" s="15" t="s">
        <v>25</v>
      </c>
      <c r="C2482" s="11" t="s">
        <v>4080</v>
      </c>
      <c r="D2482" s="11" t="s">
        <v>4081</v>
      </c>
      <c r="E2482" s="11" t="s">
        <v>4082</v>
      </c>
      <c r="F2482" s="87" t="s">
        <v>4083</v>
      </c>
      <c r="G2482" s="10" t="s">
        <v>30</v>
      </c>
      <c r="H2482" s="2">
        <v>0</v>
      </c>
      <c r="I2482" s="11">
        <v>470000000</v>
      </c>
      <c r="J2482" s="6" t="s">
        <v>32</v>
      </c>
      <c r="K2482" s="11" t="s">
        <v>95</v>
      </c>
      <c r="L2482" s="26" t="s">
        <v>34</v>
      </c>
      <c r="M2482" s="41" t="s">
        <v>35</v>
      </c>
      <c r="N2482" s="11" t="s">
        <v>4084</v>
      </c>
      <c r="O2482" s="11" t="s">
        <v>2050</v>
      </c>
      <c r="P2482" s="2">
        <v>796</v>
      </c>
      <c r="Q2482" s="88" t="s">
        <v>2019</v>
      </c>
      <c r="R2482" s="67">
        <v>20</v>
      </c>
      <c r="S2482" s="89">
        <v>1110</v>
      </c>
      <c r="T2482" s="23">
        <v>0</v>
      </c>
      <c r="U2482" s="23">
        <f t="shared" si="1409"/>
        <v>0</v>
      </c>
      <c r="V2482" s="2"/>
      <c r="W2482" s="2">
        <v>2016</v>
      </c>
      <c r="X2482" s="41" t="s">
        <v>7025</v>
      </c>
    </row>
    <row r="2483" spans="1:24" ht="153" x14ac:dyDescent="0.25">
      <c r="A2483" s="6" t="s">
        <v>7073</v>
      </c>
      <c r="B2483" s="15" t="s">
        <v>25</v>
      </c>
      <c r="C2483" s="11" t="s">
        <v>4080</v>
      </c>
      <c r="D2483" s="11" t="s">
        <v>4081</v>
      </c>
      <c r="E2483" s="11" t="s">
        <v>4082</v>
      </c>
      <c r="F2483" s="87" t="s">
        <v>4083</v>
      </c>
      <c r="G2483" s="10" t="s">
        <v>30</v>
      </c>
      <c r="H2483" s="2">
        <v>0</v>
      </c>
      <c r="I2483" s="11">
        <v>470000000</v>
      </c>
      <c r="J2483" s="6" t="s">
        <v>32</v>
      </c>
      <c r="K2483" s="11" t="s">
        <v>240</v>
      </c>
      <c r="L2483" s="26" t="s">
        <v>34</v>
      </c>
      <c r="M2483" s="41" t="s">
        <v>35</v>
      </c>
      <c r="N2483" s="11" t="s">
        <v>4084</v>
      </c>
      <c r="O2483" s="11" t="s">
        <v>2050</v>
      </c>
      <c r="P2483" s="2">
        <v>796</v>
      </c>
      <c r="Q2483" s="88" t="s">
        <v>2019</v>
      </c>
      <c r="R2483" s="67">
        <v>20</v>
      </c>
      <c r="S2483" s="89">
        <v>1110</v>
      </c>
      <c r="T2483" s="23">
        <f t="shared" ref="T2483" si="1456">R2483*S2483</f>
        <v>22200</v>
      </c>
      <c r="U2483" s="23">
        <f t="shared" ref="U2483" si="1457">T2483*1.12</f>
        <v>24864.000000000004</v>
      </c>
      <c r="V2483" s="2"/>
      <c r="W2483" s="2">
        <v>2016</v>
      </c>
      <c r="X2483" s="41"/>
    </row>
    <row r="2484" spans="1:24" ht="153" x14ac:dyDescent="0.25">
      <c r="A2484" s="6" t="s">
        <v>6364</v>
      </c>
      <c r="B2484" s="15" t="s">
        <v>25</v>
      </c>
      <c r="C2484" s="11" t="s">
        <v>4085</v>
      </c>
      <c r="D2484" s="11" t="s">
        <v>4081</v>
      </c>
      <c r="E2484" s="11" t="s">
        <v>4086</v>
      </c>
      <c r="F2484" s="29" t="s">
        <v>4087</v>
      </c>
      <c r="G2484" s="10" t="s">
        <v>30</v>
      </c>
      <c r="H2484" s="2">
        <v>0</v>
      </c>
      <c r="I2484" s="11">
        <v>470000000</v>
      </c>
      <c r="J2484" s="6" t="s">
        <v>32</v>
      </c>
      <c r="K2484" s="11" t="s">
        <v>95</v>
      </c>
      <c r="L2484" s="26" t="s">
        <v>34</v>
      </c>
      <c r="M2484" s="41" t="s">
        <v>35</v>
      </c>
      <c r="N2484" s="11" t="s">
        <v>4084</v>
      </c>
      <c r="O2484" s="11" t="s">
        <v>2050</v>
      </c>
      <c r="P2484" s="2">
        <v>796</v>
      </c>
      <c r="Q2484" s="88" t="s">
        <v>2019</v>
      </c>
      <c r="R2484" s="9">
        <v>60</v>
      </c>
      <c r="S2484" s="89">
        <v>798</v>
      </c>
      <c r="T2484" s="23">
        <v>0</v>
      </c>
      <c r="U2484" s="23">
        <f t="shared" si="1409"/>
        <v>0</v>
      </c>
      <c r="V2484" s="2"/>
      <c r="W2484" s="2">
        <v>2016</v>
      </c>
      <c r="X2484" s="41" t="s">
        <v>6914</v>
      </c>
    </row>
    <row r="2485" spans="1:24" ht="153" x14ac:dyDescent="0.25">
      <c r="A2485" s="6" t="s">
        <v>6906</v>
      </c>
      <c r="B2485" s="15" t="s">
        <v>25</v>
      </c>
      <c r="C2485" s="11" t="s">
        <v>4085</v>
      </c>
      <c r="D2485" s="11" t="s">
        <v>4081</v>
      </c>
      <c r="E2485" s="11" t="s">
        <v>4086</v>
      </c>
      <c r="F2485" s="29" t="s">
        <v>4087</v>
      </c>
      <c r="G2485" s="10" t="s">
        <v>30</v>
      </c>
      <c r="H2485" s="2">
        <v>0</v>
      </c>
      <c r="I2485" s="11">
        <v>470000000</v>
      </c>
      <c r="J2485" s="6" t="s">
        <v>32</v>
      </c>
      <c r="K2485" s="11" t="s">
        <v>240</v>
      </c>
      <c r="L2485" s="26" t="s">
        <v>34</v>
      </c>
      <c r="M2485" s="41" t="s">
        <v>35</v>
      </c>
      <c r="N2485" s="11" t="s">
        <v>4084</v>
      </c>
      <c r="O2485" s="11" t="s">
        <v>2050</v>
      </c>
      <c r="P2485" s="2">
        <v>796</v>
      </c>
      <c r="Q2485" s="88" t="s">
        <v>2019</v>
      </c>
      <c r="R2485" s="9">
        <v>40</v>
      </c>
      <c r="S2485" s="89">
        <v>798</v>
      </c>
      <c r="T2485" s="23">
        <f t="shared" ref="T2485" si="1458">R2485*S2485</f>
        <v>31920</v>
      </c>
      <c r="U2485" s="23">
        <f t="shared" ref="U2485" si="1459">T2485*1.12</f>
        <v>35750.400000000001</v>
      </c>
      <c r="V2485" s="2"/>
      <c r="W2485" s="2">
        <v>2016</v>
      </c>
      <c r="X2485" s="41"/>
    </row>
    <row r="2486" spans="1:24" ht="153" x14ac:dyDescent="0.25">
      <c r="A2486" s="6" t="s">
        <v>6365</v>
      </c>
      <c r="B2486" s="15" t="s">
        <v>25</v>
      </c>
      <c r="C2486" s="11" t="s">
        <v>4088</v>
      </c>
      <c r="D2486" s="11" t="s">
        <v>4081</v>
      </c>
      <c r="E2486" s="11" t="s">
        <v>4089</v>
      </c>
      <c r="F2486" s="3" t="s">
        <v>4090</v>
      </c>
      <c r="G2486" s="10" t="s">
        <v>30</v>
      </c>
      <c r="H2486" s="2">
        <v>0</v>
      </c>
      <c r="I2486" s="11">
        <v>470000000</v>
      </c>
      <c r="J2486" s="6" t="s">
        <v>32</v>
      </c>
      <c r="K2486" s="11" t="s">
        <v>95</v>
      </c>
      <c r="L2486" s="26" t="s">
        <v>34</v>
      </c>
      <c r="M2486" s="41" t="s">
        <v>35</v>
      </c>
      <c r="N2486" s="11" t="s">
        <v>4084</v>
      </c>
      <c r="O2486" s="11" t="s">
        <v>2050</v>
      </c>
      <c r="P2486" s="2">
        <v>796</v>
      </c>
      <c r="Q2486" s="88" t="s">
        <v>2019</v>
      </c>
      <c r="R2486" s="9">
        <v>80</v>
      </c>
      <c r="S2486" s="89">
        <v>1188</v>
      </c>
      <c r="T2486" s="23">
        <v>0</v>
      </c>
      <c r="U2486" s="23">
        <f>T2486*1.12</f>
        <v>0</v>
      </c>
      <c r="V2486" s="2"/>
      <c r="W2486" s="2">
        <v>2016</v>
      </c>
      <c r="X2486" s="41" t="s">
        <v>6914</v>
      </c>
    </row>
    <row r="2487" spans="1:24" ht="153" x14ac:dyDescent="0.25">
      <c r="A2487" s="6" t="s">
        <v>6908</v>
      </c>
      <c r="B2487" s="15" t="s">
        <v>25</v>
      </c>
      <c r="C2487" s="11" t="s">
        <v>4088</v>
      </c>
      <c r="D2487" s="11" t="s">
        <v>4081</v>
      </c>
      <c r="E2487" s="11" t="s">
        <v>4089</v>
      </c>
      <c r="F2487" s="3" t="s">
        <v>4090</v>
      </c>
      <c r="G2487" s="10" t="s">
        <v>30</v>
      </c>
      <c r="H2487" s="2">
        <v>0</v>
      </c>
      <c r="I2487" s="11">
        <v>470000000</v>
      </c>
      <c r="J2487" s="6" t="s">
        <v>32</v>
      </c>
      <c r="K2487" s="11" t="s">
        <v>240</v>
      </c>
      <c r="L2487" s="26" t="s">
        <v>34</v>
      </c>
      <c r="M2487" s="41" t="s">
        <v>35</v>
      </c>
      <c r="N2487" s="11" t="s">
        <v>4084</v>
      </c>
      <c r="O2487" s="11" t="s">
        <v>2050</v>
      </c>
      <c r="P2487" s="2">
        <v>796</v>
      </c>
      <c r="Q2487" s="88" t="s">
        <v>2019</v>
      </c>
      <c r="R2487" s="9">
        <v>40</v>
      </c>
      <c r="S2487" s="89">
        <v>1188</v>
      </c>
      <c r="T2487" s="23">
        <f>R2487*S2487</f>
        <v>47520</v>
      </c>
      <c r="U2487" s="23">
        <f>T2487*1.12</f>
        <v>53222.400000000001</v>
      </c>
      <c r="V2487" s="2"/>
      <c r="W2487" s="2">
        <v>2016</v>
      </c>
      <c r="X2487" s="41"/>
    </row>
    <row r="2488" spans="1:24" ht="153" x14ac:dyDescent="0.25">
      <c r="A2488" s="6" t="s">
        <v>6366</v>
      </c>
      <c r="B2488" s="15" t="s">
        <v>25</v>
      </c>
      <c r="C2488" s="11" t="s">
        <v>4091</v>
      </c>
      <c r="D2488" s="11" t="s">
        <v>4081</v>
      </c>
      <c r="E2488" s="11" t="s">
        <v>4092</v>
      </c>
      <c r="F2488" s="3" t="s">
        <v>4093</v>
      </c>
      <c r="G2488" s="10" t="s">
        <v>30</v>
      </c>
      <c r="H2488" s="2">
        <v>0</v>
      </c>
      <c r="I2488" s="11">
        <v>470000000</v>
      </c>
      <c r="J2488" s="6" t="s">
        <v>32</v>
      </c>
      <c r="K2488" s="11" t="s">
        <v>95</v>
      </c>
      <c r="L2488" s="26" t="s">
        <v>34</v>
      </c>
      <c r="M2488" s="41" t="s">
        <v>35</v>
      </c>
      <c r="N2488" s="11" t="s">
        <v>4084</v>
      </c>
      <c r="O2488" s="11" t="s">
        <v>2050</v>
      </c>
      <c r="P2488" s="2">
        <v>796</v>
      </c>
      <c r="Q2488" s="88" t="s">
        <v>2019</v>
      </c>
      <c r="R2488" s="9">
        <v>80</v>
      </c>
      <c r="S2488" s="89">
        <v>1263.5999999999999</v>
      </c>
      <c r="T2488" s="23">
        <v>0</v>
      </c>
      <c r="U2488" s="23">
        <f>T2488*1.12</f>
        <v>0</v>
      </c>
      <c r="V2488" s="2"/>
      <c r="W2488" s="2">
        <v>2016</v>
      </c>
      <c r="X2488" s="41" t="s">
        <v>6914</v>
      </c>
    </row>
    <row r="2489" spans="1:24" ht="153" x14ac:dyDescent="0.25">
      <c r="A2489" s="6" t="s">
        <v>6909</v>
      </c>
      <c r="B2489" s="15" t="s">
        <v>25</v>
      </c>
      <c r="C2489" s="11" t="s">
        <v>4091</v>
      </c>
      <c r="D2489" s="11" t="s">
        <v>4081</v>
      </c>
      <c r="E2489" s="11" t="s">
        <v>4092</v>
      </c>
      <c r="F2489" s="3" t="s">
        <v>4093</v>
      </c>
      <c r="G2489" s="10" t="s">
        <v>30</v>
      </c>
      <c r="H2489" s="2">
        <v>0</v>
      </c>
      <c r="I2489" s="11">
        <v>470000000</v>
      </c>
      <c r="J2489" s="6" t="s">
        <v>32</v>
      </c>
      <c r="K2489" s="11" t="s">
        <v>240</v>
      </c>
      <c r="L2489" s="26" t="s">
        <v>34</v>
      </c>
      <c r="M2489" s="41" t="s">
        <v>35</v>
      </c>
      <c r="N2489" s="11" t="s">
        <v>4084</v>
      </c>
      <c r="O2489" s="11" t="s">
        <v>2050</v>
      </c>
      <c r="P2489" s="2">
        <v>796</v>
      </c>
      <c r="Q2489" s="88" t="s">
        <v>2019</v>
      </c>
      <c r="R2489" s="9">
        <v>40</v>
      </c>
      <c r="S2489" s="89">
        <v>1263.5999999999999</v>
      </c>
      <c r="T2489" s="23">
        <f>R2489*S2489</f>
        <v>50544</v>
      </c>
      <c r="U2489" s="23">
        <f>T2489*1.12</f>
        <v>56609.280000000006</v>
      </c>
      <c r="V2489" s="2"/>
      <c r="W2489" s="2">
        <v>2016</v>
      </c>
      <c r="X2489" s="41"/>
    </row>
    <row r="2490" spans="1:24" ht="153" x14ac:dyDescent="0.25">
      <c r="A2490" s="6" t="s">
        <v>6367</v>
      </c>
      <c r="B2490" s="15" t="s">
        <v>25</v>
      </c>
      <c r="C2490" s="11" t="s">
        <v>4094</v>
      </c>
      <c r="D2490" s="11" t="s">
        <v>4081</v>
      </c>
      <c r="E2490" s="11" t="s">
        <v>4095</v>
      </c>
      <c r="F2490" s="3" t="s">
        <v>4096</v>
      </c>
      <c r="G2490" s="10" t="s">
        <v>30</v>
      </c>
      <c r="H2490" s="2">
        <v>0</v>
      </c>
      <c r="I2490" s="11">
        <v>470000000</v>
      </c>
      <c r="J2490" s="6" t="s">
        <v>32</v>
      </c>
      <c r="K2490" s="11" t="s">
        <v>95</v>
      </c>
      <c r="L2490" s="26" t="s">
        <v>34</v>
      </c>
      <c r="M2490" s="41" t="s">
        <v>35</v>
      </c>
      <c r="N2490" s="11" t="s">
        <v>4084</v>
      </c>
      <c r="O2490" s="11" t="s">
        <v>2050</v>
      </c>
      <c r="P2490" s="2">
        <v>796</v>
      </c>
      <c r="Q2490" s="88" t="s">
        <v>2019</v>
      </c>
      <c r="R2490" s="9">
        <v>15</v>
      </c>
      <c r="S2490" s="89">
        <v>1110</v>
      </c>
      <c r="T2490" s="23">
        <v>0</v>
      </c>
      <c r="U2490" s="23">
        <f t="shared" si="1409"/>
        <v>0</v>
      </c>
      <c r="V2490" s="2"/>
      <c r="W2490" s="2">
        <v>2016</v>
      </c>
      <c r="X2490" s="41" t="s">
        <v>6914</v>
      </c>
    </row>
    <row r="2491" spans="1:24" ht="153" x14ac:dyDescent="0.25">
      <c r="A2491" s="6" t="s">
        <v>6910</v>
      </c>
      <c r="B2491" s="15" t="s">
        <v>25</v>
      </c>
      <c r="C2491" s="11" t="s">
        <v>4094</v>
      </c>
      <c r="D2491" s="11" t="s">
        <v>4081</v>
      </c>
      <c r="E2491" s="11" t="s">
        <v>4095</v>
      </c>
      <c r="F2491" s="3" t="s">
        <v>4096</v>
      </c>
      <c r="G2491" s="10" t="s">
        <v>30</v>
      </c>
      <c r="H2491" s="2">
        <v>0</v>
      </c>
      <c r="I2491" s="11">
        <v>470000000</v>
      </c>
      <c r="J2491" s="6" t="s">
        <v>32</v>
      </c>
      <c r="K2491" s="11" t="s">
        <v>240</v>
      </c>
      <c r="L2491" s="26" t="s">
        <v>34</v>
      </c>
      <c r="M2491" s="41" t="s">
        <v>35</v>
      </c>
      <c r="N2491" s="11" t="s">
        <v>4084</v>
      </c>
      <c r="O2491" s="11" t="s">
        <v>2050</v>
      </c>
      <c r="P2491" s="2">
        <v>796</v>
      </c>
      <c r="Q2491" s="88" t="s">
        <v>2019</v>
      </c>
      <c r="R2491" s="9">
        <v>8</v>
      </c>
      <c r="S2491" s="89">
        <v>1110</v>
      </c>
      <c r="T2491" s="23">
        <f>R2491*S2491</f>
        <v>8880</v>
      </c>
      <c r="U2491" s="23">
        <f t="shared" ref="U2491" si="1460">T2491*1.12</f>
        <v>9945.6</v>
      </c>
      <c r="V2491" s="2"/>
      <c r="W2491" s="2">
        <v>2016</v>
      </c>
      <c r="X2491" s="41"/>
    </row>
    <row r="2492" spans="1:24" ht="153" x14ac:dyDescent="0.25">
      <c r="A2492" s="6" t="s">
        <v>6368</v>
      </c>
      <c r="B2492" s="15" t="s">
        <v>25</v>
      </c>
      <c r="C2492" s="11" t="s">
        <v>4097</v>
      </c>
      <c r="D2492" s="11" t="s">
        <v>4081</v>
      </c>
      <c r="E2492" s="11" t="s">
        <v>4098</v>
      </c>
      <c r="F2492" s="3" t="s">
        <v>4099</v>
      </c>
      <c r="G2492" s="10" t="s">
        <v>30</v>
      </c>
      <c r="H2492" s="2">
        <v>0</v>
      </c>
      <c r="I2492" s="11">
        <v>470000000</v>
      </c>
      <c r="J2492" s="6" t="s">
        <v>32</v>
      </c>
      <c r="K2492" s="11" t="s">
        <v>95</v>
      </c>
      <c r="L2492" s="26" t="s">
        <v>34</v>
      </c>
      <c r="M2492" s="41" t="s">
        <v>35</v>
      </c>
      <c r="N2492" s="11" t="s">
        <v>4084</v>
      </c>
      <c r="O2492" s="11" t="s">
        <v>2050</v>
      </c>
      <c r="P2492" s="2">
        <v>796</v>
      </c>
      <c r="Q2492" s="88" t="s">
        <v>2019</v>
      </c>
      <c r="R2492" s="9">
        <v>15</v>
      </c>
      <c r="S2492" s="89">
        <v>1110</v>
      </c>
      <c r="T2492" s="23">
        <v>0</v>
      </c>
      <c r="U2492" s="23">
        <f t="shared" si="1409"/>
        <v>0</v>
      </c>
      <c r="V2492" s="2"/>
      <c r="W2492" s="2">
        <v>2016</v>
      </c>
      <c r="X2492" s="41" t="s">
        <v>6914</v>
      </c>
    </row>
    <row r="2493" spans="1:24" ht="153" x14ac:dyDescent="0.25">
      <c r="A2493" s="6" t="s">
        <v>6911</v>
      </c>
      <c r="B2493" s="15" t="s">
        <v>25</v>
      </c>
      <c r="C2493" s="11" t="s">
        <v>4097</v>
      </c>
      <c r="D2493" s="11" t="s">
        <v>4081</v>
      </c>
      <c r="E2493" s="11" t="s">
        <v>4098</v>
      </c>
      <c r="F2493" s="3" t="s">
        <v>4099</v>
      </c>
      <c r="G2493" s="10" t="s">
        <v>30</v>
      </c>
      <c r="H2493" s="2">
        <v>0</v>
      </c>
      <c r="I2493" s="11">
        <v>470000000</v>
      </c>
      <c r="J2493" s="6" t="s">
        <v>32</v>
      </c>
      <c r="K2493" s="11" t="s">
        <v>240</v>
      </c>
      <c r="L2493" s="26" t="s">
        <v>34</v>
      </c>
      <c r="M2493" s="41" t="s">
        <v>35</v>
      </c>
      <c r="N2493" s="11" t="s">
        <v>4084</v>
      </c>
      <c r="O2493" s="11" t="s">
        <v>2050</v>
      </c>
      <c r="P2493" s="2">
        <v>796</v>
      </c>
      <c r="Q2493" s="88" t="s">
        <v>2019</v>
      </c>
      <c r="R2493" s="9">
        <v>8</v>
      </c>
      <c r="S2493" s="89">
        <v>1110</v>
      </c>
      <c r="T2493" s="23">
        <f t="shared" ref="T2493" si="1461">R2493*S2493</f>
        <v>8880</v>
      </c>
      <c r="U2493" s="23">
        <f t="shared" ref="U2493" si="1462">T2493*1.12</f>
        <v>9945.6</v>
      </c>
      <c r="V2493" s="2"/>
      <c r="W2493" s="2">
        <v>2016</v>
      </c>
      <c r="X2493" s="41"/>
    </row>
    <row r="2494" spans="1:24" ht="153" x14ac:dyDescent="0.25">
      <c r="A2494" s="6" t="s">
        <v>6369</v>
      </c>
      <c r="B2494" s="15" t="s">
        <v>25</v>
      </c>
      <c r="C2494" s="11" t="s">
        <v>4100</v>
      </c>
      <c r="D2494" s="11" t="s">
        <v>4101</v>
      </c>
      <c r="E2494" s="11" t="s">
        <v>4102</v>
      </c>
      <c r="F2494" s="29" t="s">
        <v>4103</v>
      </c>
      <c r="G2494" s="10" t="s">
        <v>2001</v>
      </c>
      <c r="H2494" s="2">
        <v>0</v>
      </c>
      <c r="I2494" s="11">
        <v>470000000</v>
      </c>
      <c r="J2494" s="6" t="s">
        <v>32</v>
      </c>
      <c r="K2494" s="11" t="s">
        <v>95</v>
      </c>
      <c r="L2494" s="26" t="s">
        <v>34</v>
      </c>
      <c r="M2494" s="41" t="s">
        <v>35</v>
      </c>
      <c r="N2494" s="11" t="s">
        <v>36</v>
      </c>
      <c r="O2494" s="11" t="s">
        <v>2050</v>
      </c>
      <c r="P2494" s="41" t="s">
        <v>1103</v>
      </c>
      <c r="Q2494" s="11" t="s">
        <v>4047</v>
      </c>
      <c r="R2494" s="9">
        <v>35</v>
      </c>
      <c r="S2494" s="89">
        <v>1100</v>
      </c>
      <c r="T2494" s="23">
        <f>R2494*S2494</f>
        <v>38500</v>
      </c>
      <c r="U2494" s="23">
        <f>T2494*1.12</f>
        <v>43120.000000000007</v>
      </c>
      <c r="V2494" s="2"/>
      <c r="W2494" s="2">
        <v>2016</v>
      </c>
      <c r="X2494" s="41"/>
    </row>
    <row r="2495" spans="1:24" ht="153" x14ac:dyDescent="0.25">
      <c r="A2495" s="6" t="s">
        <v>6370</v>
      </c>
      <c r="B2495" s="15" t="s">
        <v>25</v>
      </c>
      <c r="C2495" s="11" t="s">
        <v>4104</v>
      </c>
      <c r="D2495" s="11" t="s">
        <v>4101</v>
      </c>
      <c r="E2495" s="11" t="s">
        <v>4105</v>
      </c>
      <c r="F2495" s="29" t="s">
        <v>4106</v>
      </c>
      <c r="G2495" s="10" t="s">
        <v>2001</v>
      </c>
      <c r="H2495" s="2">
        <v>0</v>
      </c>
      <c r="I2495" s="11">
        <v>470000000</v>
      </c>
      <c r="J2495" s="6" t="s">
        <v>32</v>
      </c>
      <c r="K2495" s="11" t="s">
        <v>95</v>
      </c>
      <c r="L2495" s="26" t="s">
        <v>34</v>
      </c>
      <c r="M2495" s="41" t="s">
        <v>35</v>
      </c>
      <c r="N2495" s="11" t="s">
        <v>36</v>
      </c>
      <c r="O2495" s="11" t="s">
        <v>2050</v>
      </c>
      <c r="P2495" s="2">
        <v>796</v>
      </c>
      <c r="Q2495" s="88" t="s">
        <v>39</v>
      </c>
      <c r="R2495" s="9">
        <v>1000</v>
      </c>
      <c r="S2495" s="89">
        <v>15</v>
      </c>
      <c r="T2495" s="23">
        <f>R2495*S2495</f>
        <v>15000</v>
      </c>
      <c r="U2495" s="23">
        <f>T2495*1.12</f>
        <v>16800</v>
      </c>
      <c r="V2495" s="2"/>
      <c r="W2495" s="2">
        <v>2016</v>
      </c>
      <c r="X2495" s="41"/>
    </row>
    <row r="2496" spans="1:24" ht="153" x14ac:dyDescent="0.25">
      <c r="A2496" s="6" t="s">
        <v>6371</v>
      </c>
      <c r="B2496" s="15" t="s">
        <v>25</v>
      </c>
      <c r="C2496" s="11" t="s">
        <v>4107</v>
      </c>
      <c r="D2496" s="11" t="s">
        <v>4108</v>
      </c>
      <c r="E2496" s="11" t="s">
        <v>141</v>
      </c>
      <c r="F2496" s="29" t="s">
        <v>4109</v>
      </c>
      <c r="G2496" s="10" t="s">
        <v>2001</v>
      </c>
      <c r="H2496" s="2">
        <v>0</v>
      </c>
      <c r="I2496" s="11">
        <v>470000000</v>
      </c>
      <c r="J2496" s="6" t="s">
        <v>32</v>
      </c>
      <c r="K2496" s="11" t="s">
        <v>95</v>
      </c>
      <c r="L2496" s="26" t="s">
        <v>34</v>
      </c>
      <c r="M2496" s="41" t="s">
        <v>35</v>
      </c>
      <c r="N2496" s="11" t="s">
        <v>36</v>
      </c>
      <c r="O2496" s="11" t="s">
        <v>2050</v>
      </c>
      <c r="P2496" s="2">
        <v>796</v>
      </c>
      <c r="Q2496" s="88" t="s">
        <v>39</v>
      </c>
      <c r="R2496" s="9">
        <v>3</v>
      </c>
      <c r="S2496" s="89">
        <v>4500</v>
      </c>
      <c r="T2496" s="23">
        <f>R2496*S2496</f>
        <v>13500</v>
      </c>
      <c r="U2496" s="23">
        <f>T2496*1.12</f>
        <v>15120.000000000002</v>
      </c>
      <c r="V2496" s="2"/>
      <c r="W2496" s="2">
        <v>2016</v>
      </c>
      <c r="X2496" s="41"/>
    </row>
    <row r="2497" spans="1:24" ht="153" x14ac:dyDescent="0.25">
      <c r="A2497" s="6" t="s">
        <v>6372</v>
      </c>
      <c r="B2497" s="15" t="s">
        <v>25</v>
      </c>
      <c r="C2497" s="11" t="s">
        <v>4110</v>
      </c>
      <c r="D2497" s="11" t="s">
        <v>4111</v>
      </c>
      <c r="E2497" s="11" t="s">
        <v>4112</v>
      </c>
      <c r="F2497" s="90" t="s">
        <v>4113</v>
      </c>
      <c r="G2497" s="10" t="s">
        <v>30</v>
      </c>
      <c r="H2497" s="2">
        <v>0</v>
      </c>
      <c r="I2497" s="11">
        <v>470000000</v>
      </c>
      <c r="J2497" s="6" t="s">
        <v>32</v>
      </c>
      <c r="K2497" s="3" t="s">
        <v>45</v>
      </c>
      <c r="L2497" s="26" t="s">
        <v>34</v>
      </c>
      <c r="M2497" s="41" t="s">
        <v>35</v>
      </c>
      <c r="N2497" s="11" t="s">
        <v>36</v>
      </c>
      <c r="O2497" s="11" t="s">
        <v>2050</v>
      </c>
      <c r="P2497" s="2">
        <v>796</v>
      </c>
      <c r="Q2497" s="88" t="s">
        <v>39</v>
      </c>
      <c r="R2497" s="9">
        <v>15</v>
      </c>
      <c r="S2497" s="89">
        <v>63360</v>
      </c>
      <c r="T2497" s="23">
        <v>0</v>
      </c>
      <c r="U2497" s="23">
        <f t="shared" si="1409"/>
        <v>0</v>
      </c>
      <c r="V2497" s="2"/>
      <c r="W2497" s="2">
        <v>2016</v>
      </c>
      <c r="X2497" s="41" t="s">
        <v>6995</v>
      </c>
    </row>
    <row r="2498" spans="1:24" ht="153" x14ac:dyDescent="0.25">
      <c r="A2498" s="6" t="s">
        <v>7694</v>
      </c>
      <c r="B2498" s="15" t="s">
        <v>25</v>
      </c>
      <c r="C2498" s="11" t="s">
        <v>4110</v>
      </c>
      <c r="D2498" s="11" t="s">
        <v>4111</v>
      </c>
      <c r="E2498" s="11" t="s">
        <v>4112</v>
      </c>
      <c r="F2498" s="90" t="s">
        <v>4113</v>
      </c>
      <c r="G2498" s="10" t="s">
        <v>30</v>
      </c>
      <c r="H2498" s="2">
        <v>50</v>
      </c>
      <c r="I2498" s="11">
        <v>470000000</v>
      </c>
      <c r="J2498" s="6" t="s">
        <v>32</v>
      </c>
      <c r="K2498" s="3" t="s">
        <v>45</v>
      </c>
      <c r="L2498" s="26" t="s">
        <v>34</v>
      </c>
      <c r="M2498" s="41" t="s">
        <v>35</v>
      </c>
      <c r="N2498" s="11" t="s">
        <v>78</v>
      </c>
      <c r="O2498" s="11" t="s">
        <v>79</v>
      </c>
      <c r="P2498" s="2">
        <v>796</v>
      </c>
      <c r="Q2498" s="88" t="s">
        <v>39</v>
      </c>
      <c r="R2498" s="9">
        <v>15</v>
      </c>
      <c r="S2498" s="89">
        <v>63360</v>
      </c>
      <c r="T2498" s="23">
        <v>0</v>
      </c>
      <c r="U2498" s="23">
        <f t="shared" ref="U2498" si="1463">T2498*1.12</f>
        <v>0</v>
      </c>
      <c r="V2498" s="2" t="s">
        <v>80</v>
      </c>
      <c r="W2498" s="2">
        <v>2016</v>
      </c>
      <c r="X2498" s="41" t="s">
        <v>7007</v>
      </c>
    </row>
    <row r="2499" spans="1:24" ht="153" x14ac:dyDescent="0.25">
      <c r="A2499" s="6" t="s">
        <v>10608</v>
      </c>
      <c r="B2499" s="15" t="s">
        <v>25</v>
      </c>
      <c r="C2499" s="11" t="s">
        <v>4110</v>
      </c>
      <c r="D2499" s="11" t="s">
        <v>4111</v>
      </c>
      <c r="E2499" s="11" t="s">
        <v>4112</v>
      </c>
      <c r="F2499" s="90" t="s">
        <v>4113</v>
      </c>
      <c r="G2499" s="10" t="s">
        <v>30</v>
      </c>
      <c r="H2499" s="2">
        <v>0</v>
      </c>
      <c r="I2499" s="11">
        <v>470000000</v>
      </c>
      <c r="J2499" s="6" t="s">
        <v>32</v>
      </c>
      <c r="K2499" s="3" t="s">
        <v>240</v>
      </c>
      <c r="L2499" s="26" t="s">
        <v>34</v>
      </c>
      <c r="M2499" s="41" t="s">
        <v>35</v>
      </c>
      <c r="N2499" s="11" t="s">
        <v>36</v>
      </c>
      <c r="O2499" s="11" t="s">
        <v>2050</v>
      </c>
      <c r="P2499" s="2">
        <v>796</v>
      </c>
      <c r="Q2499" s="88" t="s">
        <v>39</v>
      </c>
      <c r="R2499" s="9">
        <v>15</v>
      </c>
      <c r="S2499" s="89">
        <v>63360</v>
      </c>
      <c r="T2499" s="23">
        <f>R2499*S2499</f>
        <v>950400</v>
      </c>
      <c r="U2499" s="23">
        <f t="shared" ref="U2499" si="1464">T2499*1.12</f>
        <v>1064448</v>
      </c>
      <c r="V2499" s="2"/>
      <c r="W2499" s="2">
        <v>2016</v>
      </c>
      <c r="X2499" s="41"/>
    </row>
    <row r="2500" spans="1:24" ht="153" x14ac:dyDescent="0.25">
      <c r="A2500" s="6" t="s">
        <v>6373</v>
      </c>
      <c r="B2500" s="15" t="s">
        <v>25</v>
      </c>
      <c r="C2500" s="11" t="s">
        <v>4114</v>
      </c>
      <c r="D2500" s="11" t="s">
        <v>2036</v>
      </c>
      <c r="E2500" s="11" t="s">
        <v>4115</v>
      </c>
      <c r="F2500" s="3" t="s">
        <v>4116</v>
      </c>
      <c r="G2500" s="10" t="s">
        <v>30</v>
      </c>
      <c r="H2500" s="2">
        <v>0</v>
      </c>
      <c r="I2500" s="11">
        <v>470000000</v>
      </c>
      <c r="J2500" s="6" t="s">
        <v>32</v>
      </c>
      <c r="K2500" s="3" t="s">
        <v>45</v>
      </c>
      <c r="L2500" s="26" t="s">
        <v>34</v>
      </c>
      <c r="M2500" s="41" t="s">
        <v>35</v>
      </c>
      <c r="N2500" s="11" t="s">
        <v>36</v>
      </c>
      <c r="O2500" s="11" t="s">
        <v>2050</v>
      </c>
      <c r="P2500" s="41" t="s">
        <v>2039</v>
      </c>
      <c r="Q2500" s="88" t="s">
        <v>2040</v>
      </c>
      <c r="R2500" s="9">
        <v>1</v>
      </c>
      <c r="S2500" s="89">
        <v>495530</v>
      </c>
      <c r="T2500" s="23">
        <v>0</v>
      </c>
      <c r="U2500" s="23">
        <f t="shared" si="1409"/>
        <v>0</v>
      </c>
      <c r="V2500" s="2"/>
      <c r="W2500" s="2">
        <v>2016</v>
      </c>
      <c r="X2500" s="41" t="s">
        <v>6995</v>
      </c>
    </row>
    <row r="2501" spans="1:24" ht="153" x14ac:dyDescent="0.25">
      <c r="A2501" s="6" t="s">
        <v>7693</v>
      </c>
      <c r="B2501" s="15" t="s">
        <v>25</v>
      </c>
      <c r="C2501" s="11" t="s">
        <v>4114</v>
      </c>
      <c r="D2501" s="11" t="s">
        <v>2036</v>
      </c>
      <c r="E2501" s="11" t="s">
        <v>4115</v>
      </c>
      <c r="F2501" s="3" t="s">
        <v>4116</v>
      </c>
      <c r="G2501" s="10" t="s">
        <v>30</v>
      </c>
      <c r="H2501" s="2">
        <v>50</v>
      </c>
      <c r="I2501" s="11">
        <v>470000000</v>
      </c>
      <c r="J2501" s="6" t="s">
        <v>32</v>
      </c>
      <c r="K2501" s="3" t="s">
        <v>45</v>
      </c>
      <c r="L2501" s="26" t="s">
        <v>34</v>
      </c>
      <c r="M2501" s="41" t="s">
        <v>35</v>
      </c>
      <c r="N2501" s="11" t="s">
        <v>78</v>
      </c>
      <c r="O2501" s="11" t="s">
        <v>79</v>
      </c>
      <c r="P2501" s="41" t="s">
        <v>2039</v>
      </c>
      <c r="Q2501" s="88" t="s">
        <v>2040</v>
      </c>
      <c r="R2501" s="9">
        <v>1</v>
      </c>
      <c r="S2501" s="89">
        <v>495530</v>
      </c>
      <c r="T2501" s="23">
        <v>0</v>
      </c>
      <c r="U2501" s="23">
        <f t="shared" ref="U2501" si="1465">T2501*1.12</f>
        <v>0</v>
      </c>
      <c r="V2501" s="2" t="s">
        <v>80</v>
      </c>
      <c r="W2501" s="2">
        <v>2016</v>
      </c>
      <c r="X2501" s="41" t="s">
        <v>7007</v>
      </c>
    </row>
    <row r="2502" spans="1:24" ht="153" x14ac:dyDescent="0.25">
      <c r="A2502" s="6" t="s">
        <v>10609</v>
      </c>
      <c r="B2502" s="15" t="s">
        <v>25</v>
      </c>
      <c r="C2502" s="11" t="s">
        <v>4114</v>
      </c>
      <c r="D2502" s="11" t="s">
        <v>2036</v>
      </c>
      <c r="E2502" s="11" t="s">
        <v>4115</v>
      </c>
      <c r="F2502" s="3" t="s">
        <v>4116</v>
      </c>
      <c r="G2502" s="10" t="s">
        <v>30</v>
      </c>
      <c r="H2502" s="2">
        <v>0</v>
      </c>
      <c r="I2502" s="11">
        <v>470000000</v>
      </c>
      <c r="J2502" s="6" t="s">
        <v>32</v>
      </c>
      <c r="K2502" s="3" t="s">
        <v>240</v>
      </c>
      <c r="L2502" s="26" t="s">
        <v>34</v>
      </c>
      <c r="M2502" s="41" t="s">
        <v>35</v>
      </c>
      <c r="N2502" s="11" t="s">
        <v>36</v>
      </c>
      <c r="O2502" s="11" t="s">
        <v>2050</v>
      </c>
      <c r="P2502" s="41" t="s">
        <v>2039</v>
      </c>
      <c r="Q2502" s="88" t="s">
        <v>2040</v>
      </c>
      <c r="R2502" s="9">
        <v>1</v>
      </c>
      <c r="S2502" s="89">
        <v>495530</v>
      </c>
      <c r="T2502" s="23">
        <f t="shared" ref="T2502" si="1466">R2502*S2502</f>
        <v>495530</v>
      </c>
      <c r="U2502" s="23">
        <f t="shared" ref="U2502" si="1467">T2502*1.12</f>
        <v>554993.60000000009</v>
      </c>
      <c r="V2502" s="2"/>
      <c r="W2502" s="2">
        <v>2016</v>
      </c>
      <c r="X2502" s="41"/>
    </row>
    <row r="2503" spans="1:24" ht="153" x14ac:dyDescent="0.25">
      <c r="A2503" s="6" t="s">
        <v>6374</v>
      </c>
      <c r="B2503" s="15" t="s">
        <v>25</v>
      </c>
      <c r="C2503" s="11" t="s">
        <v>4117</v>
      </c>
      <c r="D2503" s="11" t="s">
        <v>2036</v>
      </c>
      <c r="E2503" s="11" t="s">
        <v>4118</v>
      </c>
      <c r="F2503" s="11" t="s">
        <v>4119</v>
      </c>
      <c r="G2503" s="10" t="s">
        <v>30</v>
      </c>
      <c r="H2503" s="2">
        <v>0</v>
      </c>
      <c r="I2503" s="11">
        <v>470000000</v>
      </c>
      <c r="J2503" s="6" t="s">
        <v>32</v>
      </c>
      <c r="K2503" s="3" t="s">
        <v>45</v>
      </c>
      <c r="L2503" s="26" t="s">
        <v>34</v>
      </c>
      <c r="M2503" s="41" t="s">
        <v>35</v>
      </c>
      <c r="N2503" s="11" t="s">
        <v>36</v>
      </c>
      <c r="O2503" s="11" t="s">
        <v>2050</v>
      </c>
      <c r="P2503" s="41" t="s">
        <v>2039</v>
      </c>
      <c r="Q2503" s="88" t="s">
        <v>2040</v>
      </c>
      <c r="R2503" s="9">
        <v>0.5</v>
      </c>
      <c r="S2503" s="89">
        <v>1693440</v>
      </c>
      <c r="T2503" s="23">
        <v>0</v>
      </c>
      <c r="U2503" s="23">
        <f t="shared" si="1409"/>
        <v>0</v>
      </c>
      <c r="V2503" s="2"/>
      <c r="W2503" s="2">
        <v>2016</v>
      </c>
      <c r="X2503" s="41" t="s">
        <v>6995</v>
      </c>
    </row>
    <row r="2504" spans="1:24" ht="153" x14ac:dyDescent="0.25">
      <c r="A2504" s="6" t="s">
        <v>7695</v>
      </c>
      <c r="B2504" s="15" t="s">
        <v>25</v>
      </c>
      <c r="C2504" s="11" t="s">
        <v>4117</v>
      </c>
      <c r="D2504" s="11" t="s">
        <v>2036</v>
      </c>
      <c r="E2504" s="11" t="s">
        <v>4118</v>
      </c>
      <c r="F2504" s="11" t="s">
        <v>4119</v>
      </c>
      <c r="G2504" s="10" t="s">
        <v>30</v>
      </c>
      <c r="H2504" s="2">
        <v>50</v>
      </c>
      <c r="I2504" s="11">
        <v>470000000</v>
      </c>
      <c r="J2504" s="6" t="s">
        <v>32</v>
      </c>
      <c r="K2504" s="3" t="s">
        <v>45</v>
      </c>
      <c r="L2504" s="26" t="s">
        <v>34</v>
      </c>
      <c r="M2504" s="41" t="s">
        <v>35</v>
      </c>
      <c r="N2504" s="11" t="s">
        <v>78</v>
      </c>
      <c r="O2504" s="11" t="s">
        <v>79</v>
      </c>
      <c r="P2504" s="41" t="s">
        <v>2039</v>
      </c>
      <c r="Q2504" s="88" t="s">
        <v>2040</v>
      </c>
      <c r="R2504" s="9">
        <v>0.5</v>
      </c>
      <c r="S2504" s="89">
        <v>1693440</v>
      </c>
      <c r="T2504" s="23">
        <v>0</v>
      </c>
      <c r="U2504" s="23">
        <f t="shared" ref="U2504" si="1468">T2504*1.12</f>
        <v>0</v>
      </c>
      <c r="V2504" s="2" t="s">
        <v>80</v>
      </c>
      <c r="W2504" s="2">
        <v>2016</v>
      </c>
      <c r="X2504" s="41" t="s">
        <v>7007</v>
      </c>
    </row>
    <row r="2505" spans="1:24" ht="153" x14ac:dyDescent="0.25">
      <c r="A2505" s="6" t="s">
        <v>10610</v>
      </c>
      <c r="B2505" s="15" t="s">
        <v>25</v>
      </c>
      <c r="C2505" s="11" t="s">
        <v>4117</v>
      </c>
      <c r="D2505" s="11" t="s">
        <v>2036</v>
      </c>
      <c r="E2505" s="11" t="s">
        <v>4118</v>
      </c>
      <c r="F2505" s="11" t="s">
        <v>4119</v>
      </c>
      <c r="G2505" s="10" t="s">
        <v>30</v>
      </c>
      <c r="H2505" s="2">
        <v>0</v>
      </c>
      <c r="I2505" s="11">
        <v>470000000</v>
      </c>
      <c r="J2505" s="6" t="s">
        <v>32</v>
      </c>
      <c r="K2505" s="3" t="s">
        <v>240</v>
      </c>
      <c r="L2505" s="26" t="s">
        <v>34</v>
      </c>
      <c r="M2505" s="41" t="s">
        <v>35</v>
      </c>
      <c r="N2505" s="11" t="s">
        <v>36</v>
      </c>
      <c r="O2505" s="11" t="s">
        <v>2050</v>
      </c>
      <c r="P2505" s="41" t="s">
        <v>2039</v>
      </c>
      <c r="Q2505" s="88" t="s">
        <v>2040</v>
      </c>
      <c r="R2505" s="9">
        <v>0.5</v>
      </c>
      <c r="S2505" s="89">
        <v>1693440</v>
      </c>
      <c r="T2505" s="23">
        <f t="shared" ref="T2505" si="1469">R2505*S2505</f>
        <v>846720</v>
      </c>
      <c r="U2505" s="23">
        <f t="shared" ref="U2505" si="1470">T2505*1.12</f>
        <v>948326.40000000014</v>
      </c>
      <c r="V2505" s="2"/>
      <c r="W2505" s="2">
        <v>2016</v>
      </c>
      <c r="X2505" s="41"/>
    </row>
    <row r="2506" spans="1:24" ht="153" x14ac:dyDescent="0.25">
      <c r="A2506" s="6" t="s">
        <v>6375</v>
      </c>
      <c r="B2506" s="15" t="s">
        <v>25</v>
      </c>
      <c r="C2506" s="11" t="s">
        <v>4120</v>
      </c>
      <c r="D2506" s="11" t="s">
        <v>201</v>
      </c>
      <c r="E2506" s="11" t="s">
        <v>202</v>
      </c>
      <c r="F2506" s="33" t="s">
        <v>203</v>
      </c>
      <c r="G2506" s="10" t="s">
        <v>30</v>
      </c>
      <c r="H2506" s="2">
        <v>0</v>
      </c>
      <c r="I2506" s="11">
        <v>470000000</v>
      </c>
      <c r="J2506" s="6" t="s">
        <v>32</v>
      </c>
      <c r="K2506" s="3" t="s">
        <v>240</v>
      </c>
      <c r="L2506" s="26" t="s">
        <v>34</v>
      </c>
      <c r="M2506" s="41" t="s">
        <v>35</v>
      </c>
      <c r="N2506" s="11" t="s">
        <v>36</v>
      </c>
      <c r="O2506" s="11" t="s">
        <v>2050</v>
      </c>
      <c r="P2506" s="2">
        <v>796</v>
      </c>
      <c r="Q2506" s="88" t="s">
        <v>39</v>
      </c>
      <c r="R2506" s="9">
        <v>10</v>
      </c>
      <c r="S2506" s="89">
        <v>17962.560000000001</v>
      </c>
      <c r="T2506" s="23">
        <v>0</v>
      </c>
      <c r="U2506" s="23">
        <f t="shared" si="1409"/>
        <v>0</v>
      </c>
      <c r="V2506" s="2"/>
      <c r="W2506" s="2">
        <v>2016</v>
      </c>
      <c r="X2506" s="41" t="s">
        <v>7058</v>
      </c>
    </row>
    <row r="2507" spans="1:24" ht="153" x14ac:dyDescent="0.25">
      <c r="A2507" s="6" t="s">
        <v>6912</v>
      </c>
      <c r="B2507" s="15" t="s">
        <v>25</v>
      </c>
      <c r="C2507" s="11" t="s">
        <v>4120</v>
      </c>
      <c r="D2507" s="11" t="s">
        <v>201</v>
      </c>
      <c r="E2507" s="11" t="s">
        <v>202</v>
      </c>
      <c r="F2507" s="33" t="s">
        <v>203</v>
      </c>
      <c r="G2507" s="10" t="s">
        <v>30</v>
      </c>
      <c r="H2507" s="2">
        <v>0</v>
      </c>
      <c r="I2507" s="11">
        <v>470000000</v>
      </c>
      <c r="J2507" s="6" t="s">
        <v>32</v>
      </c>
      <c r="K2507" s="3" t="s">
        <v>240</v>
      </c>
      <c r="L2507" s="26" t="s">
        <v>34</v>
      </c>
      <c r="M2507" s="41" t="s">
        <v>35</v>
      </c>
      <c r="N2507" s="11" t="s">
        <v>36</v>
      </c>
      <c r="O2507" s="11" t="s">
        <v>2050</v>
      </c>
      <c r="P2507" s="2">
        <v>796</v>
      </c>
      <c r="Q2507" s="88" t="s">
        <v>39</v>
      </c>
      <c r="R2507" s="9">
        <v>6</v>
      </c>
      <c r="S2507" s="89">
        <v>15244</v>
      </c>
      <c r="T2507" s="23">
        <f t="shared" ref="T2507" si="1471">R2507*S2507</f>
        <v>91464</v>
      </c>
      <c r="U2507" s="23">
        <f t="shared" ref="U2507" si="1472">T2507*1.12</f>
        <v>102439.68000000001</v>
      </c>
      <c r="V2507" s="2"/>
      <c r="W2507" s="2">
        <v>2016</v>
      </c>
      <c r="X2507" s="41"/>
    </row>
    <row r="2508" spans="1:24" ht="153" x14ac:dyDescent="0.25">
      <c r="A2508" s="6" t="s">
        <v>6376</v>
      </c>
      <c r="B2508" s="15" t="s">
        <v>25</v>
      </c>
      <c r="C2508" s="11" t="s">
        <v>4121</v>
      </c>
      <c r="D2508" s="11" t="s">
        <v>2916</v>
      </c>
      <c r="E2508" s="11" t="s">
        <v>4122</v>
      </c>
      <c r="F2508" s="29" t="s">
        <v>4123</v>
      </c>
      <c r="G2508" s="10" t="s">
        <v>30</v>
      </c>
      <c r="H2508" s="2">
        <v>0</v>
      </c>
      <c r="I2508" s="18">
        <v>470000000</v>
      </c>
      <c r="J2508" s="6" t="s">
        <v>32</v>
      </c>
      <c r="K2508" s="3" t="s">
        <v>240</v>
      </c>
      <c r="L2508" s="26" t="s">
        <v>34</v>
      </c>
      <c r="M2508" s="41" t="s">
        <v>35</v>
      </c>
      <c r="N2508" s="11" t="s">
        <v>36</v>
      </c>
      <c r="O2508" s="11" t="s">
        <v>2050</v>
      </c>
      <c r="P2508" s="2">
        <v>796</v>
      </c>
      <c r="Q2508" s="88" t="s">
        <v>39</v>
      </c>
      <c r="R2508" s="9">
        <v>5</v>
      </c>
      <c r="S2508" s="89">
        <v>4500</v>
      </c>
      <c r="T2508" s="23">
        <f t="shared" ref="T2508:T2596" si="1473">R2508*S2508</f>
        <v>22500</v>
      </c>
      <c r="U2508" s="23">
        <f t="shared" si="1409"/>
        <v>25200.000000000004</v>
      </c>
      <c r="V2508" s="2"/>
      <c r="W2508" s="2">
        <v>2016</v>
      </c>
      <c r="X2508" s="41"/>
    </row>
    <row r="2509" spans="1:24" ht="153" x14ac:dyDescent="0.25">
      <c r="A2509" s="6" t="s">
        <v>6377</v>
      </c>
      <c r="B2509" s="15" t="s">
        <v>25</v>
      </c>
      <c r="C2509" s="11" t="s">
        <v>4124</v>
      </c>
      <c r="D2509" s="11" t="s">
        <v>2906</v>
      </c>
      <c r="E2509" s="11" t="s">
        <v>4125</v>
      </c>
      <c r="F2509" s="29" t="s">
        <v>4126</v>
      </c>
      <c r="G2509" s="10" t="s">
        <v>30</v>
      </c>
      <c r="H2509" s="91">
        <v>0</v>
      </c>
      <c r="I2509" s="40">
        <v>470000000</v>
      </c>
      <c r="J2509" s="6" t="s">
        <v>32</v>
      </c>
      <c r="K2509" s="3" t="s">
        <v>240</v>
      </c>
      <c r="L2509" s="26" t="s">
        <v>34</v>
      </c>
      <c r="M2509" s="41" t="s">
        <v>35</v>
      </c>
      <c r="N2509" s="11" t="s">
        <v>36</v>
      </c>
      <c r="O2509" s="11" t="s">
        <v>2050</v>
      </c>
      <c r="P2509" s="10" t="s">
        <v>38</v>
      </c>
      <c r="Q2509" s="88" t="s">
        <v>39</v>
      </c>
      <c r="R2509" s="9">
        <v>2</v>
      </c>
      <c r="S2509" s="89">
        <v>315222.96959999995</v>
      </c>
      <c r="T2509" s="23">
        <v>0</v>
      </c>
      <c r="U2509" s="23">
        <f t="shared" si="1409"/>
        <v>0</v>
      </c>
      <c r="V2509" s="2"/>
      <c r="W2509" s="2">
        <v>2016</v>
      </c>
      <c r="X2509" s="41" t="s">
        <v>6905</v>
      </c>
    </row>
    <row r="2510" spans="1:24" ht="153" x14ac:dyDescent="0.25">
      <c r="A2510" s="6" t="s">
        <v>6378</v>
      </c>
      <c r="B2510" s="15" t="s">
        <v>25</v>
      </c>
      <c r="C2510" s="11" t="s">
        <v>4127</v>
      </c>
      <c r="D2510" s="92" t="s">
        <v>4128</v>
      </c>
      <c r="E2510" s="93" t="s">
        <v>4129</v>
      </c>
      <c r="F2510" s="93" t="s">
        <v>4130</v>
      </c>
      <c r="G2510" s="10" t="s">
        <v>30</v>
      </c>
      <c r="H2510" s="91">
        <v>0</v>
      </c>
      <c r="I2510" s="40">
        <v>470000000</v>
      </c>
      <c r="J2510" s="6" t="s">
        <v>32</v>
      </c>
      <c r="K2510" s="3" t="s">
        <v>240</v>
      </c>
      <c r="L2510" s="26" t="s">
        <v>34</v>
      </c>
      <c r="M2510" s="41" t="s">
        <v>35</v>
      </c>
      <c r="N2510" s="11" t="s">
        <v>36</v>
      </c>
      <c r="O2510" s="11" t="s">
        <v>2050</v>
      </c>
      <c r="P2510" s="10" t="s">
        <v>38</v>
      </c>
      <c r="Q2510" s="88" t="s">
        <v>39</v>
      </c>
      <c r="R2510" s="9">
        <v>5</v>
      </c>
      <c r="S2510" s="89">
        <v>38969.680305600014</v>
      </c>
      <c r="T2510" s="23">
        <f t="shared" si="1473"/>
        <v>194848.40152800007</v>
      </c>
      <c r="U2510" s="23">
        <f t="shared" si="1409"/>
        <v>218230.2097113601</v>
      </c>
      <c r="V2510" s="2"/>
      <c r="W2510" s="2">
        <v>2016</v>
      </c>
      <c r="X2510" s="41"/>
    </row>
    <row r="2511" spans="1:24" ht="153" x14ac:dyDescent="0.25">
      <c r="A2511" s="6" t="s">
        <v>6379</v>
      </c>
      <c r="B2511" s="15" t="s">
        <v>25</v>
      </c>
      <c r="C2511" s="11" t="s">
        <v>4131</v>
      </c>
      <c r="D2511" s="92" t="s">
        <v>4132</v>
      </c>
      <c r="E2511" s="93" t="s">
        <v>4133</v>
      </c>
      <c r="F2511" s="29" t="s">
        <v>4134</v>
      </c>
      <c r="G2511" s="10" t="s">
        <v>30</v>
      </c>
      <c r="H2511" s="94">
        <v>50</v>
      </c>
      <c r="I2511" s="18">
        <v>470000000</v>
      </c>
      <c r="J2511" s="6" t="s">
        <v>32</v>
      </c>
      <c r="K2511" s="3" t="s">
        <v>240</v>
      </c>
      <c r="L2511" s="26" t="s">
        <v>34</v>
      </c>
      <c r="M2511" s="2" t="s">
        <v>35</v>
      </c>
      <c r="N2511" s="11" t="s">
        <v>78</v>
      </c>
      <c r="O2511" s="3" t="s">
        <v>4135</v>
      </c>
      <c r="P2511" s="41" t="s">
        <v>38</v>
      </c>
      <c r="Q2511" s="88" t="s">
        <v>39</v>
      </c>
      <c r="R2511" s="9">
        <v>2</v>
      </c>
      <c r="S2511" s="89">
        <v>140400</v>
      </c>
      <c r="T2511" s="23">
        <f t="shared" si="1473"/>
        <v>280800</v>
      </c>
      <c r="U2511" s="23">
        <f t="shared" si="1409"/>
        <v>314496.00000000006</v>
      </c>
      <c r="V2511" s="95" t="s">
        <v>80</v>
      </c>
      <c r="W2511" s="2">
        <v>2016</v>
      </c>
      <c r="X2511" s="41"/>
    </row>
    <row r="2512" spans="1:24" ht="102" x14ac:dyDescent="0.25">
      <c r="A2512" s="6" t="s">
        <v>6380</v>
      </c>
      <c r="B2512" s="15" t="s">
        <v>25</v>
      </c>
      <c r="C2512" s="11" t="s">
        <v>4136</v>
      </c>
      <c r="D2512" s="92" t="s">
        <v>781</v>
      </c>
      <c r="E2512" s="93" t="s">
        <v>4137</v>
      </c>
      <c r="F2512" s="29" t="s">
        <v>4138</v>
      </c>
      <c r="G2512" s="10" t="s">
        <v>30</v>
      </c>
      <c r="H2512" s="94">
        <v>0</v>
      </c>
      <c r="I2512" s="18">
        <v>470000000</v>
      </c>
      <c r="J2512" s="6" t="s">
        <v>32</v>
      </c>
      <c r="K2512" s="3" t="s">
        <v>240</v>
      </c>
      <c r="L2512" s="26" t="s">
        <v>34</v>
      </c>
      <c r="M2512" s="2" t="s">
        <v>35</v>
      </c>
      <c r="N2512" s="11" t="s">
        <v>36</v>
      </c>
      <c r="O2512" s="11" t="s">
        <v>37</v>
      </c>
      <c r="P2512" s="41">
        <v>796</v>
      </c>
      <c r="Q2512" s="88" t="s">
        <v>39</v>
      </c>
      <c r="R2512" s="9">
        <v>1</v>
      </c>
      <c r="S2512" s="89">
        <v>45200</v>
      </c>
      <c r="T2512" s="23">
        <f t="shared" si="1473"/>
        <v>45200</v>
      </c>
      <c r="U2512" s="23">
        <f t="shared" si="1409"/>
        <v>50624.000000000007</v>
      </c>
      <c r="V2512" s="2"/>
      <c r="W2512" s="2">
        <v>2016</v>
      </c>
      <c r="X2512" s="41"/>
    </row>
    <row r="2513" spans="1:24" ht="102" x14ac:dyDescent="0.25">
      <c r="A2513" s="6" t="s">
        <v>6381</v>
      </c>
      <c r="B2513" s="15" t="s">
        <v>25</v>
      </c>
      <c r="C2513" s="11" t="s">
        <v>4139</v>
      </c>
      <c r="D2513" s="96" t="s">
        <v>2398</v>
      </c>
      <c r="E2513" s="11" t="s">
        <v>4140</v>
      </c>
      <c r="F2513" s="29" t="s">
        <v>4141</v>
      </c>
      <c r="G2513" s="10" t="s">
        <v>30</v>
      </c>
      <c r="H2513" s="94">
        <v>0</v>
      </c>
      <c r="I2513" s="18">
        <v>470000000</v>
      </c>
      <c r="J2513" s="6" t="s">
        <v>32</v>
      </c>
      <c r="K2513" s="3" t="s">
        <v>2044</v>
      </c>
      <c r="L2513" s="26" t="s">
        <v>4142</v>
      </c>
      <c r="M2513" s="2" t="s">
        <v>35</v>
      </c>
      <c r="N2513" s="11" t="s">
        <v>36</v>
      </c>
      <c r="O2513" s="11" t="s">
        <v>37</v>
      </c>
      <c r="P2513" s="41">
        <v>796</v>
      </c>
      <c r="Q2513" s="88" t="s">
        <v>39</v>
      </c>
      <c r="R2513" s="9">
        <v>3</v>
      </c>
      <c r="S2513" s="89">
        <v>160000</v>
      </c>
      <c r="T2513" s="23">
        <v>0</v>
      </c>
      <c r="U2513" s="23">
        <f t="shared" si="1409"/>
        <v>0</v>
      </c>
      <c r="V2513" s="2"/>
      <c r="W2513" s="2">
        <v>2016</v>
      </c>
      <c r="X2513" s="41" t="s">
        <v>6914</v>
      </c>
    </row>
    <row r="2514" spans="1:24" ht="102" x14ac:dyDescent="0.25">
      <c r="A2514" s="6" t="s">
        <v>6913</v>
      </c>
      <c r="B2514" s="15" t="s">
        <v>25</v>
      </c>
      <c r="C2514" s="11" t="s">
        <v>4139</v>
      </c>
      <c r="D2514" s="96" t="s">
        <v>2398</v>
      </c>
      <c r="E2514" s="11" t="s">
        <v>4140</v>
      </c>
      <c r="F2514" s="29" t="s">
        <v>4141</v>
      </c>
      <c r="G2514" s="10" t="s">
        <v>30</v>
      </c>
      <c r="H2514" s="94">
        <v>0</v>
      </c>
      <c r="I2514" s="18">
        <v>470000000</v>
      </c>
      <c r="J2514" s="6" t="s">
        <v>32</v>
      </c>
      <c r="K2514" s="3" t="s">
        <v>240</v>
      </c>
      <c r="L2514" s="26" t="s">
        <v>4142</v>
      </c>
      <c r="M2514" s="2" t="s">
        <v>35</v>
      </c>
      <c r="N2514" s="11" t="s">
        <v>36</v>
      </c>
      <c r="O2514" s="11" t="s">
        <v>37</v>
      </c>
      <c r="P2514" s="41">
        <v>796</v>
      </c>
      <c r="Q2514" s="88" t="s">
        <v>39</v>
      </c>
      <c r="R2514" s="9">
        <v>2</v>
      </c>
      <c r="S2514" s="89">
        <v>160000</v>
      </c>
      <c r="T2514" s="23">
        <f t="shared" ref="T2514" si="1474">R2514*S2514</f>
        <v>320000</v>
      </c>
      <c r="U2514" s="23">
        <f t="shared" ref="U2514" si="1475">T2514*1.12</f>
        <v>358400.00000000006</v>
      </c>
      <c r="V2514" s="2"/>
      <c r="W2514" s="2">
        <v>2016</v>
      </c>
      <c r="X2514" s="41"/>
    </row>
    <row r="2515" spans="1:24" ht="102" x14ac:dyDescent="0.25">
      <c r="A2515" s="6" t="s">
        <v>6382</v>
      </c>
      <c r="B2515" s="15" t="s">
        <v>25</v>
      </c>
      <c r="C2515" s="11" t="s">
        <v>4143</v>
      </c>
      <c r="D2515" s="96" t="s">
        <v>4144</v>
      </c>
      <c r="E2515" s="11" t="s">
        <v>4145</v>
      </c>
      <c r="F2515" s="29" t="s">
        <v>4146</v>
      </c>
      <c r="G2515" s="10" t="s">
        <v>30</v>
      </c>
      <c r="H2515" s="94">
        <v>0</v>
      </c>
      <c r="I2515" s="18">
        <v>470000000</v>
      </c>
      <c r="J2515" s="6" t="s">
        <v>32</v>
      </c>
      <c r="K2515" s="3" t="s">
        <v>240</v>
      </c>
      <c r="L2515" s="26" t="s">
        <v>34</v>
      </c>
      <c r="M2515" s="2" t="s">
        <v>35</v>
      </c>
      <c r="N2515" s="11" t="s">
        <v>36</v>
      </c>
      <c r="O2515" s="11" t="s">
        <v>37</v>
      </c>
      <c r="P2515" s="41">
        <v>796</v>
      </c>
      <c r="Q2515" s="88" t="s">
        <v>39</v>
      </c>
      <c r="R2515" s="9">
        <v>1</v>
      </c>
      <c r="S2515" s="89">
        <v>25000</v>
      </c>
      <c r="T2515" s="23">
        <f t="shared" si="1473"/>
        <v>25000</v>
      </c>
      <c r="U2515" s="23">
        <f t="shared" si="1409"/>
        <v>28000.000000000004</v>
      </c>
      <c r="V2515" s="2"/>
      <c r="W2515" s="2">
        <v>2016</v>
      </c>
      <c r="X2515" s="41"/>
    </row>
    <row r="2516" spans="1:24" ht="102" x14ac:dyDescent="0.25">
      <c r="A2516" s="6" t="s">
        <v>6383</v>
      </c>
      <c r="B2516" s="15" t="s">
        <v>25</v>
      </c>
      <c r="C2516" s="11" t="s">
        <v>4147</v>
      </c>
      <c r="D2516" s="96" t="s">
        <v>3178</v>
      </c>
      <c r="E2516" s="11" t="s">
        <v>4148</v>
      </c>
      <c r="F2516" s="97" t="s">
        <v>4149</v>
      </c>
      <c r="G2516" s="10" t="s">
        <v>30</v>
      </c>
      <c r="H2516" s="94">
        <v>0</v>
      </c>
      <c r="I2516" s="18">
        <v>470000000</v>
      </c>
      <c r="J2516" s="6" t="s">
        <v>32</v>
      </c>
      <c r="K2516" s="3" t="s">
        <v>2044</v>
      </c>
      <c r="L2516" s="26" t="s">
        <v>4142</v>
      </c>
      <c r="M2516" s="2" t="s">
        <v>35</v>
      </c>
      <c r="N2516" s="11" t="s">
        <v>36</v>
      </c>
      <c r="O2516" s="11" t="s">
        <v>37</v>
      </c>
      <c r="P2516" s="41" t="s">
        <v>38</v>
      </c>
      <c r="Q2516" s="88" t="s">
        <v>39</v>
      </c>
      <c r="R2516" s="9">
        <v>50</v>
      </c>
      <c r="S2516" s="89">
        <v>2458.66896</v>
      </c>
      <c r="T2516" s="23">
        <v>0</v>
      </c>
      <c r="U2516" s="23">
        <f t="shared" si="1409"/>
        <v>0</v>
      </c>
      <c r="V2516" s="2"/>
      <c r="W2516" s="2">
        <v>2016</v>
      </c>
      <c r="X2516" s="41" t="s">
        <v>6914</v>
      </c>
    </row>
    <row r="2517" spans="1:24" ht="102" x14ac:dyDescent="0.25">
      <c r="A2517" s="6" t="s">
        <v>6915</v>
      </c>
      <c r="B2517" s="15" t="s">
        <v>25</v>
      </c>
      <c r="C2517" s="11" t="s">
        <v>4147</v>
      </c>
      <c r="D2517" s="96" t="s">
        <v>3178</v>
      </c>
      <c r="E2517" s="11" t="s">
        <v>4148</v>
      </c>
      <c r="F2517" s="97" t="s">
        <v>4149</v>
      </c>
      <c r="G2517" s="10" t="s">
        <v>30</v>
      </c>
      <c r="H2517" s="94">
        <v>0</v>
      </c>
      <c r="I2517" s="18">
        <v>470000000</v>
      </c>
      <c r="J2517" s="6" t="s">
        <v>32</v>
      </c>
      <c r="K2517" s="3" t="s">
        <v>240</v>
      </c>
      <c r="L2517" s="26" t="s">
        <v>4142</v>
      </c>
      <c r="M2517" s="2" t="s">
        <v>35</v>
      </c>
      <c r="N2517" s="11" t="s">
        <v>36</v>
      </c>
      <c r="O2517" s="11" t="s">
        <v>37</v>
      </c>
      <c r="P2517" s="41" t="s">
        <v>38</v>
      </c>
      <c r="Q2517" s="88" t="s">
        <v>39</v>
      </c>
      <c r="R2517" s="9">
        <v>10</v>
      </c>
      <c r="S2517" s="89">
        <v>2458.66896</v>
      </c>
      <c r="T2517" s="23">
        <f t="shared" ref="T2517" si="1476">R2517*S2517</f>
        <v>24586.689599999998</v>
      </c>
      <c r="U2517" s="23">
        <f t="shared" ref="U2517" si="1477">T2517*1.12</f>
        <v>27537.092352</v>
      </c>
      <c r="V2517" s="2"/>
      <c r="W2517" s="2">
        <v>2016</v>
      </c>
      <c r="X2517" s="41"/>
    </row>
    <row r="2518" spans="1:24" ht="102" x14ac:dyDescent="0.25">
      <c r="A2518" s="6" t="s">
        <v>6384</v>
      </c>
      <c r="B2518" s="15" t="s">
        <v>25</v>
      </c>
      <c r="C2518" s="11" t="s">
        <v>4150</v>
      </c>
      <c r="D2518" s="96" t="s">
        <v>3178</v>
      </c>
      <c r="E2518" s="11" t="s">
        <v>4151</v>
      </c>
      <c r="F2518" s="11" t="s">
        <v>4152</v>
      </c>
      <c r="G2518" s="10" t="s">
        <v>30</v>
      </c>
      <c r="H2518" s="94">
        <v>0</v>
      </c>
      <c r="I2518" s="18">
        <v>470000000</v>
      </c>
      <c r="J2518" s="6" t="s">
        <v>32</v>
      </c>
      <c r="K2518" s="3" t="s">
        <v>2044</v>
      </c>
      <c r="L2518" s="26" t="s">
        <v>4142</v>
      </c>
      <c r="M2518" s="2" t="s">
        <v>35</v>
      </c>
      <c r="N2518" s="11" t="s">
        <v>36</v>
      </c>
      <c r="O2518" s="11" t="s">
        <v>37</v>
      </c>
      <c r="P2518" s="41" t="s">
        <v>38</v>
      </c>
      <c r="Q2518" s="88" t="s">
        <v>39</v>
      </c>
      <c r="R2518" s="9">
        <v>25</v>
      </c>
      <c r="S2518" s="89">
        <v>1666.7550899999999</v>
      </c>
      <c r="T2518" s="23">
        <v>0</v>
      </c>
      <c r="U2518" s="23">
        <f t="shared" ref="U2518:U2621" si="1478">T2518*1.12</f>
        <v>0</v>
      </c>
      <c r="V2518" s="2"/>
      <c r="W2518" s="2">
        <v>2016</v>
      </c>
      <c r="X2518" s="41" t="s">
        <v>6914</v>
      </c>
    </row>
    <row r="2519" spans="1:24" ht="102" x14ac:dyDescent="0.25">
      <c r="A2519" s="6" t="s">
        <v>6916</v>
      </c>
      <c r="B2519" s="15" t="s">
        <v>25</v>
      </c>
      <c r="C2519" s="11" t="s">
        <v>4150</v>
      </c>
      <c r="D2519" s="96" t="s">
        <v>3178</v>
      </c>
      <c r="E2519" s="11" t="s">
        <v>4151</v>
      </c>
      <c r="F2519" s="11" t="s">
        <v>4152</v>
      </c>
      <c r="G2519" s="10" t="s">
        <v>30</v>
      </c>
      <c r="H2519" s="94">
        <v>0</v>
      </c>
      <c r="I2519" s="18">
        <v>470000000</v>
      </c>
      <c r="J2519" s="6" t="s">
        <v>32</v>
      </c>
      <c r="K2519" s="3" t="s">
        <v>240</v>
      </c>
      <c r="L2519" s="26" t="s">
        <v>4142</v>
      </c>
      <c r="M2519" s="2" t="s">
        <v>35</v>
      </c>
      <c r="N2519" s="11" t="s">
        <v>36</v>
      </c>
      <c r="O2519" s="11" t="s">
        <v>37</v>
      </c>
      <c r="P2519" s="41" t="s">
        <v>38</v>
      </c>
      <c r="Q2519" s="88" t="s">
        <v>39</v>
      </c>
      <c r="R2519" s="9">
        <v>15</v>
      </c>
      <c r="S2519" s="89">
        <v>1666.7550899999999</v>
      </c>
      <c r="T2519" s="23">
        <f t="shared" ref="T2519" si="1479">R2519*S2519</f>
        <v>25001.326349999999</v>
      </c>
      <c r="U2519" s="23">
        <f t="shared" ref="U2519" si="1480">T2519*1.12</f>
        <v>28001.485512000003</v>
      </c>
      <c r="V2519" s="2"/>
      <c r="W2519" s="2">
        <v>2016</v>
      </c>
      <c r="X2519" s="41"/>
    </row>
    <row r="2520" spans="1:24" ht="102" x14ac:dyDescent="0.25">
      <c r="A2520" s="6" t="s">
        <v>6385</v>
      </c>
      <c r="B2520" s="15" t="s">
        <v>25</v>
      </c>
      <c r="C2520" s="11" t="s">
        <v>4153</v>
      </c>
      <c r="D2520" s="96" t="s">
        <v>3178</v>
      </c>
      <c r="E2520" s="11" t="s">
        <v>4154</v>
      </c>
      <c r="F2520" s="11" t="s">
        <v>4155</v>
      </c>
      <c r="G2520" s="10" t="s">
        <v>30</v>
      </c>
      <c r="H2520" s="94">
        <v>0</v>
      </c>
      <c r="I2520" s="18">
        <v>470000000</v>
      </c>
      <c r="J2520" s="6" t="s">
        <v>32</v>
      </c>
      <c r="K2520" s="3" t="s">
        <v>2044</v>
      </c>
      <c r="L2520" s="26" t="s">
        <v>4142</v>
      </c>
      <c r="M2520" s="2" t="s">
        <v>35</v>
      </c>
      <c r="N2520" s="11" t="s">
        <v>36</v>
      </c>
      <c r="O2520" s="11" t="s">
        <v>37</v>
      </c>
      <c r="P2520" s="41" t="s">
        <v>38</v>
      </c>
      <c r="Q2520" s="88" t="s">
        <v>39</v>
      </c>
      <c r="R2520" s="9">
        <v>20</v>
      </c>
      <c r="S2520" s="89">
        <v>934</v>
      </c>
      <c r="T2520" s="23">
        <v>0</v>
      </c>
      <c r="U2520" s="23">
        <f t="shared" si="1478"/>
        <v>0</v>
      </c>
      <c r="V2520" s="2"/>
      <c r="W2520" s="2">
        <v>2016</v>
      </c>
      <c r="X2520" s="41" t="s">
        <v>6914</v>
      </c>
    </row>
    <row r="2521" spans="1:24" ht="102" x14ac:dyDescent="0.25">
      <c r="A2521" s="6" t="s">
        <v>6917</v>
      </c>
      <c r="B2521" s="15" t="s">
        <v>25</v>
      </c>
      <c r="C2521" s="11" t="s">
        <v>4153</v>
      </c>
      <c r="D2521" s="96" t="s">
        <v>3178</v>
      </c>
      <c r="E2521" s="11" t="s">
        <v>4154</v>
      </c>
      <c r="F2521" s="11" t="s">
        <v>4155</v>
      </c>
      <c r="G2521" s="10" t="s">
        <v>30</v>
      </c>
      <c r="H2521" s="94">
        <v>0</v>
      </c>
      <c r="I2521" s="18">
        <v>470000000</v>
      </c>
      <c r="J2521" s="6" t="s">
        <v>32</v>
      </c>
      <c r="K2521" s="3" t="s">
        <v>240</v>
      </c>
      <c r="L2521" s="26" t="s">
        <v>4142</v>
      </c>
      <c r="M2521" s="2" t="s">
        <v>35</v>
      </c>
      <c r="N2521" s="11" t="s">
        <v>36</v>
      </c>
      <c r="O2521" s="11" t="s">
        <v>37</v>
      </c>
      <c r="P2521" s="41" t="s">
        <v>38</v>
      </c>
      <c r="Q2521" s="88" t="s">
        <v>39</v>
      </c>
      <c r="R2521" s="9">
        <v>10</v>
      </c>
      <c r="S2521" s="89">
        <v>934</v>
      </c>
      <c r="T2521" s="23">
        <f t="shared" ref="T2521" si="1481">R2521*S2521</f>
        <v>9340</v>
      </c>
      <c r="U2521" s="23">
        <f t="shared" ref="U2521" si="1482">T2521*1.12</f>
        <v>10460.800000000001</v>
      </c>
      <c r="V2521" s="2"/>
      <c r="W2521" s="2">
        <v>2016</v>
      </c>
      <c r="X2521" s="41"/>
    </row>
    <row r="2522" spans="1:24" ht="102" x14ac:dyDescent="0.25">
      <c r="A2522" s="6" t="s">
        <v>6386</v>
      </c>
      <c r="B2522" s="15" t="s">
        <v>25</v>
      </c>
      <c r="C2522" s="11" t="s">
        <v>4156</v>
      </c>
      <c r="D2522" s="96" t="s">
        <v>3136</v>
      </c>
      <c r="E2522" s="11" t="s">
        <v>4157</v>
      </c>
      <c r="F2522" s="97" t="s">
        <v>4158</v>
      </c>
      <c r="G2522" s="10" t="s">
        <v>30</v>
      </c>
      <c r="H2522" s="94">
        <v>0</v>
      </c>
      <c r="I2522" s="18">
        <v>470000000</v>
      </c>
      <c r="J2522" s="6" t="s">
        <v>32</v>
      </c>
      <c r="K2522" s="3" t="s">
        <v>240</v>
      </c>
      <c r="L2522" s="26" t="s">
        <v>34</v>
      </c>
      <c r="M2522" s="2" t="s">
        <v>35</v>
      </c>
      <c r="N2522" s="11" t="s">
        <v>4084</v>
      </c>
      <c r="O2522" s="11" t="s">
        <v>37</v>
      </c>
      <c r="P2522" s="41" t="s">
        <v>38</v>
      </c>
      <c r="Q2522" s="88" t="s">
        <v>39</v>
      </c>
      <c r="R2522" s="9">
        <v>4</v>
      </c>
      <c r="S2522" s="89">
        <v>425914.47359999997</v>
      </c>
      <c r="T2522" s="23">
        <v>0</v>
      </c>
      <c r="U2522" s="23">
        <f t="shared" si="1478"/>
        <v>0</v>
      </c>
      <c r="V2522" s="2"/>
      <c r="W2522" s="2">
        <v>2016</v>
      </c>
      <c r="X2522" s="41" t="s">
        <v>6907</v>
      </c>
    </row>
    <row r="2523" spans="1:24" ht="102" x14ac:dyDescent="0.25">
      <c r="A2523" s="6" t="s">
        <v>6918</v>
      </c>
      <c r="B2523" s="15" t="s">
        <v>25</v>
      </c>
      <c r="C2523" s="11" t="s">
        <v>4156</v>
      </c>
      <c r="D2523" s="96" t="s">
        <v>3136</v>
      </c>
      <c r="E2523" s="11" t="s">
        <v>4157</v>
      </c>
      <c r="F2523" s="97" t="s">
        <v>4158</v>
      </c>
      <c r="G2523" s="10" t="s">
        <v>30</v>
      </c>
      <c r="H2523" s="94">
        <v>0</v>
      </c>
      <c r="I2523" s="18">
        <v>470000000</v>
      </c>
      <c r="J2523" s="6" t="s">
        <v>32</v>
      </c>
      <c r="K2523" s="3" t="s">
        <v>240</v>
      </c>
      <c r="L2523" s="26" t="s">
        <v>34</v>
      </c>
      <c r="M2523" s="2" t="s">
        <v>35</v>
      </c>
      <c r="N2523" s="11" t="s">
        <v>4084</v>
      </c>
      <c r="O2523" s="11" t="s">
        <v>37</v>
      </c>
      <c r="P2523" s="41" t="s">
        <v>38</v>
      </c>
      <c r="Q2523" s="88" t="s">
        <v>39</v>
      </c>
      <c r="R2523" s="9">
        <v>2</v>
      </c>
      <c r="S2523" s="89">
        <v>425914.47359999997</v>
      </c>
      <c r="T2523" s="23">
        <f t="shared" ref="T2523" si="1483">R2523*S2523</f>
        <v>851828.94719999994</v>
      </c>
      <c r="U2523" s="23">
        <f t="shared" ref="U2523" si="1484">T2523*1.12</f>
        <v>954048.42086399999</v>
      </c>
      <c r="V2523" s="2"/>
      <c r="W2523" s="2">
        <v>2016</v>
      </c>
      <c r="X2523" s="41"/>
    </row>
    <row r="2524" spans="1:24" ht="153" x14ac:dyDescent="0.25">
      <c r="A2524" s="6" t="s">
        <v>6387</v>
      </c>
      <c r="B2524" s="15" t="s">
        <v>25</v>
      </c>
      <c r="C2524" s="11" t="s">
        <v>4159</v>
      </c>
      <c r="D2524" s="96" t="s">
        <v>1372</v>
      </c>
      <c r="E2524" s="11" t="s">
        <v>4160</v>
      </c>
      <c r="F2524" s="29" t="s">
        <v>4161</v>
      </c>
      <c r="G2524" s="10" t="s">
        <v>30</v>
      </c>
      <c r="H2524" s="91" t="s">
        <v>4162</v>
      </c>
      <c r="I2524" s="40">
        <v>470000000</v>
      </c>
      <c r="J2524" s="6" t="s">
        <v>32</v>
      </c>
      <c r="K2524" s="11" t="s">
        <v>95</v>
      </c>
      <c r="L2524" s="11" t="s">
        <v>34</v>
      </c>
      <c r="M2524" s="41" t="s">
        <v>35</v>
      </c>
      <c r="N2524" s="11" t="s">
        <v>36</v>
      </c>
      <c r="O2524" s="3" t="s">
        <v>2050</v>
      </c>
      <c r="P2524" s="10" t="s">
        <v>340</v>
      </c>
      <c r="Q2524" s="3" t="s">
        <v>353</v>
      </c>
      <c r="R2524" s="9">
        <v>100</v>
      </c>
      <c r="S2524" s="89">
        <v>9000</v>
      </c>
      <c r="T2524" s="23">
        <f t="shared" si="1473"/>
        <v>900000</v>
      </c>
      <c r="U2524" s="23">
        <f t="shared" si="1478"/>
        <v>1008000.0000000001</v>
      </c>
      <c r="V2524" s="10"/>
      <c r="W2524" s="98">
        <v>2016</v>
      </c>
      <c r="X2524" s="41"/>
    </row>
    <row r="2525" spans="1:24" ht="153" x14ac:dyDescent="0.25">
      <c r="A2525" s="6" t="s">
        <v>6388</v>
      </c>
      <c r="B2525" s="15" t="s">
        <v>25</v>
      </c>
      <c r="C2525" s="11" t="s">
        <v>4159</v>
      </c>
      <c r="D2525" s="96" t="s">
        <v>1372</v>
      </c>
      <c r="E2525" s="11" t="s">
        <v>4160</v>
      </c>
      <c r="F2525" s="29" t="s">
        <v>4163</v>
      </c>
      <c r="G2525" s="10" t="s">
        <v>30</v>
      </c>
      <c r="H2525" s="91" t="s">
        <v>4162</v>
      </c>
      <c r="I2525" s="40">
        <v>470000000</v>
      </c>
      <c r="J2525" s="6" t="s">
        <v>32</v>
      </c>
      <c r="K2525" s="11" t="s">
        <v>95</v>
      </c>
      <c r="L2525" s="11" t="s">
        <v>34</v>
      </c>
      <c r="M2525" s="41" t="s">
        <v>35</v>
      </c>
      <c r="N2525" s="11" t="s">
        <v>36</v>
      </c>
      <c r="O2525" s="3" t="s">
        <v>2050</v>
      </c>
      <c r="P2525" s="10" t="s">
        <v>340</v>
      </c>
      <c r="Q2525" s="3" t="s">
        <v>353</v>
      </c>
      <c r="R2525" s="9">
        <v>100</v>
      </c>
      <c r="S2525" s="89">
        <v>16026.734592000001</v>
      </c>
      <c r="T2525" s="23">
        <f t="shared" si="1473"/>
        <v>1602673.4592000002</v>
      </c>
      <c r="U2525" s="23">
        <f t="shared" si="1478"/>
        <v>1794994.2743040004</v>
      </c>
      <c r="V2525" s="10"/>
      <c r="W2525" s="98">
        <v>2016</v>
      </c>
      <c r="X2525" s="41"/>
    </row>
    <row r="2526" spans="1:24" ht="178.5" x14ac:dyDescent="0.25">
      <c r="A2526" s="6" t="s">
        <v>6389</v>
      </c>
      <c r="B2526" s="15" t="s">
        <v>25</v>
      </c>
      <c r="C2526" s="11" t="s">
        <v>4164</v>
      </c>
      <c r="D2526" s="96" t="s">
        <v>4165</v>
      </c>
      <c r="E2526" s="11" t="s">
        <v>4166</v>
      </c>
      <c r="F2526" s="92" t="s">
        <v>4167</v>
      </c>
      <c r="G2526" s="10" t="s">
        <v>30</v>
      </c>
      <c r="H2526" s="91" t="s">
        <v>4162</v>
      </c>
      <c r="I2526" s="40">
        <v>470000000</v>
      </c>
      <c r="J2526" s="6" t="s">
        <v>32</v>
      </c>
      <c r="K2526" s="11" t="s">
        <v>95</v>
      </c>
      <c r="L2526" s="11" t="s">
        <v>34</v>
      </c>
      <c r="M2526" s="41" t="s">
        <v>35</v>
      </c>
      <c r="N2526" s="11" t="s">
        <v>36</v>
      </c>
      <c r="O2526" s="3" t="s">
        <v>2050</v>
      </c>
      <c r="P2526" s="41" t="s">
        <v>38</v>
      </c>
      <c r="Q2526" s="88" t="s">
        <v>39</v>
      </c>
      <c r="R2526" s="9">
        <v>6</v>
      </c>
      <c r="S2526" s="89">
        <v>67121.733888000002</v>
      </c>
      <c r="T2526" s="23">
        <f t="shared" si="1473"/>
        <v>402730.40332799999</v>
      </c>
      <c r="U2526" s="23">
        <f t="shared" si="1478"/>
        <v>451058.05172736</v>
      </c>
      <c r="V2526" s="2"/>
      <c r="W2526" s="98">
        <v>2016</v>
      </c>
      <c r="X2526" s="41"/>
    </row>
    <row r="2527" spans="1:24" ht="178.5" x14ac:dyDescent="0.25">
      <c r="A2527" s="6" t="s">
        <v>6390</v>
      </c>
      <c r="B2527" s="15" t="s">
        <v>25</v>
      </c>
      <c r="C2527" s="11" t="s">
        <v>4164</v>
      </c>
      <c r="D2527" s="96" t="s">
        <v>4165</v>
      </c>
      <c r="E2527" s="11" t="s">
        <v>4166</v>
      </c>
      <c r="F2527" s="92" t="s">
        <v>4168</v>
      </c>
      <c r="G2527" s="10" t="s">
        <v>30</v>
      </c>
      <c r="H2527" s="91" t="s">
        <v>4162</v>
      </c>
      <c r="I2527" s="40">
        <v>470000000</v>
      </c>
      <c r="J2527" s="6" t="s">
        <v>32</v>
      </c>
      <c r="K2527" s="11" t="s">
        <v>95</v>
      </c>
      <c r="L2527" s="11" t="s">
        <v>34</v>
      </c>
      <c r="M2527" s="41" t="s">
        <v>35</v>
      </c>
      <c r="N2527" s="11" t="s">
        <v>36</v>
      </c>
      <c r="O2527" s="3" t="s">
        <v>2050</v>
      </c>
      <c r="P2527" s="11">
        <v>796</v>
      </c>
      <c r="Q2527" s="88" t="s">
        <v>39</v>
      </c>
      <c r="R2527" s="9">
        <v>10</v>
      </c>
      <c r="S2527" s="89">
        <v>86118.443136000002</v>
      </c>
      <c r="T2527" s="23">
        <f t="shared" si="1473"/>
        <v>861184.43136000005</v>
      </c>
      <c r="U2527" s="23">
        <f t="shared" si="1478"/>
        <v>964526.56312320009</v>
      </c>
      <c r="V2527" s="2"/>
      <c r="W2527" s="2">
        <v>2016</v>
      </c>
      <c r="X2527" s="41"/>
    </row>
    <row r="2528" spans="1:24" ht="178.5" x14ac:dyDescent="0.25">
      <c r="A2528" s="6" t="s">
        <v>6391</v>
      </c>
      <c r="B2528" s="15" t="s">
        <v>25</v>
      </c>
      <c r="C2528" s="11" t="s">
        <v>4164</v>
      </c>
      <c r="D2528" s="96" t="s">
        <v>4165</v>
      </c>
      <c r="E2528" s="11" t="s">
        <v>4166</v>
      </c>
      <c r="F2528" s="92" t="s">
        <v>4169</v>
      </c>
      <c r="G2528" s="10" t="s">
        <v>30</v>
      </c>
      <c r="H2528" s="91" t="s">
        <v>4162</v>
      </c>
      <c r="I2528" s="40">
        <v>470000000</v>
      </c>
      <c r="J2528" s="6" t="s">
        <v>32</v>
      </c>
      <c r="K2528" s="11" t="s">
        <v>95</v>
      </c>
      <c r="L2528" s="11" t="s">
        <v>34</v>
      </c>
      <c r="M2528" s="41" t="s">
        <v>35</v>
      </c>
      <c r="N2528" s="11" t="s">
        <v>36</v>
      </c>
      <c r="O2528" s="3" t="s">
        <v>2050</v>
      </c>
      <c r="P2528" s="2">
        <v>796</v>
      </c>
      <c r="Q2528" s="88" t="s">
        <v>39</v>
      </c>
      <c r="R2528" s="9">
        <v>5</v>
      </c>
      <c r="S2528" s="89">
        <v>77253.302016000001</v>
      </c>
      <c r="T2528" s="23">
        <f t="shared" si="1473"/>
        <v>386266.51008000004</v>
      </c>
      <c r="U2528" s="23">
        <f t="shared" si="1478"/>
        <v>432618.49128960009</v>
      </c>
      <c r="V2528" s="2"/>
      <c r="W2528" s="2">
        <v>2016</v>
      </c>
      <c r="X2528" s="41"/>
    </row>
    <row r="2529" spans="1:24" ht="153" x14ac:dyDescent="0.25">
      <c r="A2529" s="6" t="s">
        <v>6392</v>
      </c>
      <c r="B2529" s="15" t="s">
        <v>25</v>
      </c>
      <c r="C2529" s="11" t="s">
        <v>4170</v>
      </c>
      <c r="D2529" s="99" t="s">
        <v>3178</v>
      </c>
      <c r="E2529" s="11" t="s">
        <v>4171</v>
      </c>
      <c r="F2529" s="11" t="s">
        <v>4172</v>
      </c>
      <c r="G2529" s="10" t="s">
        <v>30</v>
      </c>
      <c r="H2529" s="91" t="s">
        <v>4162</v>
      </c>
      <c r="I2529" s="40">
        <v>470000000</v>
      </c>
      <c r="J2529" s="6" t="s">
        <v>32</v>
      </c>
      <c r="K2529" s="11" t="s">
        <v>628</v>
      </c>
      <c r="L2529" s="11" t="s">
        <v>34</v>
      </c>
      <c r="M2529" s="41" t="s">
        <v>35</v>
      </c>
      <c r="N2529" s="11" t="s">
        <v>36</v>
      </c>
      <c r="O2529" s="3" t="s">
        <v>2050</v>
      </c>
      <c r="P2529" s="2">
        <v>796</v>
      </c>
      <c r="Q2529" s="88" t="s">
        <v>39</v>
      </c>
      <c r="R2529" s="9">
        <v>10</v>
      </c>
      <c r="S2529" s="89">
        <v>4242.8599999999997</v>
      </c>
      <c r="T2529" s="23">
        <f t="shared" si="1473"/>
        <v>42428.6</v>
      </c>
      <c r="U2529" s="23">
        <f t="shared" si="1478"/>
        <v>47520.032000000007</v>
      </c>
      <c r="V2529" s="2"/>
      <c r="W2529" s="2">
        <v>2016</v>
      </c>
      <c r="X2529" s="41"/>
    </row>
    <row r="2530" spans="1:24" ht="153" x14ac:dyDescent="0.25">
      <c r="A2530" s="6" t="s">
        <v>6393</v>
      </c>
      <c r="B2530" s="15" t="s">
        <v>25</v>
      </c>
      <c r="C2530" s="11" t="s">
        <v>4173</v>
      </c>
      <c r="D2530" s="99" t="s">
        <v>1807</v>
      </c>
      <c r="E2530" s="11" t="s">
        <v>4174</v>
      </c>
      <c r="F2530" s="29" t="s">
        <v>4175</v>
      </c>
      <c r="G2530" s="10" t="s">
        <v>30</v>
      </c>
      <c r="H2530" s="91" t="s">
        <v>2002</v>
      </c>
      <c r="I2530" s="40">
        <v>470000000</v>
      </c>
      <c r="J2530" s="6" t="s">
        <v>32</v>
      </c>
      <c r="K2530" s="11" t="s">
        <v>267</v>
      </c>
      <c r="L2530" s="26" t="s">
        <v>34</v>
      </c>
      <c r="M2530" s="41" t="s">
        <v>35</v>
      </c>
      <c r="N2530" s="11" t="s">
        <v>78</v>
      </c>
      <c r="O2530" s="3" t="s">
        <v>79</v>
      </c>
      <c r="P2530" s="10" t="s">
        <v>340</v>
      </c>
      <c r="Q2530" s="3" t="s">
        <v>353</v>
      </c>
      <c r="R2530" s="9">
        <v>500</v>
      </c>
      <c r="S2530" s="89">
        <v>783.64</v>
      </c>
      <c r="T2530" s="23">
        <f t="shared" si="1473"/>
        <v>391820</v>
      </c>
      <c r="U2530" s="23">
        <f t="shared" si="1478"/>
        <v>438838.4</v>
      </c>
      <c r="V2530" s="10" t="s">
        <v>80</v>
      </c>
      <c r="W2530" s="2">
        <v>2016</v>
      </c>
      <c r="X2530" s="41"/>
    </row>
    <row r="2531" spans="1:24" ht="153" x14ac:dyDescent="0.25">
      <c r="A2531" s="6" t="s">
        <v>6394</v>
      </c>
      <c r="B2531" s="15" t="s">
        <v>25</v>
      </c>
      <c r="C2531" s="11" t="s">
        <v>4176</v>
      </c>
      <c r="D2531" s="99" t="s">
        <v>4177</v>
      </c>
      <c r="E2531" s="11" t="s">
        <v>4178</v>
      </c>
      <c r="F2531" s="29" t="s">
        <v>4179</v>
      </c>
      <c r="G2531" s="10" t="s">
        <v>30</v>
      </c>
      <c r="H2531" s="91" t="s">
        <v>2002</v>
      </c>
      <c r="I2531" s="40">
        <v>470000000</v>
      </c>
      <c r="J2531" s="6" t="s">
        <v>32</v>
      </c>
      <c r="K2531" s="11" t="s">
        <v>267</v>
      </c>
      <c r="L2531" s="26" t="s">
        <v>34</v>
      </c>
      <c r="M2531" s="41" t="s">
        <v>35</v>
      </c>
      <c r="N2531" s="11" t="s">
        <v>78</v>
      </c>
      <c r="O2531" s="3" t="s">
        <v>79</v>
      </c>
      <c r="P2531" s="2">
        <v>796</v>
      </c>
      <c r="Q2531" s="88" t="s">
        <v>39</v>
      </c>
      <c r="R2531" s="9">
        <v>40</v>
      </c>
      <c r="S2531" s="89">
        <v>9005.76</v>
      </c>
      <c r="T2531" s="23">
        <v>0</v>
      </c>
      <c r="U2531" s="23">
        <f t="shared" si="1478"/>
        <v>0</v>
      </c>
      <c r="V2531" s="2" t="s">
        <v>80</v>
      </c>
      <c r="W2531" s="2">
        <v>2016</v>
      </c>
      <c r="X2531" s="41" t="s">
        <v>6907</v>
      </c>
    </row>
    <row r="2532" spans="1:24" ht="153" x14ac:dyDescent="0.25">
      <c r="A2532" s="6" t="s">
        <v>6919</v>
      </c>
      <c r="B2532" s="15" t="s">
        <v>25</v>
      </c>
      <c r="C2532" s="11" t="s">
        <v>4176</v>
      </c>
      <c r="D2532" s="99" t="s">
        <v>4177</v>
      </c>
      <c r="E2532" s="11" t="s">
        <v>4178</v>
      </c>
      <c r="F2532" s="29" t="s">
        <v>4179</v>
      </c>
      <c r="G2532" s="10" t="s">
        <v>30</v>
      </c>
      <c r="H2532" s="91" t="s">
        <v>2002</v>
      </c>
      <c r="I2532" s="40">
        <v>470000000</v>
      </c>
      <c r="J2532" s="6" t="s">
        <v>32</v>
      </c>
      <c r="K2532" s="11" t="s">
        <v>267</v>
      </c>
      <c r="L2532" s="26" t="s">
        <v>34</v>
      </c>
      <c r="M2532" s="41" t="s">
        <v>35</v>
      </c>
      <c r="N2532" s="11" t="s">
        <v>78</v>
      </c>
      <c r="O2532" s="3" t="s">
        <v>79</v>
      </c>
      <c r="P2532" s="2">
        <v>796</v>
      </c>
      <c r="Q2532" s="88" t="s">
        <v>39</v>
      </c>
      <c r="R2532" s="9">
        <v>20</v>
      </c>
      <c r="S2532" s="89">
        <v>9005.76</v>
      </c>
      <c r="T2532" s="23">
        <f t="shared" ref="T2532" si="1485">R2532*S2532</f>
        <v>180115.20000000001</v>
      </c>
      <c r="U2532" s="23">
        <f t="shared" ref="U2532" si="1486">T2532*1.12</f>
        <v>201729.02400000003</v>
      </c>
      <c r="V2532" s="2" t="s">
        <v>80</v>
      </c>
      <c r="W2532" s="2">
        <v>2016</v>
      </c>
      <c r="X2532" s="41"/>
    </row>
    <row r="2533" spans="1:24" ht="153" x14ac:dyDescent="0.25">
      <c r="A2533" s="6" t="s">
        <v>6395</v>
      </c>
      <c r="B2533" s="15" t="s">
        <v>25</v>
      </c>
      <c r="C2533" s="11" t="s">
        <v>4176</v>
      </c>
      <c r="D2533" s="99" t="s">
        <v>4177</v>
      </c>
      <c r="E2533" s="11" t="s">
        <v>4178</v>
      </c>
      <c r="F2533" s="29" t="s">
        <v>4180</v>
      </c>
      <c r="G2533" s="10" t="s">
        <v>30</v>
      </c>
      <c r="H2533" s="91" t="s">
        <v>2002</v>
      </c>
      <c r="I2533" s="40">
        <v>470000000</v>
      </c>
      <c r="J2533" s="6" t="s">
        <v>32</v>
      </c>
      <c r="K2533" s="11" t="s">
        <v>267</v>
      </c>
      <c r="L2533" s="26" t="s">
        <v>34</v>
      </c>
      <c r="M2533" s="41" t="s">
        <v>35</v>
      </c>
      <c r="N2533" s="11" t="s">
        <v>78</v>
      </c>
      <c r="O2533" s="3" t="s">
        <v>79</v>
      </c>
      <c r="P2533" s="2">
        <v>796</v>
      </c>
      <c r="Q2533" s="88" t="s">
        <v>39</v>
      </c>
      <c r="R2533" s="9">
        <v>40</v>
      </c>
      <c r="S2533" s="89">
        <v>9697.1327999999994</v>
      </c>
      <c r="T2533" s="23">
        <v>0</v>
      </c>
      <c r="U2533" s="23">
        <f t="shared" si="1478"/>
        <v>0</v>
      </c>
      <c r="V2533" s="2" t="s">
        <v>80</v>
      </c>
      <c r="W2533" s="2">
        <v>2016</v>
      </c>
      <c r="X2533" s="41" t="s">
        <v>6907</v>
      </c>
    </row>
    <row r="2534" spans="1:24" ht="153" x14ac:dyDescent="0.25">
      <c r="A2534" s="6" t="s">
        <v>6920</v>
      </c>
      <c r="B2534" s="15" t="s">
        <v>25</v>
      </c>
      <c r="C2534" s="11" t="s">
        <v>4176</v>
      </c>
      <c r="D2534" s="99" t="s">
        <v>4177</v>
      </c>
      <c r="E2534" s="11" t="s">
        <v>4178</v>
      </c>
      <c r="F2534" s="29" t="s">
        <v>4180</v>
      </c>
      <c r="G2534" s="10" t="s">
        <v>30</v>
      </c>
      <c r="H2534" s="91" t="s">
        <v>2002</v>
      </c>
      <c r="I2534" s="40">
        <v>470000000</v>
      </c>
      <c r="J2534" s="6" t="s">
        <v>32</v>
      </c>
      <c r="K2534" s="11" t="s">
        <v>267</v>
      </c>
      <c r="L2534" s="26" t="s">
        <v>34</v>
      </c>
      <c r="M2534" s="41" t="s">
        <v>35</v>
      </c>
      <c r="N2534" s="11" t="s">
        <v>78</v>
      </c>
      <c r="O2534" s="3" t="s">
        <v>79</v>
      </c>
      <c r="P2534" s="2">
        <v>796</v>
      </c>
      <c r="Q2534" s="88" t="s">
        <v>39</v>
      </c>
      <c r="R2534" s="9">
        <v>20</v>
      </c>
      <c r="S2534" s="89">
        <v>9697.1327999999994</v>
      </c>
      <c r="T2534" s="23">
        <f t="shared" ref="T2534" si="1487">R2534*S2534</f>
        <v>193942.65599999999</v>
      </c>
      <c r="U2534" s="23">
        <f t="shared" ref="U2534" si="1488">T2534*1.12</f>
        <v>217215.77472000002</v>
      </c>
      <c r="V2534" s="2" t="s">
        <v>80</v>
      </c>
      <c r="W2534" s="2">
        <v>2016</v>
      </c>
      <c r="X2534" s="41"/>
    </row>
    <row r="2535" spans="1:24" ht="153" x14ac:dyDescent="0.25">
      <c r="A2535" s="6" t="s">
        <v>6396</v>
      </c>
      <c r="B2535" s="15" t="s">
        <v>25</v>
      </c>
      <c r="C2535" s="11" t="s">
        <v>4176</v>
      </c>
      <c r="D2535" s="99" t="s">
        <v>4177</v>
      </c>
      <c r="E2535" s="11" t="s">
        <v>4178</v>
      </c>
      <c r="F2535" s="29" t="s">
        <v>4181</v>
      </c>
      <c r="G2535" s="10" t="s">
        <v>30</v>
      </c>
      <c r="H2535" s="91" t="s">
        <v>2002</v>
      </c>
      <c r="I2535" s="40">
        <v>470000000</v>
      </c>
      <c r="J2535" s="6" t="s">
        <v>32</v>
      </c>
      <c r="K2535" s="11" t="s">
        <v>267</v>
      </c>
      <c r="L2535" s="26" t="s">
        <v>34</v>
      </c>
      <c r="M2535" s="41" t="s">
        <v>35</v>
      </c>
      <c r="N2535" s="11" t="s">
        <v>78</v>
      </c>
      <c r="O2535" s="3" t="s">
        <v>79</v>
      </c>
      <c r="P2535" s="2">
        <v>796</v>
      </c>
      <c r="Q2535" s="88" t="s">
        <v>39</v>
      </c>
      <c r="R2535" s="9">
        <v>40</v>
      </c>
      <c r="S2535" s="89">
        <v>8352</v>
      </c>
      <c r="T2535" s="23">
        <v>0</v>
      </c>
      <c r="U2535" s="23">
        <f t="shared" si="1478"/>
        <v>0</v>
      </c>
      <c r="V2535" s="2" t="s">
        <v>80</v>
      </c>
      <c r="W2535" s="2">
        <v>2016</v>
      </c>
      <c r="X2535" s="41" t="s">
        <v>6907</v>
      </c>
    </row>
    <row r="2536" spans="1:24" ht="153" x14ac:dyDescent="0.25">
      <c r="A2536" s="6" t="s">
        <v>6921</v>
      </c>
      <c r="B2536" s="15" t="s">
        <v>25</v>
      </c>
      <c r="C2536" s="11" t="s">
        <v>4176</v>
      </c>
      <c r="D2536" s="99" t="s">
        <v>4177</v>
      </c>
      <c r="E2536" s="11" t="s">
        <v>4178</v>
      </c>
      <c r="F2536" s="29" t="s">
        <v>4181</v>
      </c>
      <c r="G2536" s="10" t="s">
        <v>30</v>
      </c>
      <c r="H2536" s="91" t="s">
        <v>2002</v>
      </c>
      <c r="I2536" s="40">
        <v>470000000</v>
      </c>
      <c r="J2536" s="6" t="s">
        <v>32</v>
      </c>
      <c r="K2536" s="11" t="s">
        <v>267</v>
      </c>
      <c r="L2536" s="26" t="s">
        <v>34</v>
      </c>
      <c r="M2536" s="41" t="s">
        <v>35</v>
      </c>
      <c r="N2536" s="11" t="s">
        <v>78</v>
      </c>
      <c r="O2536" s="3" t="s">
        <v>79</v>
      </c>
      <c r="P2536" s="2">
        <v>796</v>
      </c>
      <c r="Q2536" s="88" t="s">
        <v>39</v>
      </c>
      <c r="R2536" s="9">
        <v>20</v>
      </c>
      <c r="S2536" s="89">
        <v>8352</v>
      </c>
      <c r="T2536" s="23">
        <f t="shared" ref="T2536" si="1489">R2536*S2536</f>
        <v>167040</v>
      </c>
      <c r="U2536" s="23">
        <f t="shared" ref="U2536" si="1490">T2536*1.12</f>
        <v>187084.80000000002</v>
      </c>
      <c r="V2536" s="2" t="s">
        <v>80</v>
      </c>
      <c r="W2536" s="2">
        <v>2016</v>
      </c>
      <c r="X2536" s="41"/>
    </row>
    <row r="2537" spans="1:24" ht="153" x14ac:dyDescent="0.25">
      <c r="A2537" s="6" t="s">
        <v>6397</v>
      </c>
      <c r="B2537" s="15" t="s">
        <v>25</v>
      </c>
      <c r="C2537" s="11" t="s">
        <v>4182</v>
      </c>
      <c r="D2537" s="99" t="s">
        <v>4177</v>
      </c>
      <c r="E2537" s="11" t="s">
        <v>4183</v>
      </c>
      <c r="F2537" s="29" t="s">
        <v>4184</v>
      </c>
      <c r="G2537" s="10" t="s">
        <v>30</v>
      </c>
      <c r="H2537" s="91" t="s">
        <v>2002</v>
      </c>
      <c r="I2537" s="40">
        <v>470000000</v>
      </c>
      <c r="J2537" s="6" t="s">
        <v>32</v>
      </c>
      <c r="K2537" s="11" t="s">
        <v>267</v>
      </c>
      <c r="L2537" s="26" t="s">
        <v>34</v>
      </c>
      <c r="M2537" s="41" t="s">
        <v>35</v>
      </c>
      <c r="N2537" s="11" t="s">
        <v>78</v>
      </c>
      <c r="O2537" s="3" t="s">
        <v>79</v>
      </c>
      <c r="P2537" s="2">
        <v>796</v>
      </c>
      <c r="Q2537" s="88" t="s">
        <v>39</v>
      </c>
      <c r="R2537" s="9">
        <v>40</v>
      </c>
      <c r="S2537" s="89">
        <v>19872</v>
      </c>
      <c r="T2537" s="23">
        <v>0</v>
      </c>
      <c r="U2537" s="23">
        <f t="shared" si="1478"/>
        <v>0</v>
      </c>
      <c r="V2537" s="2" t="s">
        <v>80</v>
      </c>
      <c r="W2537" s="2">
        <v>2016</v>
      </c>
      <c r="X2537" s="41" t="s">
        <v>6907</v>
      </c>
    </row>
    <row r="2538" spans="1:24" ht="153" x14ac:dyDescent="0.25">
      <c r="A2538" s="6" t="s">
        <v>6922</v>
      </c>
      <c r="B2538" s="15" t="s">
        <v>25</v>
      </c>
      <c r="C2538" s="11" t="s">
        <v>4182</v>
      </c>
      <c r="D2538" s="99" t="s">
        <v>4177</v>
      </c>
      <c r="E2538" s="11" t="s">
        <v>4183</v>
      </c>
      <c r="F2538" s="29" t="s">
        <v>4184</v>
      </c>
      <c r="G2538" s="10" t="s">
        <v>30</v>
      </c>
      <c r="H2538" s="91" t="s">
        <v>2002</v>
      </c>
      <c r="I2538" s="40">
        <v>470000000</v>
      </c>
      <c r="J2538" s="6" t="s">
        <v>32</v>
      </c>
      <c r="K2538" s="11" t="s">
        <v>267</v>
      </c>
      <c r="L2538" s="26" t="s">
        <v>34</v>
      </c>
      <c r="M2538" s="41" t="s">
        <v>35</v>
      </c>
      <c r="N2538" s="11" t="s">
        <v>78</v>
      </c>
      <c r="O2538" s="3" t="s">
        <v>79</v>
      </c>
      <c r="P2538" s="2">
        <v>796</v>
      </c>
      <c r="Q2538" s="88" t="s">
        <v>39</v>
      </c>
      <c r="R2538" s="9">
        <v>20</v>
      </c>
      <c r="S2538" s="89">
        <v>19872</v>
      </c>
      <c r="T2538" s="23">
        <f t="shared" ref="T2538" si="1491">R2538*S2538</f>
        <v>397440</v>
      </c>
      <c r="U2538" s="23">
        <f t="shared" ref="U2538" si="1492">T2538*1.12</f>
        <v>445132.80000000005</v>
      </c>
      <c r="V2538" s="2" t="s">
        <v>80</v>
      </c>
      <c r="W2538" s="2">
        <v>2016</v>
      </c>
      <c r="X2538" s="41"/>
    </row>
    <row r="2539" spans="1:24" ht="153" x14ac:dyDescent="0.25">
      <c r="A2539" s="6" t="s">
        <v>6398</v>
      </c>
      <c r="B2539" s="15" t="s">
        <v>25</v>
      </c>
      <c r="C2539" s="11" t="s">
        <v>4182</v>
      </c>
      <c r="D2539" s="99" t="s">
        <v>4177</v>
      </c>
      <c r="E2539" s="11" t="s">
        <v>4183</v>
      </c>
      <c r="F2539" s="29" t="s">
        <v>4185</v>
      </c>
      <c r="G2539" s="10" t="s">
        <v>30</v>
      </c>
      <c r="H2539" s="91" t="s">
        <v>2002</v>
      </c>
      <c r="I2539" s="40">
        <v>470000000</v>
      </c>
      <c r="J2539" s="6" t="s">
        <v>32</v>
      </c>
      <c r="K2539" s="11" t="s">
        <v>267</v>
      </c>
      <c r="L2539" s="26" t="s">
        <v>34</v>
      </c>
      <c r="M2539" s="41" t="s">
        <v>35</v>
      </c>
      <c r="N2539" s="11" t="s">
        <v>78</v>
      </c>
      <c r="O2539" s="3" t="s">
        <v>79</v>
      </c>
      <c r="P2539" s="2">
        <v>796</v>
      </c>
      <c r="Q2539" s="88" t="s">
        <v>39</v>
      </c>
      <c r="R2539" s="9">
        <v>40</v>
      </c>
      <c r="S2539" s="89">
        <v>20880</v>
      </c>
      <c r="T2539" s="23">
        <v>0</v>
      </c>
      <c r="U2539" s="23">
        <f t="shared" si="1478"/>
        <v>0</v>
      </c>
      <c r="V2539" s="2" t="s">
        <v>80</v>
      </c>
      <c r="W2539" s="2">
        <v>2016</v>
      </c>
      <c r="X2539" s="41" t="s">
        <v>6907</v>
      </c>
    </row>
    <row r="2540" spans="1:24" ht="153" x14ac:dyDescent="0.25">
      <c r="A2540" s="6" t="s">
        <v>6923</v>
      </c>
      <c r="B2540" s="15" t="s">
        <v>25</v>
      </c>
      <c r="C2540" s="11" t="s">
        <v>4182</v>
      </c>
      <c r="D2540" s="99" t="s">
        <v>4177</v>
      </c>
      <c r="E2540" s="11" t="s">
        <v>4183</v>
      </c>
      <c r="F2540" s="29" t="s">
        <v>4185</v>
      </c>
      <c r="G2540" s="10" t="s">
        <v>30</v>
      </c>
      <c r="H2540" s="91" t="s">
        <v>2002</v>
      </c>
      <c r="I2540" s="40">
        <v>470000000</v>
      </c>
      <c r="J2540" s="6" t="s">
        <v>32</v>
      </c>
      <c r="K2540" s="11" t="s">
        <v>267</v>
      </c>
      <c r="L2540" s="26" t="s">
        <v>34</v>
      </c>
      <c r="M2540" s="41" t="s">
        <v>35</v>
      </c>
      <c r="N2540" s="11" t="s">
        <v>78</v>
      </c>
      <c r="O2540" s="3" t="s">
        <v>79</v>
      </c>
      <c r="P2540" s="2">
        <v>796</v>
      </c>
      <c r="Q2540" s="88" t="s">
        <v>39</v>
      </c>
      <c r="R2540" s="9">
        <v>20</v>
      </c>
      <c r="S2540" s="89">
        <v>20880</v>
      </c>
      <c r="T2540" s="23">
        <f t="shared" ref="T2540" si="1493">R2540*S2540</f>
        <v>417600</v>
      </c>
      <c r="U2540" s="23">
        <f t="shared" ref="U2540" si="1494">T2540*1.12</f>
        <v>467712.00000000006</v>
      </c>
      <c r="V2540" s="2" t="s">
        <v>80</v>
      </c>
      <c r="W2540" s="2">
        <v>2016</v>
      </c>
      <c r="X2540" s="41"/>
    </row>
    <row r="2541" spans="1:24" ht="153" x14ac:dyDescent="0.25">
      <c r="A2541" s="6" t="s">
        <v>6399</v>
      </c>
      <c r="B2541" s="15" t="s">
        <v>25</v>
      </c>
      <c r="C2541" s="11" t="s">
        <v>4186</v>
      </c>
      <c r="D2541" s="99" t="s">
        <v>4187</v>
      </c>
      <c r="E2541" s="11" t="s">
        <v>4188</v>
      </c>
      <c r="F2541" s="29" t="s">
        <v>4189</v>
      </c>
      <c r="G2541" s="10" t="s">
        <v>30</v>
      </c>
      <c r="H2541" s="91" t="s">
        <v>2002</v>
      </c>
      <c r="I2541" s="40">
        <v>470000000</v>
      </c>
      <c r="J2541" s="6" t="s">
        <v>32</v>
      </c>
      <c r="K2541" s="11" t="s">
        <v>267</v>
      </c>
      <c r="L2541" s="26" t="s">
        <v>34</v>
      </c>
      <c r="M2541" s="41" t="s">
        <v>35</v>
      </c>
      <c r="N2541" s="11" t="s">
        <v>78</v>
      </c>
      <c r="O2541" s="3" t="s">
        <v>79</v>
      </c>
      <c r="P2541" s="2">
        <v>168</v>
      </c>
      <c r="Q2541" s="11" t="s">
        <v>433</v>
      </c>
      <c r="R2541" s="9">
        <v>1</v>
      </c>
      <c r="S2541" s="89">
        <v>174107.14</v>
      </c>
      <c r="T2541" s="23">
        <f t="shared" si="1473"/>
        <v>174107.14</v>
      </c>
      <c r="U2541" s="23">
        <f t="shared" si="1478"/>
        <v>194999.99680000002</v>
      </c>
      <c r="V2541" s="2" t="s">
        <v>80</v>
      </c>
      <c r="W2541" s="2">
        <v>2016</v>
      </c>
      <c r="X2541" s="41"/>
    </row>
    <row r="2542" spans="1:24" ht="153" x14ac:dyDescent="0.25">
      <c r="A2542" s="6" t="s">
        <v>6400</v>
      </c>
      <c r="B2542" s="15" t="s">
        <v>25</v>
      </c>
      <c r="C2542" s="11" t="s">
        <v>4190</v>
      </c>
      <c r="D2542" s="99" t="s">
        <v>4187</v>
      </c>
      <c r="E2542" s="11" t="s">
        <v>4191</v>
      </c>
      <c r="F2542" s="29" t="s">
        <v>4192</v>
      </c>
      <c r="G2542" s="10" t="s">
        <v>30</v>
      </c>
      <c r="H2542" s="91" t="s">
        <v>2002</v>
      </c>
      <c r="I2542" s="40">
        <v>470000000</v>
      </c>
      <c r="J2542" s="6" t="s">
        <v>32</v>
      </c>
      <c r="K2542" s="11" t="s">
        <v>267</v>
      </c>
      <c r="L2542" s="26" t="s">
        <v>34</v>
      </c>
      <c r="M2542" s="41" t="s">
        <v>35</v>
      </c>
      <c r="N2542" s="11" t="s">
        <v>78</v>
      </c>
      <c r="O2542" s="3" t="s">
        <v>79</v>
      </c>
      <c r="P2542" s="2">
        <v>168</v>
      </c>
      <c r="Q2542" s="11" t="s">
        <v>433</v>
      </c>
      <c r="R2542" s="9">
        <v>1</v>
      </c>
      <c r="S2542" s="89">
        <v>174107.14</v>
      </c>
      <c r="T2542" s="23">
        <f t="shared" si="1473"/>
        <v>174107.14</v>
      </c>
      <c r="U2542" s="23">
        <f t="shared" si="1478"/>
        <v>194999.99680000002</v>
      </c>
      <c r="V2542" s="2" t="s">
        <v>80</v>
      </c>
      <c r="W2542" s="2">
        <v>2016</v>
      </c>
      <c r="X2542" s="41"/>
    </row>
    <row r="2543" spans="1:24" ht="153" x14ac:dyDescent="0.25">
      <c r="A2543" s="6" t="s">
        <v>6401</v>
      </c>
      <c r="B2543" s="15" t="s">
        <v>25</v>
      </c>
      <c r="C2543" s="11" t="s">
        <v>4193</v>
      </c>
      <c r="D2543" s="99" t="s">
        <v>4194</v>
      </c>
      <c r="E2543" s="11" t="s">
        <v>4195</v>
      </c>
      <c r="F2543" s="29" t="s">
        <v>4196</v>
      </c>
      <c r="G2543" s="10" t="s">
        <v>30</v>
      </c>
      <c r="H2543" s="91" t="s">
        <v>2002</v>
      </c>
      <c r="I2543" s="40">
        <v>470000000</v>
      </c>
      <c r="J2543" s="6" t="s">
        <v>32</v>
      </c>
      <c r="K2543" s="3" t="s">
        <v>2044</v>
      </c>
      <c r="L2543" s="11" t="s">
        <v>4197</v>
      </c>
      <c r="M2543" s="41" t="s">
        <v>35</v>
      </c>
      <c r="N2543" s="11" t="s">
        <v>78</v>
      </c>
      <c r="O2543" s="3" t="s">
        <v>79</v>
      </c>
      <c r="P2543" s="10">
        <v>166</v>
      </c>
      <c r="Q2543" s="88" t="s">
        <v>4047</v>
      </c>
      <c r="R2543" s="9">
        <v>20</v>
      </c>
      <c r="S2543" s="89">
        <v>3492.38</v>
      </c>
      <c r="T2543" s="23">
        <v>0</v>
      </c>
      <c r="U2543" s="23">
        <f t="shared" si="1478"/>
        <v>0</v>
      </c>
      <c r="V2543" s="10" t="s">
        <v>80</v>
      </c>
      <c r="W2543" s="98">
        <v>2016</v>
      </c>
      <c r="X2543" s="41">
        <v>11</v>
      </c>
    </row>
    <row r="2544" spans="1:24" ht="153" x14ac:dyDescent="0.25">
      <c r="A2544" s="6" t="s">
        <v>6959</v>
      </c>
      <c r="B2544" s="15" t="s">
        <v>25</v>
      </c>
      <c r="C2544" s="11" t="s">
        <v>4193</v>
      </c>
      <c r="D2544" s="99" t="s">
        <v>4194</v>
      </c>
      <c r="E2544" s="11" t="s">
        <v>4195</v>
      </c>
      <c r="F2544" s="29" t="s">
        <v>4196</v>
      </c>
      <c r="G2544" s="10" t="s">
        <v>30</v>
      </c>
      <c r="H2544" s="91" t="s">
        <v>2002</v>
      </c>
      <c r="I2544" s="40">
        <v>470000000</v>
      </c>
      <c r="J2544" s="6" t="s">
        <v>32</v>
      </c>
      <c r="K2544" s="3" t="s">
        <v>240</v>
      </c>
      <c r="L2544" s="11" t="s">
        <v>4197</v>
      </c>
      <c r="M2544" s="41" t="s">
        <v>35</v>
      </c>
      <c r="N2544" s="11" t="s">
        <v>78</v>
      </c>
      <c r="O2544" s="3" t="s">
        <v>79</v>
      </c>
      <c r="P2544" s="10">
        <v>166</v>
      </c>
      <c r="Q2544" s="88" t="s">
        <v>4047</v>
      </c>
      <c r="R2544" s="9">
        <v>20</v>
      </c>
      <c r="S2544" s="89">
        <v>3492.38</v>
      </c>
      <c r="T2544" s="23">
        <f t="shared" ref="T2544" si="1495">R2544*S2544</f>
        <v>69847.600000000006</v>
      </c>
      <c r="U2544" s="23">
        <f t="shared" ref="U2544" si="1496">T2544*1.12</f>
        <v>78229.31200000002</v>
      </c>
      <c r="V2544" s="10" t="s">
        <v>80</v>
      </c>
      <c r="W2544" s="98">
        <v>2016</v>
      </c>
      <c r="X2544" s="41"/>
    </row>
    <row r="2545" spans="1:24" ht="153" x14ac:dyDescent="0.25">
      <c r="A2545" s="6" t="s">
        <v>6402</v>
      </c>
      <c r="B2545" s="15" t="s">
        <v>25</v>
      </c>
      <c r="C2545" s="11" t="s">
        <v>10532</v>
      </c>
      <c r="D2545" s="99" t="s">
        <v>4198</v>
      </c>
      <c r="E2545" s="11" t="s">
        <v>4199</v>
      </c>
      <c r="F2545" s="11" t="s">
        <v>4200</v>
      </c>
      <c r="G2545" s="10" t="s">
        <v>30</v>
      </c>
      <c r="H2545" s="91" t="s">
        <v>4162</v>
      </c>
      <c r="I2545" s="40">
        <v>470000000</v>
      </c>
      <c r="J2545" s="6" t="s">
        <v>32</v>
      </c>
      <c r="K2545" s="3" t="s">
        <v>2044</v>
      </c>
      <c r="L2545" s="11" t="s">
        <v>34</v>
      </c>
      <c r="M2545" s="41" t="s">
        <v>35</v>
      </c>
      <c r="N2545" s="11" t="s">
        <v>36</v>
      </c>
      <c r="O2545" s="3" t="s">
        <v>2050</v>
      </c>
      <c r="P2545" s="10" t="s">
        <v>38</v>
      </c>
      <c r="Q2545" s="88" t="s">
        <v>39</v>
      </c>
      <c r="R2545" s="9">
        <v>30</v>
      </c>
      <c r="S2545" s="89">
        <v>6600</v>
      </c>
      <c r="T2545" s="23">
        <v>0</v>
      </c>
      <c r="U2545" s="23">
        <f t="shared" si="1478"/>
        <v>0</v>
      </c>
      <c r="V2545" s="10"/>
      <c r="W2545" s="98">
        <v>2016</v>
      </c>
      <c r="X2545" s="41">
        <v>11</v>
      </c>
    </row>
    <row r="2546" spans="1:24" ht="153" x14ac:dyDescent="0.25">
      <c r="A2546" s="6" t="s">
        <v>6960</v>
      </c>
      <c r="B2546" s="15" t="s">
        <v>25</v>
      </c>
      <c r="C2546" s="11" t="s">
        <v>10532</v>
      </c>
      <c r="D2546" s="99" t="s">
        <v>4198</v>
      </c>
      <c r="E2546" s="11" t="s">
        <v>4199</v>
      </c>
      <c r="F2546" s="11" t="s">
        <v>4200</v>
      </c>
      <c r="G2546" s="10" t="s">
        <v>30</v>
      </c>
      <c r="H2546" s="91" t="s">
        <v>4162</v>
      </c>
      <c r="I2546" s="40">
        <v>470000000</v>
      </c>
      <c r="J2546" s="6" t="s">
        <v>32</v>
      </c>
      <c r="K2546" s="3" t="s">
        <v>240</v>
      </c>
      <c r="L2546" s="11" t="s">
        <v>34</v>
      </c>
      <c r="M2546" s="41" t="s">
        <v>35</v>
      </c>
      <c r="N2546" s="11" t="s">
        <v>36</v>
      </c>
      <c r="O2546" s="3" t="s">
        <v>2050</v>
      </c>
      <c r="P2546" s="10" t="s">
        <v>38</v>
      </c>
      <c r="Q2546" s="88" t="s">
        <v>39</v>
      </c>
      <c r="R2546" s="9">
        <v>30</v>
      </c>
      <c r="S2546" s="89">
        <v>6600</v>
      </c>
      <c r="T2546" s="23">
        <f t="shared" ref="T2546" si="1497">R2546*S2546</f>
        <v>198000</v>
      </c>
      <c r="U2546" s="23">
        <f t="shared" ref="U2546" si="1498">T2546*1.12</f>
        <v>221760.00000000003</v>
      </c>
      <c r="V2546" s="10"/>
      <c r="W2546" s="98">
        <v>2016</v>
      </c>
      <c r="X2546" s="41"/>
    </row>
    <row r="2547" spans="1:24" ht="153" x14ac:dyDescent="0.25">
      <c r="A2547" s="6" t="s">
        <v>6403</v>
      </c>
      <c r="B2547" s="15" t="s">
        <v>25</v>
      </c>
      <c r="C2547" s="11" t="s">
        <v>4201</v>
      </c>
      <c r="D2547" s="99" t="s">
        <v>4202</v>
      </c>
      <c r="E2547" s="11" t="s">
        <v>4203</v>
      </c>
      <c r="F2547" s="11" t="s">
        <v>4204</v>
      </c>
      <c r="G2547" s="10" t="s">
        <v>30</v>
      </c>
      <c r="H2547" s="91" t="s">
        <v>4162</v>
      </c>
      <c r="I2547" s="40">
        <v>470000000</v>
      </c>
      <c r="J2547" s="6" t="s">
        <v>32</v>
      </c>
      <c r="K2547" s="3" t="s">
        <v>240</v>
      </c>
      <c r="L2547" s="11" t="s">
        <v>4205</v>
      </c>
      <c r="M2547" s="41" t="s">
        <v>35</v>
      </c>
      <c r="N2547" s="11" t="s">
        <v>36</v>
      </c>
      <c r="O2547" s="11" t="s">
        <v>2050</v>
      </c>
      <c r="P2547" s="10">
        <v>796</v>
      </c>
      <c r="Q2547" s="88" t="s">
        <v>39</v>
      </c>
      <c r="R2547" s="9">
        <v>10</v>
      </c>
      <c r="S2547" s="89">
        <v>3979.2</v>
      </c>
      <c r="T2547" s="23">
        <v>0</v>
      </c>
      <c r="U2547" s="23">
        <f t="shared" si="1478"/>
        <v>0</v>
      </c>
      <c r="V2547" s="2"/>
      <c r="W2547" s="2">
        <v>2016</v>
      </c>
      <c r="X2547" s="41" t="s">
        <v>7025</v>
      </c>
    </row>
    <row r="2548" spans="1:24" ht="153" x14ac:dyDescent="0.25">
      <c r="A2548" s="6" t="s">
        <v>7083</v>
      </c>
      <c r="B2548" s="15" t="s">
        <v>25</v>
      </c>
      <c r="C2548" s="11" t="s">
        <v>4201</v>
      </c>
      <c r="D2548" s="99" t="s">
        <v>4202</v>
      </c>
      <c r="E2548" s="11" t="s">
        <v>4203</v>
      </c>
      <c r="F2548" s="11" t="s">
        <v>4204</v>
      </c>
      <c r="G2548" s="10" t="s">
        <v>30</v>
      </c>
      <c r="H2548" s="91" t="s">
        <v>4162</v>
      </c>
      <c r="I2548" s="40">
        <v>470000000</v>
      </c>
      <c r="J2548" s="6" t="s">
        <v>32</v>
      </c>
      <c r="K2548" s="3" t="s">
        <v>267</v>
      </c>
      <c r="L2548" s="11" t="s">
        <v>4205</v>
      </c>
      <c r="M2548" s="41" t="s">
        <v>35</v>
      </c>
      <c r="N2548" s="11" t="s">
        <v>36</v>
      </c>
      <c r="O2548" s="11" t="s">
        <v>2050</v>
      </c>
      <c r="P2548" s="10">
        <v>796</v>
      </c>
      <c r="Q2548" s="88" t="s">
        <v>39</v>
      </c>
      <c r="R2548" s="9">
        <v>10</v>
      </c>
      <c r="S2548" s="89">
        <v>3979.2</v>
      </c>
      <c r="T2548" s="23">
        <f t="shared" ref="T2548" si="1499">R2548*S2548</f>
        <v>39792</v>
      </c>
      <c r="U2548" s="23">
        <f t="shared" ref="U2548" si="1500">T2548*1.12</f>
        <v>44567.040000000001</v>
      </c>
      <c r="V2548" s="2"/>
      <c r="W2548" s="2">
        <v>2016</v>
      </c>
      <c r="X2548" s="41"/>
    </row>
    <row r="2549" spans="1:24" ht="153" x14ac:dyDescent="0.25">
      <c r="A2549" s="6" t="s">
        <v>6404</v>
      </c>
      <c r="B2549" s="15" t="s">
        <v>25</v>
      </c>
      <c r="C2549" s="11" t="s">
        <v>4206</v>
      </c>
      <c r="D2549" s="99" t="s">
        <v>2906</v>
      </c>
      <c r="E2549" s="11" t="s">
        <v>4207</v>
      </c>
      <c r="F2549" s="11" t="s">
        <v>4208</v>
      </c>
      <c r="G2549" s="10" t="s">
        <v>30</v>
      </c>
      <c r="H2549" s="91" t="s">
        <v>4162</v>
      </c>
      <c r="I2549" s="40">
        <v>470000000</v>
      </c>
      <c r="J2549" s="6" t="s">
        <v>32</v>
      </c>
      <c r="K2549" s="3" t="s">
        <v>240</v>
      </c>
      <c r="L2549" s="11" t="s">
        <v>34</v>
      </c>
      <c r="M2549" s="41" t="s">
        <v>35</v>
      </c>
      <c r="N2549" s="11" t="s">
        <v>36</v>
      </c>
      <c r="O2549" s="3" t="s">
        <v>2050</v>
      </c>
      <c r="P2549" s="10">
        <v>796</v>
      </c>
      <c r="Q2549" s="88" t="s">
        <v>39</v>
      </c>
      <c r="R2549" s="9">
        <v>40</v>
      </c>
      <c r="S2549" s="89">
        <v>3507.6</v>
      </c>
      <c r="T2549" s="23">
        <f t="shared" si="1473"/>
        <v>140304</v>
      </c>
      <c r="U2549" s="23">
        <f t="shared" si="1478"/>
        <v>157140.48000000001</v>
      </c>
      <c r="V2549" s="2"/>
      <c r="W2549" s="2">
        <v>2016</v>
      </c>
      <c r="X2549" s="41"/>
    </row>
    <row r="2550" spans="1:24" ht="153" x14ac:dyDescent="0.25">
      <c r="A2550" s="6" t="s">
        <v>6405</v>
      </c>
      <c r="B2550" s="15" t="s">
        <v>25</v>
      </c>
      <c r="C2550" s="11" t="s">
        <v>4209</v>
      </c>
      <c r="D2550" s="99" t="s">
        <v>2906</v>
      </c>
      <c r="E2550" s="11" t="s">
        <v>4210</v>
      </c>
      <c r="F2550" s="11" t="s">
        <v>4211</v>
      </c>
      <c r="G2550" s="10" t="s">
        <v>30</v>
      </c>
      <c r="H2550" s="91" t="s">
        <v>4162</v>
      </c>
      <c r="I2550" s="40">
        <v>470000000</v>
      </c>
      <c r="J2550" s="6" t="s">
        <v>32</v>
      </c>
      <c r="K2550" s="3" t="s">
        <v>240</v>
      </c>
      <c r="L2550" s="11" t="s">
        <v>34</v>
      </c>
      <c r="M2550" s="41" t="s">
        <v>35</v>
      </c>
      <c r="N2550" s="11" t="s">
        <v>36</v>
      </c>
      <c r="O2550" s="3" t="s">
        <v>2050</v>
      </c>
      <c r="P2550" s="10" t="s">
        <v>38</v>
      </c>
      <c r="Q2550" s="88" t="s">
        <v>39</v>
      </c>
      <c r="R2550" s="9">
        <v>10</v>
      </c>
      <c r="S2550" s="89">
        <v>5832</v>
      </c>
      <c r="T2550" s="23">
        <v>0</v>
      </c>
      <c r="U2550" s="23">
        <f t="shared" si="1478"/>
        <v>0</v>
      </c>
      <c r="V2550" s="2"/>
      <c r="W2550" s="2">
        <v>2016</v>
      </c>
      <c r="X2550" s="41" t="s">
        <v>6907</v>
      </c>
    </row>
    <row r="2551" spans="1:24" ht="153" x14ac:dyDescent="0.25">
      <c r="A2551" s="6" t="s">
        <v>6961</v>
      </c>
      <c r="B2551" s="15" t="s">
        <v>25</v>
      </c>
      <c r="C2551" s="11" t="s">
        <v>4209</v>
      </c>
      <c r="D2551" s="99" t="s">
        <v>2906</v>
      </c>
      <c r="E2551" s="11" t="s">
        <v>4210</v>
      </c>
      <c r="F2551" s="11" t="s">
        <v>4211</v>
      </c>
      <c r="G2551" s="10" t="s">
        <v>30</v>
      </c>
      <c r="H2551" s="91" t="s">
        <v>4162</v>
      </c>
      <c r="I2551" s="40">
        <v>470000000</v>
      </c>
      <c r="J2551" s="6" t="s">
        <v>32</v>
      </c>
      <c r="K2551" s="3" t="s">
        <v>240</v>
      </c>
      <c r="L2551" s="11" t="s">
        <v>34</v>
      </c>
      <c r="M2551" s="41" t="s">
        <v>35</v>
      </c>
      <c r="N2551" s="11" t="s">
        <v>36</v>
      </c>
      <c r="O2551" s="3" t="s">
        <v>2050</v>
      </c>
      <c r="P2551" s="10" t="s">
        <v>38</v>
      </c>
      <c r="Q2551" s="88" t="s">
        <v>39</v>
      </c>
      <c r="R2551" s="9">
        <v>8</v>
      </c>
      <c r="S2551" s="89">
        <v>5832</v>
      </c>
      <c r="T2551" s="23">
        <f t="shared" ref="T2551" si="1501">R2551*S2551</f>
        <v>46656</v>
      </c>
      <c r="U2551" s="23">
        <f t="shared" ref="U2551" si="1502">T2551*1.12</f>
        <v>52254.720000000008</v>
      </c>
      <c r="V2551" s="2"/>
      <c r="W2551" s="2">
        <v>2016</v>
      </c>
      <c r="X2551" s="41"/>
    </row>
    <row r="2552" spans="1:24" ht="153" x14ac:dyDescent="0.25">
      <c r="A2552" s="6" t="s">
        <v>6406</v>
      </c>
      <c r="B2552" s="15" t="s">
        <v>25</v>
      </c>
      <c r="C2552" s="11" t="s">
        <v>4212</v>
      </c>
      <c r="D2552" s="99" t="s">
        <v>2906</v>
      </c>
      <c r="E2552" s="11" t="s">
        <v>4213</v>
      </c>
      <c r="F2552" s="11" t="s">
        <v>4214</v>
      </c>
      <c r="G2552" s="10" t="s">
        <v>30</v>
      </c>
      <c r="H2552" s="91" t="s">
        <v>4162</v>
      </c>
      <c r="I2552" s="40">
        <v>470000000</v>
      </c>
      <c r="J2552" s="6" t="s">
        <v>32</v>
      </c>
      <c r="K2552" s="3" t="s">
        <v>240</v>
      </c>
      <c r="L2552" s="11" t="s">
        <v>34</v>
      </c>
      <c r="M2552" s="41" t="s">
        <v>35</v>
      </c>
      <c r="N2552" s="11" t="s">
        <v>36</v>
      </c>
      <c r="O2552" s="3" t="s">
        <v>2050</v>
      </c>
      <c r="P2552" s="10" t="s">
        <v>38</v>
      </c>
      <c r="Q2552" s="88" t="s">
        <v>39</v>
      </c>
      <c r="R2552" s="9">
        <v>40</v>
      </c>
      <c r="S2552" s="89">
        <v>4520</v>
      </c>
      <c r="T2552" s="23">
        <f t="shared" si="1473"/>
        <v>180800</v>
      </c>
      <c r="U2552" s="23">
        <f t="shared" si="1478"/>
        <v>202496.00000000003</v>
      </c>
      <c r="V2552" s="2"/>
      <c r="W2552" s="2">
        <v>2016</v>
      </c>
      <c r="X2552" s="41"/>
    </row>
    <row r="2553" spans="1:24" ht="153" x14ac:dyDescent="0.25">
      <c r="A2553" s="6" t="s">
        <v>6407</v>
      </c>
      <c r="B2553" s="15" t="s">
        <v>25</v>
      </c>
      <c r="C2553" s="11" t="s">
        <v>10533</v>
      </c>
      <c r="D2553" s="99" t="s">
        <v>2557</v>
      </c>
      <c r="E2553" s="11" t="s">
        <v>4215</v>
      </c>
      <c r="F2553" s="11" t="s">
        <v>4216</v>
      </c>
      <c r="G2553" s="10" t="s">
        <v>30</v>
      </c>
      <c r="H2553" s="91" t="s">
        <v>4162</v>
      </c>
      <c r="I2553" s="40">
        <v>470000000</v>
      </c>
      <c r="J2553" s="6" t="s">
        <v>32</v>
      </c>
      <c r="K2553" s="3" t="s">
        <v>2044</v>
      </c>
      <c r="L2553" s="11" t="s">
        <v>34</v>
      </c>
      <c r="M2553" s="41" t="s">
        <v>35</v>
      </c>
      <c r="N2553" s="11" t="s">
        <v>36</v>
      </c>
      <c r="O2553" s="3" t="s">
        <v>2050</v>
      </c>
      <c r="P2553" s="41" t="s">
        <v>340</v>
      </c>
      <c r="Q2553" s="3" t="s">
        <v>353</v>
      </c>
      <c r="R2553" s="9">
        <v>1000</v>
      </c>
      <c r="S2553" s="89">
        <v>450</v>
      </c>
      <c r="T2553" s="23">
        <v>0</v>
      </c>
      <c r="U2553" s="23">
        <f t="shared" si="1478"/>
        <v>0</v>
      </c>
      <c r="V2553" s="10"/>
      <c r="W2553" s="98">
        <v>2016</v>
      </c>
      <c r="X2553" s="41" t="s">
        <v>6914</v>
      </c>
    </row>
    <row r="2554" spans="1:24" ht="153" x14ac:dyDescent="0.25">
      <c r="A2554" s="6" t="s">
        <v>6962</v>
      </c>
      <c r="B2554" s="15" t="s">
        <v>25</v>
      </c>
      <c r="C2554" s="11" t="s">
        <v>10533</v>
      </c>
      <c r="D2554" s="99" t="s">
        <v>2557</v>
      </c>
      <c r="E2554" s="11" t="s">
        <v>4215</v>
      </c>
      <c r="F2554" s="11" t="s">
        <v>4216</v>
      </c>
      <c r="G2554" s="10" t="s">
        <v>30</v>
      </c>
      <c r="H2554" s="91" t="s">
        <v>4162</v>
      </c>
      <c r="I2554" s="40">
        <v>470000000</v>
      </c>
      <c r="J2554" s="6" t="s">
        <v>32</v>
      </c>
      <c r="K2554" s="3" t="s">
        <v>240</v>
      </c>
      <c r="L2554" s="11" t="s">
        <v>34</v>
      </c>
      <c r="M2554" s="41" t="s">
        <v>35</v>
      </c>
      <c r="N2554" s="11" t="s">
        <v>36</v>
      </c>
      <c r="O2554" s="3" t="s">
        <v>2050</v>
      </c>
      <c r="P2554" s="41" t="s">
        <v>340</v>
      </c>
      <c r="Q2554" s="3" t="s">
        <v>353</v>
      </c>
      <c r="R2554" s="9">
        <v>800</v>
      </c>
      <c r="S2554" s="89">
        <v>450</v>
      </c>
      <c r="T2554" s="23">
        <f t="shared" ref="T2554" si="1503">R2554*S2554</f>
        <v>360000</v>
      </c>
      <c r="U2554" s="23">
        <f t="shared" ref="U2554" si="1504">T2554*1.12</f>
        <v>403200.00000000006</v>
      </c>
      <c r="V2554" s="10"/>
      <c r="W2554" s="98">
        <v>2016</v>
      </c>
      <c r="X2554" s="41"/>
    </row>
    <row r="2555" spans="1:24" ht="153" x14ac:dyDescent="0.25">
      <c r="A2555" s="6" t="s">
        <v>6408</v>
      </c>
      <c r="B2555" s="15" t="s">
        <v>25</v>
      </c>
      <c r="C2555" s="11" t="s">
        <v>10533</v>
      </c>
      <c r="D2555" s="99" t="s">
        <v>2557</v>
      </c>
      <c r="E2555" s="11" t="s">
        <v>4215</v>
      </c>
      <c r="F2555" s="11" t="s">
        <v>4217</v>
      </c>
      <c r="G2555" s="10" t="s">
        <v>30</v>
      </c>
      <c r="H2555" s="91" t="s">
        <v>4162</v>
      </c>
      <c r="I2555" s="40">
        <v>470000000</v>
      </c>
      <c r="J2555" s="6" t="s">
        <v>32</v>
      </c>
      <c r="K2555" s="3" t="s">
        <v>2044</v>
      </c>
      <c r="L2555" s="11" t="s">
        <v>34</v>
      </c>
      <c r="M2555" s="41" t="s">
        <v>35</v>
      </c>
      <c r="N2555" s="11" t="s">
        <v>36</v>
      </c>
      <c r="O2555" s="3" t="s">
        <v>2050</v>
      </c>
      <c r="P2555" s="41" t="s">
        <v>340</v>
      </c>
      <c r="Q2555" s="3" t="s">
        <v>353</v>
      </c>
      <c r="R2555" s="9">
        <v>700</v>
      </c>
      <c r="S2555" s="89">
        <v>252</v>
      </c>
      <c r="T2555" s="23">
        <v>0</v>
      </c>
      <c r="U2555" s="23">
        <f t="shared" si="1478"/>
        <v>0</v>
      </c>
      <c r="V2555" s="2"/>
      <c r="W2555" s="98">
        <v>2016</v>
      </c>
      <c r="X2555" s="41">
        <v>11</v>
      </c>
    </row>
    <row r="2556" spans="1:24" ht="153" x14ac:dyDescent="0.25">
      <c r="A2556" s="6" t="s">
        <v>6963</v>
      </c>
      <c r="B2556" s="15" t="s">
        <v>25</v>
      </c>
      <c r="C2556" s="11" t="s">
        <v>10533</v>
      </c>
      <c r="D2556" s="99" t="s">
        <v>2557</v>
      </c>
      <c r="E2556" s="11" t="s">
        <v>4215</v>
      </c>
      <c r="F2556" s="11" t="s">
        <v>4217</v>
      </c>
      <c r="G2556" s="10" t="s">
        <v>30</v>
      </c>
      <c r="H2556" s="91" t="s">
        <v>4162</v>
      </c>
      <c r="I2556" s="40">
        <v>470000000</v>
      </c>
      <c r="J2556" s="6" t="s">
        <v>32</v>
      </c>
      <c r="K2556" s="3" t="s">
        <v>240</v>
      </c>
      <c r="L2556" s="11" t="s">
        <v>34</v>
      </c>
      <c r="M2556" s="41" t="s">
        <v>35</v>
      </c>
      <c r="N2556" s="11" t="s">
        <v>36</v>
      </c>
      <c r="O2556" s="3" t="s">
        <v>2050</v>
      </c>
      <c r="P2556" s="41" t="s">
        <v>340</v>
      </c>
      <c r="Q2556" s="3" t="s">
        <v>353</v>
      </c>
      <c r="R2556" s="9">
        <v>700</v>
      </c>
      <c r="S2556" s="89">
        <v>252</v>
      </c>
      <c r="T2556" s="23">
        <f t="shared" ref="T2556" si="1505">R2556*S2556</f>
        <v>176400</v>
      </c>
      <c r="U2556" s="23">
        <f t="shared" ref="U2556" si="1506">T2556*1.12</f>
        <v>197568.00000000003</v>
      </c>
      <c r="V2556" s="2"/>
      <c r="W2556" s="98">
        <v>2016</v>
      </c>
      <c r="X2556" s="41"/>
    </row>
    <row r="2557" spans="1:24" ht="153" x14ac:dyDescent="0.25">
      <c r="A2557" s="6" t="s">
        <v>6409</v>
      </c>
      <c r="B2557" s="15" t="s">
        <v>25</v>
      </c>
      <c r="C2557" s="11" t="s">
        <v>4218</v>
      </c>
      <c r="D2557" s="99" t="s">
        <v>4219</v>
      </c>
      <c r="E2557" s="11" t="s">
        <v>4220</v>
      </c>
      <c r="F2557" s="11" t="s">
        <v>4221</v>
      </c>
      <c r="G2557" s="10" t="s">
        <v>30</v>
      </c>
      <c r="H2557" s="91" t="s">
        <v>4162</v>
      </c>
      <c r="I2557" s="40">
        <v>470000000</v>
      </c>
      <c r="J2557" s="6" t="s">
        <v>32</v>
      </c>
      <c r="K2557" s="3" t="s">
        <v>240</v>
      </c>
      <c r="L2557" s="11" t="s">
        <v>34</v>
      </c>
      <c r="M2557" s="41" t="s">
        <v>35</v>
      </c>
      <c r="N2557" s="11" t="s">
        <v>36</v>
      </c>
      <c r="O2557" s="3" t="s">
        <v>2050</v>
      </c>
      <c r="P2557" s="2">
        <v>796</v>
      </c>
      <c r="Q2557" s="88" t="s">
        <v>39</v>
      </c>
      <c r="R2557" s="9">
        <v>20</v>
      </c>
      <c r="S2557" s="89">
        <v>15600</v>
      </c>
      <c r="T2557" s="23">
        <v>0</v>
      </c>
      <c r="U2557" s="23">
        <f t="shared" si="1478"/>
        <v>0</v>
      </c>
      <c r="V2557" s="2"/>
      <c r="W2557" s="2">
        <v>2016</v>
      </c>
      <c r="X2557" s="41" t="s">
        <v>6907</v>
      </c>
    </row>
    <row r="2558" spans="1:24" ht="153" x14ac:dyDescent="0.25">
      <c r="A2558" s="6" t="s">
        <v>6964</v>
      </c>
      <c r="B2558" s="15" t="s">
        <v>25</v>
      </c>
      <c r="C2558" s="11" t="s">
        <v>4218</v>
      </c>
      <c r="D2558" s="99" t="s">
        <v>4219</v>
      </c>
      <c r="E2558" s="11" t="s">
        <v>4220</v>
      </c>
      <c r="F2558" s="11" t="s">
        <v>4221</v>
      </c>
      <c r="G2558" s="10" t="s">
        <v>30</v>
      </c>
      <c r="H2558" s="91" t="s">
        <v>4162</v>
      </c>
      <c r="I2558" s="40">
        <v>470000000</v>
      </c>
      <c r="J2558" s="6" t="s">
        <v>32</v>
      </c>
      <c r="K2558" s="3" t="s">
        <v>240</v>
      </c>
      <c r="L2558" s="11" t="s">
        <v>34</v>
      </c>
      <c r="M2558" s="41" t="s">
        <v>35</v>
      </c>
      <c r="N2558" s="11" t="s">
        <v>36</v>
      </c>
      <c r="O2558" s="3" t="s">
        <v>2050</v>
      </c>
      <c r="P2558" s="2">
        <v>796</v>
      </c>
      <c r="Q2558" s="88" t="s">
        <v>39</v>
      </c>
      <c r="R2558" s="9">
        <v>10</v>
      </c>
      <c r="S2558" s="89">
        <v>15600</v>
      </c>
      <c r="T2558" s="23">
        <f t="shared" ref="T2558" si="1507">R2558*S2558</f>
        <v>156000</v>
      </c>
      <c r="U2558" s="23">
        <f t="shared" ref="U2558" si="1508">T2558*1.12</f>
        <v>174720.00000000003</v>
      </c>
      <c r="V2558" s="2"/>
      <c r="W2558" s="2">
        <v>2016</v>
      </c>
      <c r="X2558" s="41"/>
    </row>
    <row r="2559" spans="1:24" ht="153" x14ac:dyDescent="0.25">
      <c r="A2559" s="6" t="s">
        <v>6410</v>
      </c>
      <c r="B2559" s="15" t="s">
        <v>25</v>
      </c>
      <c r="C2559" s="11" t="s">
        <v>4222</v>
      </c>
      <c r="D2559" s="99" t="s">
        <v>4223</v>
      </c>
      <c r="E2559" s="11" t="s">
        <v>4224</v>
      </c>
      <c r="F2559" s="99" t="s">
        <v>4223</v>
      </c>
      <c r="G2559" s="10" t="s">
        <v>30</v>
      </c>
      <c r="H2559" s="91" t="s">
        <v>4162</v>
      </c>
      <c r="I2559" s="40">
        <v>470000000</v>
      </c>
      <c r="J2559" s="6" t="s">
        <v>32</v>
      </c>
      <c r="K2559" s="11" t="s">
        <v>152</v>
      </c>
      <c r="L2559" s="11" t="s">
        <v>34</v>
      </c>
      <c r="M2559" s="41" t="s">
        <v>35</v>
      </c>
      <c r="N2559" s="11" t="s">
        <v>36</v>
      </c>
      <c r="O2559" s="11" t="s">
        <v>2050</v>
      </c>
      <c r="P2559" s="10" t="s">
        <v>38</v>
      </c>
      <c r="Q2559" s="88" t="s">
        <v>39</v>
      </c>
      <c r="R2559" s="9">
        <v>50</v>
      </c>
      <c r="S2559" s="89">
        <v>2150</v>
      </c>
      <c r="T2559" s="23">
        <v>0</v>
      </c>
      <c r="U2559" s="23">
        <f t="shared" si="1478"/>
        <v>0</v>
      </c>
      <c r="V2559" s="2"/>
      <c r="W2559" s="2">
        <v>2016</v>
      </c>
      <c r="X2559" s="41" t="s">
        <v>6907</v>
      </c>
    </row>
    <row r="2560" spans="1:24" ht="153" x14ac:dyDescent="0.25">
      <c r="A2560" s="6" t="s">
        <v>6965</v>
      </c>
      <c r="B2560" s="15" t="s">
        <v>25</v>
      </c>
      <c r="C2560" s="11" t="s">
        <v>4222</v>
      </c>
      <c r="D2560" s="99" t="s">
        <v>4223</v>
      </c>
      <c r="E2560" s="11" t="s">
        <v>4224</v>
      </c>
      <c r="F2560" s="99" t="s">
        <v>4223</v>
      </c>
      <c r="G2560" s="10" t="s">
        <v>30</v>
      </c>
      <c r="H2560" s="91" t="s">
        <v>4162</v>
      </c>
      <c r="I2560" s="40">
        <v>470000000</v>
      </c>
      <c r="J2560" s="6" t="s">
        <v>32</v>
      </c>
      <c r="K2560" s="11" t="s">
        <v>152</v>
      </c>
      <c r="L2560" s="11" t="s">
        <v>34</v>
      </c>
      <c r="M2560" s="41" t="s">
        <v>35</v>
      </c>
      <c r="N2560" s="11" t="s">
        <v>36</v>
      </c>
      <c r="O2560" s="11" t="s">
        <v>2050</v>
      </c>
      <c r="P2560" s="10" t="s">
        <v>38</v>
      </c>
      <c r="Q2560" s="88" t="s">
        <v>39</v>
      </c>
      <c r="R2560" s="9">
        <v>30</v>
      </c>
      <c r="S2560" s="89">
        <v>2150</v>
      </c>
      <c r="T2560" s="23">
        <f t="shared" ref="T2560" si="1509">R2560*S2560</f>
        <v>64500</v>
      </c>
      <c r="U2560" s="23">
        <f t="shared" ref="U2560" si="1510">T2560*1.12</f>
        <v>72240</v>
      </c>
      <c r="V2560" s="2"/>
      <c r="W2560" s="2">
        <v>2016</v>
      </c>
      <c r="X2560" s="41"/>
    </row>
    <row r="2561" spans="1:24" ht="153" x14ac:dyDescent="0.25">
      <c r="A2561" s="6" t="s">
        <v>6411</v>
      </c>
      <c r="B2561" s="15" t="s">
        <v>25</v>
      </c>
      <c r="C2561" s="11" t="s">
        <v>4225</v>
      </c>
      <c r="D2561" s="99" t="s">
        <v>4226</v>
      </c>
      <c r="E2561" s="11" t="s">
        <v>4227</v>
      </c>
      <c r="F2561" s="99" t="s">
        <v>4228</v>
      </c>
      <c r="G2561" s="10" t="s">
        <v>30</v>
      </c>
      <c r="H2561" s="91" t="s">
        <v>4162</v>
      </c>
      <c r="I2561" s="40">
        <v>470000000</v>
      </c>
      <c r="J2561" s="6" t="s">
        <v>32</v>
      </c>
      <c r="K2561" s="11" t="s">
        <v>152</v>
      </c>
      <c r="L2561" s="11" t="s">
        <v>34</v>
      </c>
      <c r="M2561" s="41" t="s">
        <v>35</v>
      </c>
      <c r="N2561" s="11" t="s">
        <v>36</v>
      </c>
      <c r="O2561" s="11" t="s">
        <v>2050</v>
      </c>
      <c r="P2561" s="10" t="s">
        <v>38</v>
      </c>
      <c r="Q2561" s="88" t="s">
        <v>39</v>
      </c>
      <c r="R2561" s="9">
        <v>50</v>
      </c>
      <c r="S2561" s="89">
        <v>3000</v>
      </c>
      <c r="T2561" s="23">
        <v>0</v>
      </c>
      <c r="U2561" s="23">
        <f t="shared" si="1478"/>
        <v>0</v>
      </c>
      <c r="V2561" s="2"/>
      <c r="W2561" s="2">
        <v>2016</v>
      </c>
      <c r="X2561" s="41" t="s">
        <v>6907</v>
      </c>
    </row>
    <row r="2562" spans="1:24" ht="153" x14ac:dyDescent="0.25">
      <c r="A2562" s="6" t="s">
        <v>6966</v>
      </c>
      <c r="B2562" s="15" t="s">
        <v>25</v>
      </c>
      <c r="C2562" s="11" t="s">
        <v>4225</v>
      </c>
      <c r="D2562" s="99" t="s">
        <v>4226</v>
      </c>
      <c r="E2562" s="11" t="s">
        <v>4227</v>
      </c>
      <c r="F2562" s="99" t="s">
        <v>4228</v>
      </c>
      <c r="G2562" s="10" t="s">
        <v>30</v>
      </c>
      <c r="H2562" s="91" t="s">
        <v>4162</v>
      </c>
      <c r="I2562" s="40">
        <v>470000000</v>
      </c>
      <c r="J2562" s="6" t="s">
        <v>32</v>
      </c>
      <c r="K2562" s="11" t="s">
        <v>152</v>
      </c>
      <c r="L2562" s="11" t="s">
        <v>34</v>
      </c>
      <c r="M2562" s="41" t="s">
        <v>35</v>
      </c>
      <c r="N2562" s="11" t="s">
        <v>36</v>
      </c>
      <c r="O2562" s="11" t="s">
        <v>2050</v>
      </c>
      <c r="P2562" s="10" t="s">
        <v>38</v>
      </c>
      <c r="Q2562" s="88" t="s">
        <v>39</v>
      </c>
      <c r="R2562" s="9">
        <v>30</v>
      </c>
      <c r="S2562" s="89">
        <v>3000</v>
      </c>
      <c r="T2562" s="23">
        <f t="shared" ref="T2562" si="1511">R2562*S2562</f>
        <v>90000</v>
      </c>
      <c r="U2562" s="23">
        <f t="shared" ref="U2562" si="1512">T2562*1.12</f>
        <v>100800.00000000001</v>
      </c>
      <c r="V2562" s="2"/>
      <c r="W2562" s="2">
        <v>2016</v>
      </c>
      <c r="X2562" s="41"/>
    </row>
    <row r="2563" spans="1:24" ht="153" x14ac:dyDescent="0.25">
      <c r="A2563" s="6" t="s">
        <v>6412</v>
      </c>
      <c r="B2563" s="15" t="s">
        <v>25</v>
      </c>
      <c r="C2563" s="11" t="s">
        <v>4229</v>
      </c>
      <c r="D2563" s="99" t="s">
        <v>103</v>
      </c>
      <c r="E2563" s="11" t="s">
        <v>4230</v>
      </c>
      <c r="F2563" s="29" t="s">
        <v>10517</v>
      </c>
      <c r="G2563" s="10" t="s">
        <v>30</v>
      </c>
      <c r="H2563" s="91" t="s">
        <v>4162</v>
      </c>
      <c r="I2563" s="40">
        <v>470000000</v>
      </c>
      <c r="J2563" s="6" t="s">
        <v>32</v>
      </c>
      <c r="K2563" s="3" t="s">
        <v>240</v>
      </c>
      <c r="L2563" s="11" t="s">
        <v>34</v>
      </c>
      <c r="M2563" s="41" t="s">
        <v>35</v>
      </c>
      <c r="N2563" s="11" t="s">
        <v>36</v>
      </c>
      <c r="O2563" s="11" t="s">
        <v>2050</v>
      </c>
      <c r="P2563" s="10">
        <v>796</v>
      </c>
      <c r="Q2563" s="88" t="s">
        <v>39</v>
      </c>
      <c r="R2563" s="9">
        <v>30</v>
      </c>
      <c r="S2563" s="89">
        <v>3290</v>
      </c>
      <c r="T2563" s="23">
        <f t="shared" si="1473"/>
        <v>98700</v>
      </c>
      <c r="U2563" s="23">
        <f t="shared" si="1478"/>
        <v>110544.00000000001</v>
      </c>
      <c r="V2563" s="2"/>
      <c r="W2563" s="2">
        <v>2016</v>
      </c>
      <c r="X2563" s="41"/>
    </row>
    <row r="2564" spans="1:24" ht="102" x14ac:dyDescent="0.25">
      <c r="A2564" s="6" t="s">
        <v>6413</v>
      </c>
      <c r="B2564" s="15" t="s">
        <v>25</v>
      </c>
      <c r="C2564" s="11" t="s">
        <v>246</v>
      </c>
      <c r="D2564" s="99" t="s">
        <v>247</v>
      </c>
      <c r="E2564" s="11" t="s">
        <v>248</v>
      </c>
      <c r="F2564" s="29" t="s">
        <v>4231</v>
      </c>
      <c r="G2564" s="10" t="s">
        <v>30</v>
      </c>
      <c r="H2564" s="94">
        <v>0</v>
      </c>
      <c r="I2564" s="18">
        <v>470000000</v>
      </c>
      <c r="J2564" s="6" t="s">
        <v>32</v>
      </c>
      <c r="K2564" s="3" t="s">
        <v>240</v>
      </c>
      <c r="L2564" s="26" t="s">
        <v>34</v>
      </c>
      <c r="M2564" s="11" t="s">
        <v>35</v>
      </c>
      <c r="N2564" s="11" t="s">
        <v>36</v>
      </c>
      <c r="O2564" s="11" t="s">
        <v>37</v>
      </c>
      <c r="P2564" s="41" t="s">
        <v>38</v>
      </c>
      <c r="Q2564" s="88" t="s">
        <v>39</v>
      </c>
      <c r="R2564" s="9">
        <v>20</v>
      </c>
      <c r="S2564" s="89">
        <v>2508</v>
      </c>
      <c r="T2564" s="23">
        <v>0</v>
      </c>
      <c r="U2564" s="23">
        <f t="shared" si="1478"/>
        <v>0</v>
      </c>
      <c r="V2564" s="2"/>
      <c r="W2564" s="2">
        <v>2016</v>
      </c>
      <c r="X2564" s="41" t="s">
        <v>7074</v>
      </c>
    </row>
    <row r="2565" spans="1:24" ht="102" x14ac:dyDescent="0.25">
      <c r="A2565" s="6" t="s">
        <v>6967</v>
      </c>
      <c r="B2565" s="15" t="s">
        <v>25</v>
      </c>
      <c r="C2565" s="11" t="s">
        <v>246</v>
      </c>
      <c r="D2565" s="99" t="s">
        <v>247</v>
      </c>
      <c r="E2565" s="11" t="s">
        <v>248</v>
      </c>
      <c r="F2565" s="29" t="s">
        <v>4231</v>
      </c>
      <c r="G2565" s="10" t="s">
        <v>30</v>
      </c>
      <c r="H2565" s="94">
        <v>0</v>
      </c>
      <c r="I2565" s="18">
        <v>470000000</v>
      </c>
      <c r="J2565" s="6" t="s">
        <v>32</v>
      </c>
      <c r="K2565" s="3" t="s">
        <v>267</v>
      </c>
      <c r="L2565" s="26" t="s">
        <v>34</v>
      </c>
      <c r="M2565" s="11" t="s">
        <v>35</v>
      </c>
      <c r="N2565" s="11" t="s">
        <v>36</v>
      </c>
      <c r="O2565" s="11" t="s">
        <v>37</v>
      </c>
      <c r="P2565" s="41" t="s">
        <v>38</v>
      </c>
      <c r="Q2565" s="88" t="s">
        <v>39</v>
      </c>
      <c r="R2565" s="9">
        <v>12</v>
      </c>
      <c r="S2565" s="89">
        <v>46210</v>
      </c>
      <c r="T2565" s="23">
        <f t="shared" ref="T2565" si="1513">R2565*S2565</f>
        <v>554520</v>
      </c>
      <c r="U2565" s="23">
        <f t="shared" ref="U2565" si="1514">T2565*1.12</f>
        <v>621062.40000000002</v>
      </c>
      <c r="V2565" s="2"/>
      <c r="W2565" s="2">
        <v>2016</v>
      </c>
      <c r="X2565" s="41"/>
    </row>
    <row r="2566" spans="1:24" ht="102" x14ac:dyDescent="0.25">
      <c r="A2566" s="6" t="s">
        <v>6414</v>
      </c>
      <c r="B2566" s="15" t="s">
        <v>25</v>
      </c>
      <c r="C2566" s="11" t="s">
        <v>4232</v>
      </c>
      <c r="D2566" s="99" t="s">
        <v>4233</v>
      </c>
      <c r="E2566" s="11" t="s">
        <v>4234</v>
      </c>
      <c r="F2566" s="11" t="s">
        <v>4235</v>
      </c>
      <c r="G2566" s="10" t="s">
        <v>30</v>
      </c>
      <c r="H2566" s="94">
        <v>0</v>
      </c>
      <c r="I2566" s="18">
        <v>470000000</v>
      </c>
      <c r="J2566" s="6" t="s">
        <v>32</v>
      </c>
      <c r="K2566" s="3" t="s">
        <v>240</v>
      </c>
      <c r="L2566" s="26" t="s">
        <v>34</v>
      </c>
      <c r="M2566" s="11" t="s">
        <v>35</v>
      </c>
      <c r="N2566" s="11" t="s">
        <v>36</v>
      </c>
      <c r="O2566" s="11" t="s">
        <v>37</v>
      </c>
      <c r="P2566" s="41" t="s">
        <v>38</v>
      </c>
      <c r="Q2566" s="88" t="s">
        <v>39</v>
      </c>
      <c r="R2566" s="9">
        <v>30</v>
      </c>
      <c r="S2566" s="89">
        <v>840</v>
      </c>
      <c r="T2566" s="23">
        <f t="shared" si="1473"/>
        <v>25200</v>
      </c>
      <c r="U2566" s="23">
        <f t="shared" si="1478"/>
        <v>28224.000000000004</v>
      </c>
      <c r="V2566" s="2"/>
      <c r="W2566" s="2">
        <v>2016</v>
      </c>
      <c r="X2566" s="41"/>
    </row>
    <row r="2567" spans="1:24" ht="153" x14ac:dyDescent="0.25">
      <c r="A2567" s="6" t="s">
        <v>6415</v>
      </c>
      <c r="B2567" s="15" t="s">
        <v>25</v>
      </c>
      <c r="C2567" s="11" t="s">
        <v>4236</v>
      </c>
      <c r="D2567" s="99" t="s">
        <v>4237</v>
      </c>
      <c r="E2567" s="11" t="s">
        <v>4238</v>
      </c>
      <c r="F2567" s="11" t="s">
        <v>4239</v>
      </c>
      <c r="G2567" s="10" t="s">
        <v>30</v>
      </c>
      <c r="H2567" s="91" t="s">
        <v>4162</v>
      </c>
      <c r="I2567" s="40">
        <v>470000000</v>
      </c>
      <c r="J2567" s="6" t="s">
        <v>32</v>
      </c>
      <c r="K2567" s="11" t="s">
        <v>267</v>
      </c>
      <c r="L2567" s="11" t="s">
        <v>34</v>
      </c>
      <c r="M2567" s="41" t="s">
        <v>35</v>
      </c>
      <c r="N2567" s="11" t="s">
        <v>36</v>
      </c>
      <c r="O2567" s="3" t="s">
        <v>2050</v>
      </c>
      <c r="P2567" s="10">
        <v>166</v>
      </c>
      <c r="Q2567" s="88" t="s">
        <v>4047</v>
      </c>
      <c r="R2567" s="9">
        <v>100</v>
      </c>
      <c r="S2567" s="89">
        <v>1157</v>
      </c>
      <c r="T2567" s="23">
        <f t="shared" si="1473"/>
        <v>115700</v>
      </c>
      <c r="U2567" s="23">
        <f t="shared" si="1478"/>
        <v>129584.00000000001</v>
      </c>
      <c r="V2567" s="2"/>
      <c r="W2567" s="2">
        <v>2016</v>
      </c>
      <c r="X2567" s="41"/>
    </row>
    <row r="2568" spans="1:24" ht="153" x14ac:dyDescent="0.25">
      <c r="A2568" s="6" t="s">
        <v>6416</v>
      </c>
      <c r="B2568" s="15" t="s">
        <v>25</v>
      </c>
      <c r="C2568" s="11" t="s">
        <v>4240</v>
      </c>
      <c r="D2568" s="99" t="s">
        <v>4241</v>
      </c>
      <c r="E2568" s="11" t="s">
        <v>4242</v>
      </c>
      <c r="F2568" s="29" t="s">
        <v>4243</v>
      </c>
      <c r="G2568" s="10" t="s">
        <v>30</v>
      </c>
      <c r="H2568" s="91" t="s">
        <v>4162</v>
      </c>
      <c r="I2568" s="40">
        <v>470000000</v>
      </c>
      <c r="J2568" s="6" t="s">
        <v>32</v>
      </c>
      <c r="K2568" s="11" t="s">
        <v>267</v>
      </c>
      <c r="L2568" s="11" t="s">
        <v>34</v>
      </c>
      <c r="M2568" s="41" t="s">
        <v>35</v>
      </c>
      <c r="N2568" s="11" t="s">
        <v>36</v>
      </c>
      <c r="O2568" s="3" t="s">
        <v>2050</v>
      </c>
      <c r="P2568" s="10">
        <v>166</v>
      </c>
      <c r="Q2568" s="88" t="s">
        <v>4047</v>
      </c>
      <c r="R2568" s="9">
        <v>100</v>
      </c>
      <c r="S2568" s="89">
        <v>560</v>
      </c>
      <c r="T2568" s="23">
        <f t="shared" si="1473"/>
        <v>56000</v>
      </c>
      <c r="U2568" s="23">
        <f t="shared" si="1478"/>
        <v>62720.000000000007</v>
      </c>
      <c r="V2568" s="10"/>
      <c r="W2568" s="98">
        <v>2016</v>
      </c>
      <c r="X2568" s="41"/>
    </row>
    <row r="2569" spans="1:24" ht="153" x14ac:dyDescent="0.25">
      <c r="A2569" s="6" t="s">
        <v>6417</v>
      </c>
      <c r="B2569" s="15" t="s">
        <v>25</v>
      </c>
      <c r="C2569" s="11" t="s">
        <v>4244</v>
      </c>
      <c r="D2569" s="99" t="s">
        <v>183</v>
      </c>
      <c r="E2569" s="11" t="s">
        <v>4245</v>
      </c>
      <c r="F2569" s="11" t="s">
        <v>4246</v>
      </c>
      <c r="G2569" s="10" t="s">
        <v>30</v>
      </c>
      <c r="H2569" s="91" t="s">
        <v>4162</v>
      </c>
      <c r="I2569" s="40">
        <v>470000000</v>
      </c>
      <c r="J2569" s="6" t="s">
        <v>32</v>
      </c>
      <c r="K2569" s="11" t="s">
        <v>628</v>
      </c>
      <c r="L2569" s="11" t="s">
        <v>34</v>
      </c>
      <c r="M2569" s="41" t="s">
        <v>35</v>
      </c>
      <c r="N2569" s="11" t="s">
        <v>36</v>
      </c>
      <c r="O2569" s="3" t="s">
        <v>2050</v>
      </c>
      <c r="P2569" s="10">
        <v>704</v>
      </c>
      <c r="Q2569" s="3" t="s">
        <v>6778</v>
      </c>
      <c r="R2569" s="9">
        <v>20</v>
      </c>
      <c r="S2569" s="89">
        <v>25344</v>
      </c>
      <c r="T2569" s="23">
        <f t="shared" si="1473"/>
        <v>506880</v>
      </c>
      <c r="U2569" s="23">
        <f t="shared" si="1478"/>
        <v>567705.60000000009</v>
      </c>
      <c r="V2569" s="2"/>
      <c r="W2569" s="2">
        <v>2016</v>
      </c>
      <c r="X2569" s="41"/>
    </row>
    <row r="2570" spans="1:24" ht="153" x14ac:dyDescent="0.25">
      <c r="A2570" s="6" t="s">
        <v>6418</v>
      </c>
      <c r="B2570" s="15" t="s">
        <v>25</v>
      </c>
      <c r="C2570" s="11" t="s">
        <v>4247</v>
      </c>
      <c r="D2570" s="99" t="s">
        <v>4248</v>
      </c>
      <c r="E2570" s="11" t="s">
        <v>4249</v>
      </c>
      <c r="F2570" s="99" t="s">
        <v>4250</v>
      </c>
      <c r="G2570" s="10" t="s">
        <v>30</v>
      </c>
      <c r="H2570" s="91" t="s">
        <v>4162</v>
      </c>
      <c r="I2570" s="40">
        <v>470000000</v>
      </c>
      <c r="J2570" s="6" t="s">
        <v>32</v>
      </c>
      <c r="K2570" s="11" t="s">
        <v>628</v>
      </c>
      <c r="L2570" s="11" t="s">
        <v>4205</v>
      </c>
      <c r="M2570" s="41" t="s">
        <v>35</v>
      </c>
      <c r="N2570" s="11" t="s">
        <v>36</v>
      </c>
      <c r="O2570" s="3" t="s">
        <v>2050</v>
      </c>
      <c r="P2570" s="10">
        <v>796</v>
      </c>
      <c r="Q2570" s="88" t="s">
        <v>39</v>
      </c>
      <c r="R2570" s="9">
        <v>10</v>
      </c>
      <c r="S2570" s="89">
        <v>15665.42</v>
      </c>
      <c r="T2570" s="23">
        <v>0</v>
      </c>
      <c r="U2570" s="23">
        <f t="shared" si="1478"/>
        <v>0</v>
      </c>
      <c r="V2570" s="2"/>
      <c r="W2570" s="2">
        <v>2016</v>
      </c>
      <c r="X2570" s="41" t="s">
        <v>7075</v>
      </c>
    </row>
    <row r="2571" spans="1:24" ht="153" x14ac:dyDescent="0.25">
      <c r="A2571" s="6" t="s">
        <v>6968</v>
      </c>
      <c r="B2571" s="15" t="s">
        <v>25</v>
      </c>
      <c r="C2571" s="11" t="s">
        <v>4247</v>
      </c>
      <c r="D2571" s="99" t="s">
        <v>4248</v>
      </c>
      <c r="E2571" s="11" t="s">
        <v>4249</v>
      </c>
      <c r="F2571" s="99" t="s">
        <v>4250</v>
      </c>
      <c r="G2571" s="10" t="s">
        <v>30</v>
      </c>
      <c r="H2571" s="91" t="s">
        <v>4162</v>
      </c>
      <c r="I2571" s="40">
        <v>470000000</v>
      </c>
      <c r="J2571" s="6" t="s">
        <v>32</v>
      </c>
      <c r="K2571" s="11" t="s">
        <v>628</v>
      </c>
      <c r="L2571" s="11" t="s">
        <v>34</v>
      </c>
      <c r="M2571" s="41" t="s">
        <v>35</v>
      </c>
      <c r="N2571" s="11" t="s">
        <v>36</v>
      </c>
      <c r="O2571" s="3" t="s">
        <v>2050</v>
      </c>
      <c r="P2571" s="10">
        <v>796</v>
      </c>
      <c r="Q2571" s="88" t="s">
        <v>39</v>
      </c>
      <c r="R2571" s="9">
        <v>8</v>
      </c>
      <c r="S2571" s="89">
        <v>15665.42</v>
      </c>
      <c r="T2571" s="23">
        <f t="shared" ref="T2571" si="1515">R2571*S2571</f>
        <v>125323.36</v>
      </c>
      <c r="U2571" s="23">
        <f t="shared" ref="U2571" si="1516">T2571*1.12</f>
        <v>140362.16320000001</v>
      </c>
      <c r="V2571" s="2"/>
      <c r="W2571" s="2">
        <v>2016</v>
      </c>
      <c r="X2571" s="41"/>
    </row>
    <row r="2572" spans="1:24" ht="153" x14ac:dyDescent="0.25">
      <c r="A2572" s="6" t="s">
        <v>6419</v>
      </c>
      <c r="B2572" s="15" t="s">
        <v>25</v>
      </c>
      <c r="C2572" s="11" t="s">
        <v>4251</v>
      </c>
      <c r="D2572" s="99" t="s">
        <v>274</v>
      </c>
      <c r="E2572" s="11" t="s">
        <v>4252</v>
      </c>
      <c r="F2572" s="99" t="s">
        <v>4253</v>
      </c>
      <c r="G2572" s="10" t="s">
        <v>30</v>
      </c>
      <c r="H2572" s="91" t="s">
        <v>4162</v>
      </c>
      <c r="I2572" s="40">
        <v>470000000</v>
      </c>
      <c r="J2572" s="6" t="s">
        <v>32</v>
      </c>
      <c r="K2572" s="11" t="s">
        <v>628</v>
      </c>
      <c r="L2572" s="26" t="s">
        <v>34</v>
      </c>
      <c r="M2572" s="41" t="s">
        <v>35</v>
      </c>
      <c r="N2572" s="11" t="s">
        <v>36</v>
      </c>
      <c r="O2572" s="3" t="s">
        <v>2050</v>
      </c>
      <c r="P2572" s="10">
        <v>796</v>
      </c>
      <c r="Q2572" s="88" t="s">
        <v>39</v>
      </c>
      <c r="R2572" s="9">
        <v>5</v>
      </c>
      <c r="S2572" s="89">
        <v>1184.4835199999998</v>
      </c>
      <c r="T2572" s="23">
        <f t="shared" si="1473"/>
        <v>5922.4175999999989</v>
      </c>
      <c r="U2572" s="23">
        <f t="shared" si="1478"/>
        <v>6633.1077119999991</v>
      </c>
      <c r="V2572" s="2"/>
      <c r="W2572" s="2">
        <v>2016</v>
      </c>
      <c r="X2572" s="41"/>
    </row>
    <row r="2573" spans="1:24" ht="153" x14ac:dyDescent="0.25">
      <c r="A2573" s="6" t="s">
        <v>6420</v>
      </c>
      <c r="B2573" s="15" t="s">
        <v>25</v>
      </c>
      <c r="C2573" s="11" t="s">
        <v>4254</v>
      </c>
      <c r="D2573" s="99" t="s">
        <v>4255</v>
      </c>
      <c r="E2573" s="11" t="s">
        <v>4256</v>
      </c>
      <c r="F2573" s="99" t="s">
        <v>4257</v>
      </c>
      <c r="G2573" s="10" t="s">
        <v>30</v>
      </c>
      <c r="H2573" s="91" t="s">
        <v>4162</v>
      </c>
      <c r="I2573" s="40">
        <v>470000000</v>
      </c>
      <c r="J2573" s="6" t="s">
        <v>32</v>
      </c>
      <c r="K2573" s="11" t="s">
        <v>628</v>
      </c>
      <c r="L2573" s="26" t="s">
        <v>34</v>
      </c>
      <c r="M2573" s="41" t="s">
        <v>35</v>
      </c>
      <c r="N2573" s="11" t="s">
        <v>36</v>
      </c>
      <c r="O2573" s="3" t="s">
        <v>2050</v>
      </c>
      <c r="P2573" s="2">
        <v>796</v>
      </c>
      <c r="Q2573" s="88" t="s">
        <v>39</v>
      </c>
      <c r="R2573" s="9">
        <v>500</v>
      </c>
      <c r="S2573" s="89">
        <v>520</v>
      </c>
      <c r="T2573" s="23">
        <f t="shared" si="1473"/>
        <v>260000</v>
      </c>
      <c r="U2573" s="23">
        <f t="shared" si="1478"/>
        <v>291200</v>
      </c>
      <c r="V2573" s="2"/>
      <c r="W2573" s="2">
        <v>2016</v>
      </c>
      <c r="X2573" s="41"/>
    </row>
    <row r="2574" spans="1:24" ht="153" x14ac:dyDescent="0.25">
      <c r="A2574" s="6" t="s">
        <v>6421</v>
      </c>
      <c r="B2574" s="15" t="s">
        <v>25</v>
      </c>
      <c r="C2574" s="11" t="s">
        <v>4258</v>
      </c>
      <c r="D2574" s="99" t="s">
        <v>4259</v>
      </c>
      <c r="E2574" s="11" t="s">
        <v>4260</v>
      </c>
      <c r="F2574" s="99" t="s">
        <v>4261</v>
      </c>
      <c r="G2574" s="10" t="s">
        <v>30</v>
      </c>
      <c r="H2574" s="91" t="s">
        <v>4162</v>
      </c>
      <c r="I2574" s="40">
        <v>470000000</v>
      </c>
      <c r="J2574" s="6" t="s">
        <v>32</v>
      </c>
      <c r="K2574" s="3" t="s">
        <v>45</v>
      </c>
      <c r="L2574" s="11" t="s">
        <v>4205</v>
      </c>
      <c r="M2574" s="41" t="s">
        <v>35</v>
      </c>
      <c r="N2574" s="11" t="s">
        <v>36</v>
      </c>
      <c r="O2574" s="3" t="s">
        <v>2050</v>
      </c>
      <c r="P2574" s="2">
        <v>704</v>
      </c>
      <c r="Q2574" s="3" t="s">
        <v>6778</v>
      </c>
      <c r="R2574" s="9">
        <v>20</v>
      </c>
      <c r="S2574" s="89">
        <v>3223.2</v>
      </c>
      <c r="T2574" s="23">
        <v>0</v>
      </c>
      <c r="U2574" s="23">
        <f t="shared" si="1478"/>
        <v>0</v>
      </c>
      <c r="V2574" s="2"/>
      <c r="W2574" s="2">
        <v>2016</v>
      </c>
      <c r="X2574" s="41" t="s">
        <v>7077</v>
      </c>
    </row>
    <row r="2575" spans="1:24" ht="153" x14ac:dyDescent="0.25">
      <c r="A2575" s="6" t="s">
        <v>7076</v>
      </c>
      <c r="B2575" s="15" t="s">
        <v>25</v>
      </c>
      <c r="C2575" s="11" t="s">
        <v>4258</v>
      </c>
      <c r="D2575" s="99" t="s">
        <v>4259</v>
      </c>
      <c r="E2575" s="11" t="s">
        <v>4260</v>
      </c>
      <c r="F2575" s="99" t="s">
        <v>4261</v>
      </c>
      <c r="G2575" s="10" t="s">
        <v>30</v>
      </c>
      <c r="H2575" s="91" t="s">
        <v>4162</v>
      </c>
      <c r="I2575" s="40">
        <v>470000000</v>
      </c>
      <c r="J2575" s="6" t="s">
        <v>32</v>
      </c>
      <c r="K2575" s="3" t="s">
        <v>267</v>
      </c>
      <c r="L2575" s="11" t="s">
        <v>34</v>
      </c>
      <c r="M2575" s="41" t="s">
        <v>35</v>
      </c>
      <c r="N2575" s="11" t="s">
        <v>36</v>
      </c>
      <c r="O2575" s="3" t="s">
        <v>2050</v>
      </c>
      <c r="P2575" s="2">
        <v>704</v>
      </c>
      <c r="Q2575" s="3" t="s">
        <v>6778</v>
      </c>
      <c r="R2575" s="9">
        <v>20</v>
      </c>
      <c r="S2575" s="89">
        <v>3223.2</v>
      </c>
      <c r="T2575" s="23">
        <f t="shared" ref="T2575" si="1517">R2575*S2575</f>
        <v>64464</v>
      </c>
      <c r="U2575" s="23">
        <f t="shared" ref="U2575" si="1518">T2575*1.12</f>
        <v>72199.680000000008</v>
      </c>
      <c r="V2575" s="2"/>
      <c r="W2575" s="2">
        <v>2016</v>
      </c>
      <c r="X2575" s="41"/>
    </row>
    <row r="2576" spans="1:24" ht="153" x14ac:dyDescent="0.25">
      <c r="A2576" s="6" t="s">
        <v>6422</v>
      </c>
      <c r="B2576" s="15" t="s">
        <v>25</v>
      </c>
      <c r="C2576" s="11" t="s">
        <v>4262</v>
      </c>
      <c r="D2576" s="99" t="s">
        <v>4259</v>
      </c>
      <c r="E2576" s="11" t="s">
        <v>4263</v>
      </c>
      <c r="F2576" s="99" t="s">
        <v>4264</v>
      </c>
      <c r="G2576" s="10" t="s">
        <v>30</v>
      </c>
      <c r="H2576" s="91" t="s">
        <v>4162</v>
      </c>
      <c r="I2576" s="40">
        <v>470000000</v>
      </c>
      <c r="J2576" s="6" t="s">
        <v>32</v>
      </c>
      <c r="K2576" s="3" t="s">
        <v>45</v>
      </c>
      <c r="L2576" s="11" t="s">
        <v>4205</v>
      </c>
      <c r="M2576" s="41" t="s">
        <v>35</v>
      </c>
      <c r="N2576" s="11" t="s">
        <v>36</v>
      </c>
      <c r="O2576" s="3" t="s">
        <v>2050</v>
      </c>
      <c r="P2576" s="2">
        <v>704</v>
      </c>
      <c r="Q2576" s="3" t="s">
        <v>6778</v>
      </c>
      <c r="R2576" s="9">
        <v>20</v>
      </c>
      <c r="S2576" s="89">
        <v>8160</v>
      </c>
      <c r="T2576" s="23">
        <v>0</v>
      </c>
      <c r="U2576" s="23">
        <f t="shared" si="1478"/>
        <v>0</v>
      </c>
      <c r="V2576" s="2"/>
      <c r="W2576" s="2">
        <v>2016</v>
      </c>
      <c r="X2576" s="41" t="s">
        <v>7077</v>
      </c>
    </row>
    <row r="2577" spans="1:24" ht="153" x14ac:dyDescent="0.25">
      <c r="A2577" s="6" t="s">
        <v>7078</v>
      </c>
      <c r="B2577" s="15" t="s">
        <v>25</v>
      </c>
      <c r="C2577" s="11" t="s">
        <v>4262</v>
      </c>
      <c r="D2577" s="99" t="s">
        <v>4259</v>
      </c>
      <c r="E2577" s="11" t="s">
        <v>4263</v>
      </c>
      <c r="F2577" s="99" t="s">
        <v>4264</v>
      </c>
      <c r="G2577" s="10" t="s">
        <v>30</v>
      </c>
      <c r="H2577" s="91" t="s">
        <v>4162</v>
      </c>
      <c r="I2577" s="40">
        <v>470000000</v>
      </c>
      <c r="J2577" s="6" t="s">
        <v>32</v>
      </c>
      <c r="K2577" s="3" t="s">
        <v>267</v>
      </c>
      <c r="L2577" s="11" t="s">
        <v>34</v>
      </c>
      <c r="M2577" s="41" t="s">
        <v>35</v>
      </c>
      <c r="N2577" s="11" t="s">
        <v>36</v>
      </c>
      <c r="O2577" s="3" t="s">
        <v>2050</v>
      </c>
      <c r="P2577" s="2">
        <v>704</v>
      </c>
      <c r="Q2577" s="3" t="s">
        <v>6778</v>
      </c>
      <c r="R2577" s="9">
        <v>20</v>
      </c>
      <c r="S2577" s="89">
        <v>8160</v>
      </c>
      <c r="T2577" s="23">
        <f t="shared" ref="T2577" si="1519">R2577*S2577</f>
        <v>163200</v>
      </c>
      <c r="U2577" s="23">
        <f t="shared" ref="U2577" si="1520">T2577*1.12</f>
        <v>182784.00000000003</v>
      </c>
      <c r="V2577" s="2"/>
      <c r="W2577" s="2">
        <v>2016</v>
      </c>
      <c r="X2577" s="41"/>
    </row>
    <row r="2578" spans="1:24" ht="153" x14ac:dyDescent="0.25">
      <c r="A2578" s="6" t="s">
        <v>6423</v>
      </c>
      <c r="B2578" s="15" t="s">
        <v>25</v>
      </c>
      <c r="C2578" s="11" t="s">
        <v>4265</v>
      </c>
      <c r="D2578" s="99" t="s">
        <v>4259</v>
      </c>
      <c r="E2578" s="11" t="s">
        <v>4266</v>
      </c>
      <c r="F2578" s="99" t="s">
        <v>4267</v>
      </c>
      <c r="G2578" s="10" t="s">
        <v>30</v>
      </c>
      <c r="H2578" s="91" t="s">
        <v>4162</v>
      </c>
      <c r="I2578" s="40">
        <v>470000000</v>
      </c>
      <c r="J2578" s="6" t="s">
        <v>32</v>
      </c>
      <c r="K2578" s="3" t="s">
        <v>45</v>
      </c>
      <c r="L2578" s="11" t="s">
        <v>4205</v>
      </c>
      <c r="M2578" s="41" t="s">
        <v>35</v>
      </c>
      <c r="N2578" s="11" t="s">
        <v>36</v>
      </c>
      <c r="O2578" s="3" t="s">
        <v>2050</v>
      </c>
      <c r="P2578" s="2">
        <v>704</v>
      </c>
      <c r="Q2578" s="3" t="s">
        <v>6778</v>
      </c>
      <c r="R2578" s="9">
        <v>20</v>
      </c>
      <c r="S2578" s="89">
        <v>15900</v>
      </c>
      <c r="T2578" s="23">
        <v>0</v>
      </c>
      <c r="U2578" s="23">
        <f t="shared" si="1478"/>
        <v>0</v>
      </c>
      <c r="V2578" s="2"/>
      <c r="W2578" s="2">
        <v>2016</v>
      </c>
      <c r="X2578" s="41" t="s">
        <v>7077</v>
      </c>
    </row>
    <row r="2579" spans="1:24" ht="153" x14ac:dyDescent="0.25">
      <c r="A2579" s="6" t="s">
        <v>7079</v>
      </c>
      <c r="B2579" s="15" t="s">
        <v>25</v>
      </c>
      <c r="C2579" s="11" t="s">
        <v>4265</v>
      </c>
      <c r="D2579" s="99" t="s">
        <v>4259</v>
      </c>
      <c r="E2579" s="11" t="s">
        <v>4266</v>
      </c>
      <c r="F2579" s="99" t="s">
        <v>4267</v>
      </c>
      <c r="G2579" s="10" t="s">
        <v>30</v>
      </c>
      <c r="H2579" s="91" t="s">
        <v>4162</v>
      </c>
      <c r="I2579" s="40">
        <v>470000000</v>
      </c>
      <c r="J2579" s="6" t="s">
        <v>32</v>
      </c>
      <c r="K2579" s="3" t="s">
        <v>267</v>
      </c>
      <c r="L2579" s="11" t="s">
        <v>34</v>
      </c>
      <c r="M2579" s="41" t="s">
        <v>35</v>
      </c>
      <c r="N2579" s="11" t="s">
        <v>36</v>
      </c>
      <c r="O2579" s="3" t="s">
        <v>2050</v>
      </c>
      <c r="P2579" s="2">
        <v>704</v>
      </c>
      <c r="Q2579" s="3" t="s">
        <v>6778</v>
      </c>
      <c r="R2579" s="9">
        <v>20</v>
      </c>
      <c r="S2579" s="89">
        <v>15900</v>
      </c>
      <c r="T2579" s="23">
        <f t="shared" ref="T2579" si="1521">R2579*S2579</f>
        <v>318000</v>
      </c>
      <c r="U2579" s="23">
        <f t="shared" ref="U2579" si="1522">T2579*1.12</f>
        <v>356160.00000000006</v>
      </c>
      <c r="V2579" s="2"/>
      <c r="W2579" s="2">
        <v>2016</v>
      </c>
      <c r="X2579" s="41"/>
    </row>
    <row r="2580" spans="1:24" ht="153" x14ac:dyDescent="0.25">
      <c r="A2580" s="6" t="s">
        <v>6424</v>
      </c>
      <c r="B2580" s="15" t="s">
        <v>25</v>
      </c>
      <c r="C2580" s="11" t="s">
        <v>4268</v>
      </c>
      <c r="D2580" s="99" t="s">
        <v>4269</v>
      </c>
      <c r="E2580" s="11" t="s">
        <v>4270</v>
      </c>
      <c r="F2580" s="99" t="s">
        <v>4271</v>
      </c>
      <c r="G2580" s="10" t="s">
        <v>30</v>
      </c>
      <c r="H2580" s="91" t="s">
        <v>4162</v>
      </c>
      <c r="I2580" s="40">
        <v>470000000</v>
      </c>
      <c r="J2580" s="6" t="s">
        <v>32</v>
      </c>
      <c r="K2580" s="3" t="s">
        <v>45</v>
      </c>
      <c r="L2580" s="11" t="s">
        <v>4205</v>
      </c>
      <c r="M2580" s="41" t="s">
        <v>35</v>
      </c>
      <c r="N2580" s="11" t="s">
        <v>36</v>
      </c>
      <c r="O2580" s="3" t="s">
        <v>2050</v>
      </c>
      <c r="P2580" s="2">
        <v>796</v>
      </c>
      <c r="Q2580" s="88" t="s">
        <v>39</v>
      </c>
      <c r="R2580" s="9">
        <v>6</v>
      </c>
      <c r="S2580" s="89">
        <v>1860</v>
      </c>
      <c r="T2580" s="23">
        <v>0</v>
      </c>
      <c r="U2580" s="23">
        <f t="shared" si="1478"/>
        <v>0</v>
      </c>
      <c r="V2580" s="2"/>
      <c r="W2580" s="2">
        <v>2016</v>
      </c>
      <c r="X2580" s="41" t="s">
        <v>7077</v>
      </c>
    </row>
    <row r="2581" spans="1:24" ht="153" x14ac:dyDescent="0.25">
      <c r="A2581" s="6" t="s">
        <v>7080</v>
      </c>
      <c r="B2581" s="15" t="s">
        <v>25</v>
      </c>
      <c r="C2581" s="11" t="s">
        <v>4268</v>
      </c>
      <c r="D2581" s="99" t="s">
        <v>4269</v>
      </c>
      <c r="E2581" s="11" t="s">
        <v>4270</v>
      </c>
      <c r="F2581" s="99" t="s">
        <v>4271</v>
      </c>
      <c r="G2581" s="10" t="s">
        <v>30</v>
      </c>
      <c r="H2581" s="91" t="s">
        <v>4162</v>
      </c>
      <c r="I2581" s="40">
        <v>470000000</v>
      </c>
      <c r="J2581" s="6" t="s">
        <v>32</v>
      </c>
      <c r="K2581" s="3" t="s">
        <v>267</v>
      </c>
      <c r="L2581" s="11" t="s">
        <v>34</v>
      </c>
      <c r="M2581" s="41" t="s">
        <v>35</v>
      </c>
      <c r="N2581" s="11" t="s">
        <v>36</v>
      </c>
      <c r="O2581" s="3" t="s">
        <v>2050</v>
      </c>
      <c r="P2581" s="2">
        <v>796</v>
      </c>
      <c r="Q2581" s="88" t="s">
        <v>39</v>
      </c>
      <c r="R2581" s="9">
        <v>6</v>
      </c>
      <c r="S2581" s="89">
        <v>1860</v>
      </c>
      <c r="T2581" s="23">
        <f t="shared" ref="T2581" si="1523">R2581*S2581</f>
        <v>11160</v>
      </c>
      <c r="U2581" s="23">
        <f t="shared" ref="U2581" si="1524">T2581*1.12</f>
        <v>12499.2</v>
      </c>
      <c r="V2581" s="2"/>
      <c r="W2581" s="2">
        <v>2016</v>
      </c>
      <c r="X2581" s="41"/>
    </row>
    <row r="2582" spans="1:24" ht="153" x14ac:dyDescent="0.25">
      <c r="A2582" s="6" t="s">
        <v>6425</v>
      </c>
      <c r="B2582" s="15" t="s">
        <v>25</v>
      </c>
      <c r="C2582" s="11" t="s">
        <v>4272</v>
      </c>
      <c r="D2582" s="99" t="s">
        <v>4269</v>
      </c>
      <c r="E2582" s="11" t="s">
        <v>4270</v>
      </c>
      <c r="F2582" s="99" t="s">
        <v>4273</v>
      </c>
      <c r="G2582" s="10" t="s">
        <v>30</v>
      </c>
      <c r="H2582" s="91" t="s">
        <v>4162</v>
      </c>
      <c r="I2582" s="40">
        <v>470000000</v>
      </c>
      <c r="J2582" s="6" t="s">
        <v>32</v>
      </c>
      <c r="K2582" s="3" t="s">
        <v>45</v>
      </c>
      <c r="L2582" s="11" t="s">
        <v>4205</v>
      </c>
      <c r="M2582" s="41" t="s">
        <v>35</v>
      </c>
      <c r="N2582" s="11" t="s">
        <v>36</v>
      </c>
      <c r="O2582" s="3" t="s">
        <v>2050</v>
      </c>
      <c r="P2582" s="2">
        <v>796</v>
      </c>
      <c r="Q2582" s="88" t="s">
        <v>39</v>
      </c>
      <c r="R2582" s="9">
        <v>6</v>
      </c>
      <c r="S2582" s="89">
        <v>2280</v>
      </c>
      <c r="T2582" s="23">
        <v>0</v>
      </c>
      <c r="U2582" s="23">
        <f t="shared" si="1478"/>
        <v>0</v>
      </c>
      <c r="V2582" s="2"/>
      <c r="W2582" s="2">
        <v>2016</v>
      </c>
      <c r="X2582" s="41" t="s">
        <v>7077</v>
      </c>
    </row>
    <row r="2583" spans="1:24" ht="153" x14ac:dyDescent="0.25">
      <c r="A2583" s="6" t="s">
        <v>7081</v>
      </c>
      <c r="B2583" s="15" t="s">
        <v>25</v>
      </c>
      <c r="C2583" s="11" t="s">
        <v>4272</v>
      </c>
      <c r="D2583" s="99" t="s">
        <v>4269</v>
      </c>
      <c r="E2583" s="11" t="s">
        <v>4270</v>
      </c>
      <c r="F2583" s="99" t="s">
        <v>4273</v>
      </c>
      <c r="G2583" s="10" t="s">
        <v>30</v>
      </c>
      <c r="H2583" s="91" t="s">
        <v>4162</v>
      </c>
      <c r="I2583" s="40">
        <v>470000000</v>
      </c>
      <c r="J2583" s="6" t="s">
        <v>32</v>
      </c>
      <c r="K2583" s="3" t="s">
        <v>267</v>
      </c>
      <c r="L2583" s="11" t="s">
        <v>34</v>
      </c>
      <c r="M2583" s="41" t="s">
        <v>35</v>
      </c>
      <c r="N2583" s="11" t="s">
        <v>36</v>
      </c>
      <c r="O2583" s="3" t="s">
        <v>2050</v>
      </c>
      <c r="P2583" s="2">
        <v>796</v>
      </c>
      <c r="Q2583" s="88" t="s">
        <v>39</v>
      </c>
      <c r="R2583" s="9">
        <v>6</v>
      </c>
      <c r="S2583" s="89">
        <v>2280</v>
      </c>
      <c r="T2583" s="23">
        <f t="shared" ref="T2583" si="1525">R2583*S2583</f>
        <v>13680</v>
      </c>
      <c r="U2583" s="23">
        <f t="shared" ref="U2583" si="1526">T2583*1.12</f>
        <v>15321.600000000002</v>
      </c>
      <c r="V2583" s="2"/>
      <c r="W2583" s="2">
        <v>2016</v>
      </c>
      <c r="X2583" s="41"/>
    </row>
    <row r="2584" spans="1:24" ht="153" x14ac:dyDescent="0.25">
      <c r="A2584" s="6" t="s">
        <v>6426</v>
      </c>
      <c r="B2584" s="15" t="s">
        <v>25</v>
      </c>
      <c r="C2584" s="11" t="s">
        <v>4272</v>
      </c>
      <c r="D2584" s="11" t="s">
        <v>4269</v>
      </c>
      <c r="E2584" s="11" t="s">
        <v>4270</v>
      </c>
      <c r="F2584" s="99" t="s">
        <v>4274</v>
      </c>
      <c r="G2584" s="10" t="s">
        <v>30</v>
      </c>
      <c r="H2584" s="91" t="s">
        <v>4162</v>
      </c>
      <c r="I2584" s="40">
        <v>470000000</v>
      </c>
      <c r="J2584" s="6" t="s">
        <v>32</v>
      </c>
      <c r="K2584" s="3" t="s">
        <v>45</v>
      </c>
      <c r="L2584" s="11" t="s">
        <v>4205</v>
      </c>
      <c r="M2584" s="41" t="s">
        <v>35</v>
      </c>
      <c r="N2584" s="11" t="s">
        <v>36</v>
      </c>
      <c r="O2584" s="3" t="s">
        <v>2050</v>
      </c>
      <c r="P2584" s="2">
        <v>796</v>
      </c>
      <c r="Q2584" s="88" t="s">
        <v>39</v>
      </c>
      <c r="R2584" s="9">
        <v>6</v>
      </c>
      <c r="S2584" s="89">
        <v>2508</v>
      </c>
      <c r="T2584" s="23">
        <v>0</v>
      </c>
      <c r="U2584" s="23">
        <f t="shared" si="1478"/>
        <v>0</v>
      </c>
      <c r="V2584" s="2"/>
      <c r="W2584" s="2">
        <v>2016</v>
      </c>
      <c r="X2584" s="41" t="s">
        <v>7077</v>
      </c>
    </row>
    <row r="2585" spans="1:24" ht="153" x14ac:dyDescent="0.25">
      <c r="A2585" s="6" t="s">
        <v>7082</v>
      </c>
      <c r="B2585" s="15" t="s">
        <v>25</v>
      </c>
      <c r="C2585" s="11" t="s">
        <v>4272</v>
      </c>
      <c r="D2585" s="11" t="s">
        <v>4269</v>
      </c>
      <c r="E2585" s="11" t="s">
        <v>4270</v>
      </c>
      <c r="F2585" s="99" t="s">
        <v>4274</v>
      </c>
      <c r="G2585" s="10" t="s">
        <v>30</v>
      </c>
      <c r="H2585" s="91" t="s">
        <v>4162</v>
      </c>
      <c r="I2585" s="40">
        <v>470000000</v>
      </c>
      <c r="J2585" s="6" t="s">
        <v>32</v>
      </c>
      <c r="K2585" s="3" t="s">
        <v>267</v>
      </c>
      <c r="L2585" s="11" t="s">
        <v>34</v>
      </c>
      <c r="M2585" s="41" t="s">
        <v>35</v>
      </c>
      <c r="N2585" s="11" t="s">
        <v>36</v>
      </c>
      <c r="O2585" s="3" t="s">
        <v>2050</v>
      </c>
      <c r="P2585" s="2">
        <v>796</v>
      </c>
      <c r="Q2585" s="88" t="s">
        <v>39</v>
      </c>
      <c r="R2585" s="9">
        <v>6</v>
      </c>
      <c r="S2585" s="89">
        <v>2508</v>
      </c>
      <c r="T2585" s="23">
        <f t="shared" ref="T2585" si="1527">R2585*S2585</f>
        <v>15048</v>
      </c>
      <c r="U2585" s="23">
        <f t="shared" ref="U2585" si="1528">T2585*1.12</f>
        <v>16853.760000000002</v>
      </c>
      <c r="V2585" s="2"/>
      <c r="W2585" s="2">
        <v>2016</v>
      </c>
      <c r="X2585" s="41"/>
    </row>
    <row r="2586" spans="1:24" ht="153" x14ac:dyDescent="0.25">
      <c r="A2586" s="6" t="s">
        <v>6427</v>
      </c>
      <c r="B2586" s="15" t="s">
        <v>25</v>
      </c>
      <c r="C2586" s="11" t="s">
        <v>4275</v>
      </c>
      <c r="D2586" s="11" t="s">
        <v>4276</v>
      </c>
      <c r="E2586" s="11" t="s">
        <v>4277</v>
      </c>
      <c r="F2586" s="11" t="s">
        <v>4278</v>
      </c>
      <c r="G2586" s="10" t="s">
        <v>30</v>
      </c>
      <c r="H2586" s="91" t="s">
        <v>4162</v>
      </c>
      <c r="I2586" s="40">
        <v>470000000</v>
      </c>
      <c r="J2586" s="6" t="s">
        <v>32</v>
      </c>
      <c r="K2586" s="3" t="s">
        <v>2044</v>
      </c>
      <c r="L2586" s="26" t="s">
        <v>34</v>
      </c>
      <c r="M2586" s="41" t="s">
        <v>35</v>
      </c>
      <c r="N2586" s="11" t="s">
        <v>36</v>
      </c>
      <c r="O2586" s="3" t="s">
        <v>2050</v>
      </c>
      <c r="P2586" s="2">
        <v>796</v>
      </c>
      <c r="Q2586" s="88" t="s">
        <v>39</v>
      </c>
      <c r="R2586" s="9">
        <v>20</v>
      </c>
      <c r="S2586" s="89">
        <v>1200</v>
      </c>
      <c r="T2586" s="23">
        <v>0</v>
      </c>
      <c r="U2586" s="23">
        <f t="shared" si="1478"/>
        <v>0</v>
      </c>
      <c r="V2586" s="2"/>
      <c r="W2586" s="2">
        <v>2016</v>
      </c>
      <c r="X2586" s="41">
        <v>11</v>
      </c>
    </row>
    <row r="2587" spans="1:24" ht="153" x14ac:dyDescent="0.25">
      <c r="A2587" s="6" t="s">
        <v>6973</v>
      </c>
      <c r="B2587" s="15" t="s">
        <v>25</v>
      </c>
      <c r="C2587" s="11" t="s">
        <v>4275</v>
      </c>
      <c r="D2587" s="11" t="s">
        <v>4276</v>
      </c>
      <c r="E2587" s="11" t="s">
        <v>4277</v>
      </c>
      <c r="F2587" s="11" t="s">
        <v>4278</v>
      </c>
      <c r="G2587" s="10" t="s">
        <v>30</v>
      </c>
      <c r="H2587" s="91" t="s">
        <v>4162</v>
      </c>
      <c r="I2587" s="40">
        <v>470000000</v>
      </c>
      <c r="J2587" s="6" t="s">
        <v>32</v>
      </c>
      <c r="K2587" s="3" t="s">
        <v>45</v>
      </c>
      <c r="L2587" s="26" t="s">
        <v>34</v>
      </c>
      <c r="M2587" s="41" t="s">
        <v>35</v>
      </c>
      <c r="N2587" s="11" t="s">
        <v>36</v>
      </c>
      <c r="O2587" s="3" t="s">
        <v>2050</v>
      </c>
      <c r="P2587" s="2">
        <v>796</v>
      </c>
      <c r="Q2587" s="88" t="s">
        <v>39</v>
      </c>
      <c r="R2587" s="9">
        <v>20</v>
      </c>
      <c r="S2587" s="89">
        <v>1200</v>
      </c>
      <c r="T2587" s="23">
        <f t="shared" ref="T2587" si="1529">R2587*S2587</f>
        <v>24000</v>
      </c>
      <c r="U2587" s="23">
        <f t="shared" ref="U2587" si="1530">T2587*1.12</f>
        <v>26880.000000000004</v>
      </c>
      <c r="V2587" s="2"/>
      <c r="W2587" s="2">
        <v>2016</v>
      </c>
      <c r="X2587" s="41"/>
    </row>
    <row r="2588" spans="1:24" ht="153" x14ac:dyDescent="0.25">
      <c r="A2588" s="6" t="s">
        <v>6428</v>
      </c>
      <c r="B2588" s="15" t="s">
        <v>25</v>
      </c>
      <c r="C2588" s="11" t="s">
        <v>4279</v>
      </c>
      <c r="D2588" s="11" t="s">
        <v>4280</v>
      </c>
      <c r="E2588" s="11" t="s">
        <v>4281</v>
      </c>
      <c r="F2588" s="99" t="s">
        <v>4282</v>
      </c>
      <c r="G2588" s="10" t="s">
        <v>30</v>
      </c>
      <c r="H2588" s="91" t="s">
        <v>4162</v>
      </c>
      <c r="I2588" s="40">
        <v>470000000</v>
      </c>
      <c r="J2588" s="6" t="s">
        <v>32</v>
      </c>
      <c r="K2588" s="11" t="s">
        <v>628</v>
      </c>
      <c r="L2588" s="26" t="s">
        <v>34</v>
      </c>
      <c r="M2588" s="41" t="s">
        <v>35</v>
      </c>
      <c r="N2588" s="11" t="s">
        <v>36</v>
      </c>
      <c r="O2588" s="3" t="s">
        <v>2050</v>
      </c>
      <c r="P2588" s="2">
        <v>796</v>
      </c>
      <c r="Q2588" s="88" t="s">
        <v>39</v>
      </c>
      <c r="R2588" s="9">
        <v>10</v>
      </c>
      <c r="S2588" s="89">
        <v>32972</v>
      </c>
      <c r="T2588" s="23">
        <f t="shared" si="1473"/>
        <v>329720</v>
      </c>
      <c r="U2588" s="23">
        <f t="shared" si="1478"/>
        <v>369286.40000000002</v>
      </c>
      <c r="V2588" s="2"/>
      <c r="W2588" s="2">
        <v>2016</v>
      </c>
      <c r="X2588" s="41"/>
    </row>
    <row r="2589" spans="1:24" ht="153" x14ac:dyDescent="0.25">
      <c r="A2589" s="6" t="s">
        <v>6429</v>
      </c>
      <c r="B2589" s="15" t="s">
        <v>25</v>
      </c>
      <c r="C2589" s="11" t="s">
        <v>289</v>
      </c>
      <c r="D2589" s="11" t="s">
        <v>243</v>
      </c>
      <c r="E2589" s="11" t="s">
        <v>290</v>
      </c>
      <c r="F2589" s="99" t="s">
        <v>4283</v>
      </c>
      <c r="G2589" s="10" t="s">
        <v>30</v>
      </c>
      <c r="H2589" s="91" t="s">
        <v>4162</v>
      </c>
      <c r="I2589" s="40">
        <v>470000000</v>
      </c>
      <c r="J2589" s="6" t="s">
        <v>32</v>
      </c>
      <c r="K2589" s="11" t="s">
        <v>628</v>
      </c>
      <c r="L2589" s="26" t="s">
        <v>34</v>
      </c>
      <c r="M2589" s="41" t="s">
        <v>35</v>
      </c>
      <c r="N2589" s="11" t="s">
        <v>36</v>
      </c>
      <c r="O2589" s="3" t="s">
        <v>2050</v>
      </c>
      <c r="P2589" s="2">
        <v>796</v>
      </c>
      <c r="Q2589" s="88" t="s">
        <v>39</v>
      </c>
      <c r="R2589" s="9">
        <v>10</v>
      </c>
      <c r="S2589" s="89">
        <v>63519</v>
      </c>
      <c r="T2589" s="23">
        <f>R2589*S2589</f>
        <v>635190</v>
      </c>
      <c r="U2589" s="23">
        <f t="shared" si="1478"/>
        <v>711412.8</v>
      </c>
      <c r="V2589" s="2"/>
      <c r="W2589" s="2">
        <v>2016</v>
      </c>
      <c r="X2589" s="41"/>
    </row>
    <row r="2590" spans="1:24" ht="153" x14ac:dyDescent="0.25">
      <c r="A2590" s="6" t="s">
        <v>6430</v>
      </c>
      <c r="B2590" s="15" t="s">
        <v>25</v>
      </c>
      <c r="C2590" s="11" t="s">
        <v>4284</v>
      </c>
      <c r="D2590" s="11" t="s">
        <v>4285</v>
      </c>
      <c r="E2590" s="11" t="s">
        <v>4286</v>
      </c>
      <c r="F2590" s="99" t="s">
        <v>4287</v>
      </c>
      <c r="G2590" s="10" t="s">
        <v>30</v>
      </c>
      <c r="H2590" s="91" t="s">
        <v>4162</v>
      </c>
      <c r="I2590" s="40">
        <v>470000000</v>
      </c>
      <c r="J2590" s="6" t="s">
        <v>32</v>
      </c>
      <c r="K2590" s="11" t="s">
        <v>628</v>
      </c>
      <c r="L2590" s="11" t="s">
        <v>4205</v>
      </c>
      <c r="M2590" s="41" t="s">
        <v>35</v>
      </c>
      <c r="N2590" s="11" t="s">
        <v>36</v>
      </c>
      <c r="O2590" s="3" t="s">
        <v>2050</v>
      </c>
      <c r="P2590" s="2">
        <v>796</v>
      </c>
      <c r="Q2590" s="88" t="s">
        <v>39</v>
      </c>
      <c r="R2590" s="9">
        <v>6</v>
      </c>
      <c r="S2590" s="89">
        <v>1583</v>
      </c>
      <c r="T2590" s="23">
        <f t="shared" si="1473"/>
        <v>9498</v>
      </c>
      <c r="U2590" s="23">
        <f t="shared" si="1478"/>
        <v>10637.76</v>
      </c>
      <c r="V2590" s="2"/>
      <c r="W2590" s="2">
        <v>2016</v>
      </c>
      <c r="X2590" s="41"/>
    </row>
    <row r="2591" spans="1:24" ht="153" x14ac:dyDescent="0.25">
      <c r="A2591" s="6" t="s">
        <v>6431</v>
      </c>
      <c r="B2591" s="15" t="s">
        <v>25</v>
      </c>
      <c r="C2591" s="11" t="s">
        <v>4288</v>
      </c>
      <c r="D2591" s="11" t="s">
        <v>4289</v>
      </c>
      <c r="E2591" s="11" t="s">
        <v>4290</v>
      </c>
      <c r="F2591" s="11" t="s">
        <v>4291</v>
      </c>
      <c r="G2591" s="10" t="s">
        <v>30</v>
      </c>
      <c r="H2591" s="91" t="s">
        <v>4162</v>
      </c>
      <c r="I2591" s="40">
        <v>470000000</v>
      </c>
      <c r="J2591" s="6" t="s">
        <v>32</v>
      </c>
      <c r="K2591" s="11" t="s">
        <v>628</v>
      </c>
      <c r="L2591" s="11" t="s">
        <v>4205</v>
      </c>
      <c r="M2591" s="41" t="s">
        <v>35</v>
      </c>
      <c r="N2591" s="11" t="s">
        <v>36</v>
      </c>
      <c r="O2591" s="3" t="s">
        <v>2050</v>
      </c>
      <c r="P2591" s="2">
        <v>796</v>
      </c>
      <c r="Q2591" s="88" t="s">
        <v>39</v>
      </c>
      <c r="R2591" s="9">
        <v>6</v>
      </c>
      <c r="S2591" s="89">
        <v>2321.4299999999998</v>
      </c>
      <c r="T2591" s="23">
        <f t="shared" si="1473"/>
        <v>13928.579999999998</v>
      </c>
      <c r="U2591" s="23">
        <f t="shared" si="1478"/>
        <v>15600.009599999999</v>
      </c>
      <c r="V2591" s="2"/>
      <c r="W2591" s="2">
        <v>2016</v>
      </c>
      <c r="X2591" s="41"/>
    </row>
    <row r="2592" spans="1:24" ht="153" x14ac:dyDescent="0.25">
      <c r="A2592" s="6" t="s">
        <v>6432</v>
      </c>
      <c r="B2592" s="15" t="s">
        <v>25</v>
      </c>
      <c r="C2592" s="11" t="s">
        <v>4292</v>
      </c>
      <c r="D2592" s="11" t="s">
        <v>1500</v>
      </c>
      <c r="E2592" s="11" t="s">
        <v>4293</v>
      </c>
      <c r="F2592" s="99" t="s">
        <v>4294</v>
      </c>
      <c r="G2592" s="10" t="s">
        <v>30</v>
      </c>
      <c r="H2592" s="91" t="s">
        <v>4162</v>
      </c>
      <c r="I2592" s="40">
        <v>470000000</v>
      </c>
      <c r="J2592" s="6" t="s">
        <v>32</v>
      </c>
      <c r="K2592" s="11" t="s">
        <v>628</v>
      </c>
      <c r="L2592" s="26" t="s">
        <v>34</v>
      </c>
      <c r="M2592" s="41" t="s">
        <v>35</v>
      </c>
      <c r="N2592" s="11" t="s">
        <v>36</v>
      </c>
      <c r="O2592" s="3" t="s">
        <v>2050</v>
      </c>
      <c r="P2592" s="2">
        <v>796</v>
      </c>
      <c r="Q2592" s="88" t="s">
        <v>39</v>
      </c>
      <c r="R2592" s="9">
        <v>10</v>
      </c>
      <c r="S2592" s="89">
        <v>6589.2839999999997</v>
      </c>
      <c r="T2592" s="23">
        <f t="shared" si="1473"/>
        <v>65892.84</v>
      </c>
      <c r="U2592" s="23">
        <f t="shared" si="1478"/>
        <v>73799.980800000005</v>
      </c>
      <c r="V2592" s="2"/>
      <c r="W2592" s="2">
        <v>2016</v>
      </c>
      <c r="X2592" s="41"/>
    </row>
    <row r="2593" spans="1:24" ht="153" x14ac:dyDescent="0.25">
      <c r="A2593" s="6" t="s">
        <v>6433</v>
      </c>
      <c r="B2593" s="15" t="s">
        <v>25</v>
      </c>
      <c r="C2593" s="11" t="s">
        <v>4292</v>
      </c>
      <c r="D2593" s="11" t="s">
        <v>1500</v>
      </c>
      <c r="E2593" s="11" t="s">
        <v>4293</v>
      </c>
      <c r="F2593" s="31" t="s">
        <v>4295</v>
      </c>
      <c r="G2593" s="10" t="s">
        <v>30</v>
      </c>
      <c r="H2593" s="91" t="s">
        <v>4162</v>
      </c>
      <c r="I2593" s="40">
        <v>470000000</v>
      </c>
      <c r="J2593" s="6" t="s">
        <v>32</v>
      </c>
      <c r="K2593" s="11" t="s">
        <v>628</v>
      </c>
      <c r="L2593" s="26" t="s">
        <v>34</v>
      </c>
      <c r="M2593" s="41" t="s">
        <v>35</v>
      </c>
      <c r="N2593" s="11" t="s">
        <v>36</v>
      </c>
      <c r="O2593" s="3" t="s">
        <v>2050</v>
      </c>
      <c r="P2593" s="2">
        <v>796</v>
      </c>
      <c r="Q2593" s="88" t="s">
        <v>39</v>
      </c>
      <c r="R2593" s="9">
        <v>10</v>
      </c>
      <c r="S2593" s="89">
        <v>7800</v>
      </c>
      <c r="T2593" s="23">
        <f t="shared" si="1473"/>
        <v>78000</v>
      </c>
      <c r="U2593" s="23">
        <f t="shared" si="1478"/>
        <v>87360.000000000015</v>
      </c>
      <c r="V2593" s="2"/>
      <c r="W2593" s="2">
        <v>2016</v>
      </c>
      <c r="X2593" s="41"/>
    </row>
    <row r="2594" spans="1:24" ht="153" x14ac:dyDescent="0.25">
      <c r="A2594" s="6" t="s">
        <v>6434</v>
      </c>
      <c r="B2594" s="15" t="s">
        <v>25</v>
      </c>
      <c r="C2594" s="11" t="s">
        <v>4296</v>
      </c>
      <c r="D2594" s="11" t="s">
        <v>1500</v>
      </c>
      <c r="E2594" s="11" t="s">
        <v>4297</v>
      </c>
      <c r="F2594" s="11" t="s">
        <v>4298</v>
      </c>
      <c r="G2594" s="10" t="s">
        <v>30</v>
      </c>
      <c r="H2594" s="91" t="s">
        <v>4162</v>
      </c>
      <c r="I2594" s="40">
        <v>470000000</v>
      </c>
      <c r="J2594" s="6" t="s">
        <v>32</v>
      </c>
      <c r="K2594" s="3" t="s">
        <v>45</v>
      </c>
      <c r="L2594" s="26" t="s">
        <v>34</v>
      </c>
      <c r="M2594" s="41" t="s">
        <v>35</v>
      </c>
      <c r="N2594" s="11" t="s">
        <v>36</v>
      </c>
      <c r="O2594" s="11" t="s">
        <v>2050</v>
      </c>
      <c r="P2594" s="10" t="s">
        <v>38</v>
      </c>
      <c r="Q2594" s="88" t="s">
        <v>39</v>
      </c>
      <c r="R2594" s="9">
        <v>400</v>
      </c>
      <c r="S2594" s="89">
        <v>145</v>
      </c>
      <c r="T2594" s="23">
        <f t="shared" si="1473"/>
        <v>58000</v>
      </c>
      <c r="U2594" s="23">
        <f t="shared" si="1478"/>
        <v>64960.000000000007</v>
      </c>
      <c r="V2594" s="14"/>
      <c r="W2594" s="98">
        <v>2016</v>
      </c>
      <c r="X2594" s="41"/>
    </row>
    <row r="2595" spans="1:24" ht="153" x14ac:dyDescent="0.25">
      <c r="A2595" s="6" t="s">
        <v>6435</v>
      </c>
      <c r="B2595" s="15" t="s">
        <v>25</v>
      </c>
      <c r="C2595" s="11" t="s">
        <v>167</v>
      </c>
      <c r="D2595" s="11" t="s">
        <v>168</v>
      </c>
      <c r="E2595" s="11" t="s">
        <v>169</v>
      </c>
      <c r="F2595" s="92" t="s">
        <v>10518</v>
      </c>
      <c r="G2595" s="10" t="s">
        <v>30</v>
      </c>
      <c r="H2595" s="91" t="s">
        <v>4162</v>
      </c>
      <c r="I2595" s="40">
        <v>470000000</v>
      </c>
      <c r="J2595" s="6" t="s">
        <v>32</v>
      </c>
      <c r="K2595" s="3" t="s">
        <v>240</v>
      </c>
      <c r="L2595" s="26" t="s">
        <v>34</v>
      </c>
      <c r="M2595" s="41" t="s">
        <v>35</v>
      </c>
      <c r="N2595" s="11" t="s">
        <v>36</v>
      </c>
      <c r="O2595" s="11" t="s">
        <v>2050</v>
      </c>
      <c r="P2595" s="10" t="s">
        <v>38</v>
      </c>
      <c r="Q2595" s="88" t="s">
        <v>39</v>
      </c>
      <c r="R2595" s="9">
        <v>2</v>
      </c>
      <c r="S2595" s="89">
        <v>14400</v>
      </c>
      <c r="T2595" s="23">
        <f t="shared" si="1473"/>
        <v>28800</v>
      </c>
      <c r="U2595" s="23">
        <f t="shared" si="1478"/>
        <v>32256.000000000004</v>
      </c>
      <c r="V2595" s="14"/>
      <c r="W2595" s="98">
        <v>2016</v>
      </c>
      <c r="X2595" s="41"/>
    </row>
    <row r="2596" spans="1:24" ht="153" x14ac:dyDescent="0.25">
      <c r="A2596" s="6" t="s">
        <v>6436</v>
      </c>
      <c r="B2596" s="15" t="s">
        <v>25</v>
      </c>
      <c r="C2596" s="11" t="s">
        <v>4299</v>
      </c>
      <c r="D2596" s="11" t="s">
        <v>4300</v>
      </c>
      <c r="E2596" s="11" t="s">
        <v>4301</v>
      </c>
      <c r="F2596" s="92" t="s">
        <v>10519</v>
      </c>
      <c r="G2596" s="10" t="s">
        <v>30</v>
      </c>
      <c r="H2596" s="91" t="s">
        <v>4162</v>
      </c>
      <c r="I2596" s="40">
        <v>470000000</v>
      </c>
      <c r="J2596" s="6" t="s">
        <v>32</v>
      </c>
      <c r="K2596" s="3" t="s">
        <v>240</v>
      </c>
      <c r="L2596" s="26" t="s">
        <v>34</v>
      </c>
      <c r="M2596" s="41" t="s">
        <v>35</v>
      </c>
      <c r="N2596" s="11" t="s">
        <v>36</v>
      </c>
      <c r="O2596" s="11" t="s">
        <v>2050</v>
      </c>
      <c r="P2596" s="10" t="s">
        <v>38</v>
      </c>
      <c r="Q2596" s="88" t="s">
        <v>39</v>
      </c>
      <c r="R2596" s="9">
        <v>1</v>
      </c>
      <c r="S2596" s="89">
        <v>5580</v>
      </c>
      <c r="T2596" s="23">
        <f t="shared" si="1473"/>
        <v>5580</v>
      </c>
      <c r="U2596" s="23">
        <f t="shared" si="1478"/>
        <v>6249.6</v>
      </c>
      <c r="V2596" s="14"/>
      <c r="W2596" s="98">
        <v>2016</v>
      </c>
      <c r="X2596" s="41"/>
    </row>
    <row r="2597" spans="1:24" ht="153" x14ac:dyDescent="0.25">
      <c r="A2597" s="6" t="s">
        <v>6437</v>
      </c>
      <c r="B2597" s="15" t="s">
        <v>25</v>
      </c>
      <c r="C2597" s="11" t="s">
        <v>4302</v>
      </c>
      <c r="D2597" s="11" t="s">
        <v>4303</v>
      </c>
      <c r="E2597" s="11" t="s">
        <v>4304</v>
      </c>
      <c r="F2597" s="92" t="s">
        <v>4305</v>
      </c>
      <c r="G2597" s="10" t="s">
        <v>30</v>
      </c>
      <c r="H2597" s="91" t="s">
        <v>4162</v>
      </c>
      <c r="I2597" s="40">
        <v>470000000</v>
      </c>
      <c r="J2597" s="6" t="s">
        <v>32</v>
      </c>
      <c r="K2597" s="3" t="s">
        <v>240</v>
      </c>
      <c r="L2597" s="26" t="s">
        <v>34</v>
      </c>
      <c r="M2597" s="41" t="s">
        <v>35</v>
      </c>
      <c r="N2597" s="11" t="s">
        <v>4084</v>
      </c>
      <c r="O2597" s="11" t="s">
        <v>2050</v>
      </c>
      <c r="P2597" s="10">
        <v>796</v>
      </c>
      <c r="Q2597" s="88" t="s">
        <v>39</v>
      </c>
      <c r="R2597" s="9">
        <v>3</v>
      </c>
      <c r="S2597" s="89">
        <v>14400</v>
      </c>
      <c r="T2597" s="23">
        <f t="shared" ref="T2597:T2619" si="1531">R2597*S2597</f>
        <v>43200</v>
      </c>
      <c r="U2597" s="23">
        <f t="shared" si="1478"/>
        <v>48384.000000000007</v>
      </c>
      <c r="V2597" s="14"/>
      <c r="W2597" s="98">
        <v>2016</v>
      </c>
      <c r="X2597" s="41"/>
    </row>
    <row r="2598" spans="1:24" ht="153" x14ac:dyDescent="0.25">
      <c r="A2598" s="6" t="s">
        <v>6438</v>
      </c>
      <c r="B2598" s="15" t="s">
        <v>25</v>
      </c>
      <c r="C2598" s="11" t="s">
        <v>4306</v>
      </c>
      <c r="D2598" s="11" t="s">
        <v>4307</v>
      </c>
      <c r="E2598" s="11" t="s">
        <v>4308</v>
      </c>
      <c r="F2598" s="92" t="s">
        <v>4309</v>
      </c>
      <c r="G2598" s="10" t="s">
        <v>30</v>
      </c>
      <c r="H2598" s="91" t="s">
        <v>4162</v>
      </c>
      <c r="I2598" s="40">
        <v>470000000</v>
      </c>
      <c r="J2598" s="6" t="s">
        <v>32</v>
      </c>
      <c r="K2598" s="3" t="s">
        <v>240</v>
      </c>
      <c r="L2598" s="26" t="s">
        <v>4205</v>
      </c>
      <c r="M2598" s="41" t="s">
        <v>35</v>
      </c>
      <c r="N2598" s="11" t="s">
        <v>4084</v>
      </c>
      <c r="O2598" s="11" t="s">
        <v>2050</v>
      </c>
      <c r="P2598" s="10">
        <v>796</v>
      </c>
      <c r="Q2598" s="88" t="s">
        <v>39</v>
      </c>
      <c r="R2598" s="89">
        <v>10</v>
      </c>
      <c r="S2598" s="36">
        <v>2390.34</v>
      </c>
      <c r="T2598" s="23">
        <v>0</v>
      </c>
      <c r="U2598" s="23">
        <f>T2598*1.12</f>
        <v>0</v>
      </c>
      <c r="V2598" s="14"/>
      <c r="W2598" s="98">
        <v>2016</v>
      </c>
      <c r="X2598" s="41" t="s">
        <v>6914</v>
      </c>
    </row>
    <row r="2599" spans="1:24" ht="153" x14ac:dyDescent="0.25">
      <c r="A2599" s="6" t="s">
        <v>6974</v>
      </c>
      <c r="B2599" s="15" t="s">
        <v>25</v>
      </c>
      <c r="C2599" s="11" t="s">
        <v>4306</v>
      </c>
      <c r="D2599" s="11" t="s">
        <v>4307</v>
      </c>
      <c r="E2599" s="11" t="s">
        <v>4308</v>
      </c>
      <c r="F2599" s="92" t="s">
        <v>4309</v>
      </c>
      <c r="G2599" s="10" t="s">
        <v>30</v>
      </c>
      <c r="H2599" s="91" t="s">
        <v>4162</v>
      </c>
      <c r="I2599" s="40">
        <v>470000000</v>
      </c>
      <c r="J2599" s="6" t="s">
        <v>32</v>
      </c>
      <c r="K2599" s="3" t="s">
        <v>267</v>
      </c>
      <c r="L2599" s="26" t="s">
        <v>4205</v>
      </c>
      <c r="M2599" s="41" t="s">
        <v>35</v>
      </c>
      <c r="N2599" s="11" t="s">
        <v>4084</v>
      </c>
      <c r="O2599" s="11" t="s">
        <v>2050</v>
      </c>
      <c r="P2599" s="10">
        <v>796</v>
      </c>
      <c r="Q2599" s="88" t="s">
        <v>39</v>
      </c>
      <c r="R2599" s="89">
        <v>8</v>
      </c>
      <c r="S2599" s="36">
        <v>2390.34</v>
      </c>
      <c r="T2599" s="23">
        <f>R2599*S2599</f>
        <v>19122.72</v>
      </c>
      <c r="U2599" s="23">
        <f>T2599*1.12</f>
        <v>21417.446400000004</v>
      </c>
      <c r="V2599" s="14"/>
      <c r="W2599" s="98">
        <v>2016</v>
      </c>
      <c r="X2599" s="41"/>
    </row>
    <row r="2600" spans="1:24" ht="153" x14ac:dyDescent="0.25">
      <c r="A2600" s="6" t="s">
        <v>6439</v>
      </c>
      <c r="B2600" s="15" t="s">
        <v>25</v>
      </c>
      <c r="C2600" s="11" t="s">
        <v>4310</v>
      </c>
      <c r="D2600" s="11" t="s">
        <v>2806</v>
      </c>
      <c r="E2600" s="11" t="s">
        <v>4311</v>
      </c>
      <c r="F2600" s="92" t="s">
        <v>4312</v>
      </c>
      <c r="G2600" s="10" t="s">
        <v>30</v>
      </c>
      <c r="H2600" s="91" t="s">
        <v>4162</v>
      </c>
      <c r="I2600" s="40">
        <v>470000000</v>
      </c>
      <c r="J2600" s="6" t="s">
        <v>32</v>
      </c>
      <c r="K2600" s="3" t="s">
        <v>240</v>
      </c>
      <c r="L2600" s="11" t="s">
        <v>4205</v>
      </c>
      <c r="M2600" s="41" t="s">
        <v>35</v>
      </c>
      <c r="N2600" s="11" t="s">
        <v>4084</v>
      </c>
      <c r="O2600" s="11" t="s">
        <v>2050</v>
      </c>
      <c r="P2600" s="10">
        <v>796</v>
      </c>
      <c r="Q2600" s="88" t="s">
        <v>39</v>
      </c>
      <c r="R2600" s="9">
        <v>20</v>
      </c>
      <c r="S2600" s="89">
        <v>609.9</v>
      </c>
      <c r="T2600" s="23">
        <f t="shared" si="1531"/>
        <v>12198</v>
      </c>
      <c r="U2600" s="23">
        <f t="shared" si="1478"/>
        <v>13661.760000000002</v>
      </c>
      <c r="V2600" s="14"/>
      <c r="W2600" s="98">
        <v>2016</v>
      </c>
      <c r="X2600" s="41"/>
    </row>
    <row r="2601" spans="1:24" ht="153" x14ac:dyDescent="0.25">
      <c r="A2601" s="6" t="s">
        <v>6440</v>
      </c>
      <c r="B2601" s="15" t="s">
        <v>25</v>
      </c>
      <c r="C2601" s="11" t="s">
        <v>4310</v>
      </c>
      <c r="D2601" s="11" t="s">
        <v>2806</v>
      </c>
      <c r="E2601" s="11" t="s">
        <v>4311</v>
      </c>
      <c r="F2601" s="92" t="s">
        <v>4313</v>
      </c>
      <c r="G2601" s="10" t="s">
        <v>30</v>
      </c>
      <c r="H2601" s="91" t="s">
        <v>4162</v>
      </c>
      <c r="I2601" s="40">
        <v>470000000</v>
      </c>
      <c r="J2601" s="6" t="s">
        <v>32</v>
      </c>
      <c r="K2601" s="3" t="s">
        <v>240</v>
      </c>
      <c r="L2601" s="11" t="s">
        <v>4205</v>
      </c>
      <c r="M2601" s="41" t="s">
        <v>35</v>
      </c>
      <c r="N2601" s="11" t="s">
        <v>4084</v>
      </c>
      <c r="O2601" s="11" t="s">
        <v>2050</v>
      </c>
      <c r="P2601" s="10">
        <v>796</v>
      </c>
      <c r="Q2601" s="88" t="s">
        <v>39</v>
      </c>
      <c r="R2601" s="9">
        <v>20</v>
      </c>
      <c r="S2601" s="89">
        <v>550</v>
      </c>
      <c r="T2601" s="23">
        <f t="shared" si="1531"/>
        <v>11000</v>
      </c>
      <c r="U2601" s="23">
        <f t="shared" si="1478"/>
        <v>12320.000000000002</v>
      </c>
      <c r="V2601" s="14"/>
      <c r="W2601" s="98">
        <v>2016</v>
      </c>
      <c r="X2601" s="41"/>
    </row>
    <row r="2602" spans="1:24" ht="153" x14ac:dyDescent="0.25">
      <c r="A2602" s="6" t="s">
        <v>6441</v>
      </c>
      <c r="B2602" s="15" t="s">
        <v>25</v>
      </c>
      <c r="C2602" s="11" t="s">
        <v>4314</v>
      </c>
      <c r="D2602" s="11" t="s">
        <v>3213</v>
      </c>
      <c r="E2602" s="11" t="s">
        <v>4315</v>
      </c>
      <c r="F2602" s="31" t="s">
        <v>4316</v>
      </c>
      <c r="G2602" s="10" t="s">
        <v>30</v>
      </c>
      <c r="H2602" s="91" t="s">
        <v>4162</v>
      </c>
      <c r="I2602" s="40">
        <v>470000000</v>
      </c>
      <c r="J2602" s="6" t="s">
        <v>32</v>
      </c>
      <c r="K2602" s="3" t="s">
        <v>240</v>
      </c>
      <c r="L2602" s="11" t="s">
        <v>4205</v>
      </c>
      <c r="M2602" s="41" t="s">
        <v>35</v>
      </c>
      <c r="N2602" s="11" t="s">
        <v>4084</v>
      </c>
      <c r="O2602" s="11" t="s">
        <v>2050</v>
      </c>
      <c r="P2602" s="10">
        <v>796</v>
      </c>
      <c r="Q2602" s="88" t="s">
        <v>39</v>
      </c>
      <c r="R2602" s="9">
        <v>20</v>
      </c>
      <c r="S2602" s="89">
        <v>78500</v>
      </c>
      <c r="T2602" s="23">
        <f t="shared" si="1531"/>
        <v>1570000</v>
      </c>
      <c r="U2602" s="23">
        <f t="shared" si="1478"/>
        <v>1758400.0000000002</v>
      </c>
      <c r="V2602" s="14"/>
      <c r="W2602" s="98">
        <v>2016</v>
      </c>
      <c r="X2602" s="41"/>
    </row>
    <row r="2603" spans="1:24" ht="153" x14ac:dyDescent="0.25">
      <c r="A2603" s="6" t="s">
        <v>6442</v>
      </c>
      <c r="B2603" s="15" t="s">
        <v>25</v>
      </c>
      <c r="C2603" s="11" t="s">
        <v>4317</v>
      </c>
      <c r="D2603" s="11" t="s">
        <v>2380</v>
      </c>
      <c r="E2603" s="11" t="s">
        <v>2373</v>
      </c>
      <c r="F2603" s="31" t="s">
        <v>4318</v>
      </c>
      <c r="G2603" s="10" t="s">
        <v>30</v>
      </c>
      <c r="H2603" s="91" t="s">
        <v>4162</v>
      </c>
      <c r="I2603" s="40">
        <v>470000000</v>
      </c>
      <c r="J2603" s="6" t="s">
        <v>32</v>
      </c>
      <c r="K2603" s="3" t="s">
        <v>240</v>
      </c>
      <c r="L2603" s="11" t="s">
        <v>4205</v>
      </c>
      <c r="M2603" s="41" t="s">
        <v>35</v>
      </c>
      <c r="N2603" s="11" t="s">
        <v>4084</v>
      </c>
      <c r="O2603" s="11" t="s">
        <v>2050</v>
      </c>
      <c r="P2603" s="11">
        <v>796</v>
      </c>
      <c r="Q2603" s="88" t="s">
        <v>39</v>
      </c>
      <c r="R2603" s="9">
        <v>16</v>
      </c>
      <c r="S2603" s="89">
        <v>37185.599999999999</v>
      </c>
      <c r="T2603" s="23">
        <f t="shared" si="1531"/>
        <v>594969.59999999998</v>
      </c>
      <c r="U2603" s="23">
        <f t="shared" si="1478"/>
        <v>666365.95200000005</v>
      </c>
      <c r="V2603" s="14"/>
      <c r="W2603" s="98">
        <v>2016</v>
      </c>
      <c r="X2603" s="41"/>
    </row>
    <row r="2604" spans="1:24" ht="153" x14ac:dyDescent="0.25">
      <c r="A2604" s="6" t="s">
        <v>6443</v>
      </c>
      <c r="B2604" s="15" t="s">
        <v>25</v>
      </c>
      <c r="C2604" s="11" t="s">
        <v>4319</v>
      </c>
      <c r="D2604" s="100" t="s">
        <v>781</v>
      </c>
      <c r="E2604" s="101" t="s">
        <v>4320</v>
      </c>
      <c r="F2604" s="11" t="s">
        <v>4321</v>
      </c>
      <c r="G2604" s="10" t="s">
        <v>30</v>
      </c>
      <c r="H2604" s="91" t="s">
        <v>4162</v>
      </c>
      <c r="I2604" s="40">
        <v>470000000</v>
      </c>
      <c r="J2604" s="6" t="s">
        <v>32</v>
      </c>
      <c r="K2604" s="3" t="s">
        <v>2044</v>
      </c>
      <c r="L2604" s="11" t="s">
        <v>4205</v>
      </c>
      <c r="M2604" s="41" t="s">
        <v>35</v>
      </c>
      <c r="N2604" s="11" t="s">
        <v>36</v>
      </c>
      <c r="O2604" s="11" t="s">
        <v>2050</v>
      </c>
      <c r="P2604" s="11">
        <v>796</v>
      </c>
      <c r="Q2604" s="88" t="s">
        <v>39</v>
      </c>
      <c r="R2604" s="9">
        <v>100</v>
      </c>
      <c r="S2604" s="89">
        <v>4032</v>
      </c>
      <c r="T2604" s="23">
        <v>0</v>
      </c>
      <c r="U2604" s="23">
        <f t="shared" si="1478"/>
        <v>0</v>
      </c>
      <c r="V2604" s="14"/>
      <c r="W2604" s="98">
        <v>2016</v>
      </c>
      <c r="X2604" s="41">
        <v>11</v>
      </c>
    </row>
    <row r="2605" spans="1:24" ht="153" x14ac:dyDescent="0.25">
      <c r="A2605" s="6" t="s">
        <v>6975</v>
      </c>
      <c r="B2605" s="15" t="s">
        <v>25</v>
      </c>
      <c r="C2605" s="11" t="s">
        <v>4319</v>
      </c>
      <c r="D2605" s="100" t="s">
        <v>781</v>
      </c>
      <c r="E2605" s="101" t="s">
        <v>4320</v>
      </c>
      <c r="F2605" s="11" t="s">
        <v>4321</v>
      </c>
      <c r="G2605" s="10" t="s">
        <v>30</v>
      </c>
      <c r="H2605" s="91" t="s">
        <v>4162</v>
      </c>
      <c r="I2605" s="40">
        <v>470000000</v>
      </c>
      <c r="J2605" s="6" t="s">
        <v>32</v>
      </c>
      <c r="K2605" s="3" t="s">
        <v>45</v>
      </c>
      <c r="L2605" s="11" t="s">
        <v>4205</v>
      </c>
      <c r="M2605" s="41" t="s">
        <v>35</v>
      </c>
      <c r="N2605" s="11" t="s">
        <v>36</v>
      </c>
      <c r="O2605" s="11" t="s">
        <v>2050</v>
      </c>
      <c r="P2605" s="11">
        <v>796</v>
      </c>
      <c r="Q2605" s="88" t="s">
        <v>39</v>
      </c>
      <c r="R2605" s="9">
        <v>100</v>
      </c>
      <c r="S2605" s="89">
        <v>4032</v>
      </c>
      <c r="T2605" s="23">
        <f t="shared" ref="T2605" si="1532">R2605*S2605</f>
        <v>403200</v>
      </c>
      <c r="U2605" s="23">
        <f t="shared" ref="U2605" si="1533">T2605*1.12</f>
        <v>451584.00000000006</v>
      </c>
      <c r="V2605" s="14"/>
      <c r="W2605" s="98">
        <v>2016</v>
      </c>
      <c r="X2605" s="41"/>
    </row>
    <row r="2606" spans="1:24" ht="153" x14ac:dyDescent="0.25">
      <c r="A2606" s="6" t="s">
        <v>6444</v>
      </c>
      <c r="B2606" s="15" t="s">
        <v>25</v>
      </c>
      <c r="C2606" s="11" t="s">
        <v>4322</v>
      </c>
      <c r="D2606" s="100" t="s">
        <v>781</v>
      </c>
      <c r="E2606" s="101" t="s">
        <v>4323</v>
      </c>
      <c r="F2606" s="102" t="s">
        <v>4324</v>
      </c>
      <c r="G2606" s="10" t="s">
        <v>30</v>
      </c>
      <c r="H2606" s="91" t="s">
        <v>4162</v>
      </c>
      <c r="I2606" s="40">
        <v>470000000</v>
      </c>
      <c r="J2606" s="6" t="s">
        <v>32</v>
      </c>
      <c r="K2606" s="3" t="s">
        <v>2044</v>
      </c>
      <c r="L2606" s="11" t="s">
        <v>4205</v>
      </c>
      <c r="M2606" s="41" t="s">
        <v>35</v>
      </c>
      <c r="N2606" s="11" t="s">
        <v>36</v>
      </c>
      <c r="O2606" s="11" t="s">
        <v>2050</v>
      </c>
      <c r="P2606" s="11">
        <v>796</v>
      </c>
      <c r="Q2606" s="88" t="s">
        <v>39</v>
      </c>
      <c r="R2606" s="9">
        <v>30</v>
      </c>
      <c r="S2606" s="89">
        <v>25000</v>
      </c>
      <c r="T2606" s="23">
        <v>0</v>
      </c>
      <c r="U2606" s="23">
        <f t="shared" si="1478"/>
        <v>0</v>
      </c>
      <c r="V2606" s="14"/>
      <c r="W2606" s="98">
        <v>2016</v>
      </c>
      <c r="X2606" s="41">
        <v>11</v>
      </c>
    </row>
    <row r="2607" spans="1:24" ht="153" x14ac:dyDescent="0.25">
      <c r="A2607" s="6" t="s">
        <v>6976</v>
      </c>
      <c r="B2607" s="15" t="s">
        <v>25</v>
      </c>
      <c r="C2607" s="11" t="s">
        <v>4322</v>
      </c>
      <c r="D2607" s="100" t="s">
        <v>781</v>
      </c>
      <c r="E2607" s="101" t="s">
        <v>4323</v>
      </c>
      <c r="F2607" s="102" t="s">
        <v>4324</v>
      </c>
      <c r="G2607" s="10" t="s">
        <v>30</v>
      </c>
      <c r="H2607" s="91" t="s">
        <v>4162</v>
      </c>
      <c r="I2607" s="40">
        <v>470000000</v>
      </c>
      <c r="J2607" s="6" t="s">
        <v>32</v>
      </c>
      <c r="K2607" s="3" t="s">
        <v>45</v>
      </c>
      <c r="L2607" s="11" t="s">
        <v>4205</v>
      </c>
      <c r="M2607" s="41" t="s">
        <v>35</v>
      </c>
      <c r="N2607" s="11" t="s">
        <v>36</v>
      </c>
      <c r="O2607" s="11" t="s">
        <v>2050</v>
      </c>
      <c r="P2607" s="11">
        <v>796</v>
      </c>
      <c r="Q2607" s="88" t="s">
        <v>39</v>
      </c>
      <c r="R2607" s="9">
        <v>30</v>
      </c>
      <c r="S2607" s="89">
        <v>25000</v>
      </c>
      <c r="T2607" s="23">
        <f t="shared" ref="T2607" si="1534">R2607*S2607</f>
        <v>750000</v>
      </c>
      <c r="U2607" s="23">
        <f t="shared" ref="U2607" si="1535">T2607*1.12</f>
        <v>840000.00000000012</v>
      </c>
      <c r="V2607" s="14"/>
      <c r="W2607" s="98">
        <v>2016</v>
      </c>
      <c r="X2607" s="41"/>
    </row>
    <row r="2608" spans="1:24" ht="153" x14ac:dyDescent="0.25">
      <c r="A2608" s="6" t="s">
        <v>6445</v>
      </c>
      <c r="B2608" s="15" t="s">
        <v>25</v>
      </c>
      <c r="C2608" s="11" t="s">
        <v>4319</v>
      </c>
      <c r="D2608" s="100" t="s">
        <v>781</v>
      </c>
      <c r="E2608" s="101" t="s">
        <v>4320</v>
      </c>
      <c r="F2608" s="102" t="s">
        <v>4325</v>
      </c>
      <c r="G2608" s="10" t="s">
        <v>30</v>
      </c>
      <c r="H2608" s="91" t="s">
        <v>4162</v>
      </c>
      <c r="I2608" s="40">
        <v>470000000</v>
      </c>
      <c r="J2608" s="6" t="s">
        <v>32</v>
      </c>
      <c r="K2608" s="3" t="s">
        <v>2044</v>
      </c>
      <c r="L2608" s="11" t="s">
        <v>4205</v>
      </c>
      <c r="M2608" s="41" t="s">
        <v>35</v>
      </c>
      <c r="N2608" s="11" t="s">
        <v>36</v>
      </c>
      <c r="O2608" s="11" t="s">
        <v>2050</v>
      </c>
      <c r="P2608" s="11">
        <v>796</v>
      </c>
      <c r="Q2608" s="88" t="s">
        <v>39</v>
      </c>
      <c r="R2608" s="9">
        <v>5</v>
      </c>
      <c r="S2608" s="89">
        <v>3200</v>
      </c>
      <c r="T2608" s="23">
        <v>0</v>
      </c>
      <c r="U2608" s="23">
        <f t="shared" si="1478"/>
        <v>0</v>
      </c>
      <c r="V2608" s="14"/>
      <c r="W2608" s="98">
        <v>2016</v>
      </c>
      <c r="X2608" s="41">
        <v>11</v>
      </c>
    </row>
    <row r="2609" spans="1:24" ht="153" x14ac:dyDescent="0.25">
      <c r="A2609" s="6" t="s">
        <v>6977</v>
      </c>
      <c r="B2609" s="15" t="s">
        <v>25</v>
      </c>
      <c r="C2609" s="11" t="s">
        <v>4319</v>
      </c>
      <c r="D2609" s="100" t="s">
        <v>781</v>
      </c>
      <c r="E2609" s="101" t="s">
        <v>4320</v>
      </c>
      <c r="F2609" s="102" t="s">
        <v>4325</v>
      </c>
      <c r="G2609" s="10" t="s">
        <v>30</v>
      </c>
      <c r="H2609" s="91" t="s">
        <v>4162</v>
      </c>
      <c r="I2609" s="40">
        <v>470000000</v>
      </c>
      <c r="J2609" s="6" t="s">
        <v>32</v>
      </c>
      <c r="K2609" s="3" t="s">
        <v>45</v>
      </c>
      <c r="L2609" s="11" t="s">
        <v>4205</v>
      </c>
      <c r="M2609" s="41" t="s">
        <v>35</v>
      </c>
      <c r="N2609" s="11" t="s">
        <v>36</v>
      </c>
      <c r="O2609" s="11" t="s">
        <v>2050</v>
      </c>
      <c r="P2609" s="11">
        <v>796</v>
      </c>
      <c r="Q2609" s="88" t="s">
        <v>39</v>
      </c>
      <c r="R2609" s="9">
        <v>5</v>
      </c>
      <c r="S2609" s="89">
        <v>3200</v>
      </c>
      <c r="T2609" s="23">
        <f t="shared" ref="T2609" si="1536">R2609*S2609</f>
        <v>16000</v>
      </c>
      <c r="U2609" s="23">
        <f t="shared" ref="U2609" si="1537">T2609*1.12</f>
        <v>17920</v>
      </c>
      <c r="V2609" s="14"/>
      <c r="W2609" s="98">
        <v>2016</v>
      </c>
      <c r="X2609" s="41"/>
    </row>
    <row r="2610" spans="1:24" ht="153" x14ac:dyDescent="0.25">
      <c r="A2610" s="6" t="s">
        <v>6446</v>
      </c>
      <c r="B2610" s="15" t="s">
        <v>25</v>
      </c>
      <c r="C2610" s="11" t="s">
        <v>4322</v>
      </c>
      <c r="D2610" s="100" t="s">
        <v>781</v>
      </c>
      <c r="E2610" s="101" t="s">
        <v>4323</v>
      </c>
      <c r="F2610" s="102" t="s">
        <v>4326</v>
      </c>
      <c r="G2610" s="10" t="s">
        <v>30</v>
      </c>
      <c r="H2610" s="91" t="s">
        <v>4162</v>
      </c>
      <c r="I2610" s="40">
        <v>470000000</v>
      </c>
      <c r="J2610" s="6" t="s">
        <v>32</v>
      </c>
      <c r="K2610" s="3" t="s">
        <v>2044</v>
      </c>
      <c r="L2610" s="11" t="s">
        <v>4205</v>
      </c>
      <c r="M2610" s="41" t="s">
        <v>35</v>
      </c>
      <c r="N2610" s="11" t="s">
        <v>36</v>
      </c>
      <c r="O2610" s="11" t="s">
        <v>2050</v>
      </c>
      <c r="P2610" s="11">
        <v>796</v>
      </c>
      <c r="Q2610" s="88" t="s">
        <v>39</v>
      </c>
      <c r="R2610" s="9">
        <v>5</v>
      </c>
      <c r="S2610" s="89">
        <v>6000</v>
      </c>
      <c r="T2610" s="23">
        <v>0</v>
      </c>
      <c r="U2610" s="23">
        <f t="shared" si="1478"/>
        <v>0</v>
      </c>
      <c r="V2610" s="14"/>
      <c r="W2610" s="98">
        <v>2016</v>
      </c>
      <c r="X2610" s="41">
        <v>11</v>
      </c>
    </row>
    <row r="2611" spans="1:24" ht="153" x14ac:dyDescent="0.25">
      <c r="A2611" s="6" t="s">
        <v>6978</v>
      </c>
      <c r="B2611" s="15" t="s">
        <v>25</v>
      </c>
      <c r="C2611" s="11" t="s">
        <v>4322</v>
      </c>
      <c r="D2611" s="100" t="s">
        <v>781</v>
      </c>
      <c r="E2611" s="101" t="s">
        <v>4323</v>
      </c>
      <c r="F2611" s="102" t="s">
        <v>4326</v>
      </c>
      <c r="G2611" s="10" t="s">
        <v>30</v>
      </c>
      <c r="H2611" s="91" t="s">
        <v>4162</v>
      </c>
      <c r="I2611" s="40">
        <v>470000000</v>
      </c>
      <c r="J2611" s="6" t="s">
        <v>32</v>
      </c>
      <c r="K2611" s="3" t="s">
        <v>45</v>
      </c>
      <c r="L2611" s="11" t="s">
        <v>4205</v>
      </c>
      <c r="M2611" s="41" t="s">
        <v>35</v>
      </c>
      <c r="N2611" s="11" t="s">
        <v>36</v>
      </c>
      <c r="O2611" s="11" t="s">
        <v>2050</v>
      </c>
      <c r="P2611" s="11">
        <v>796</v>
      </c>
      <c r="Q2611" s="88" t="s">
        <v>39</v>
      </c>
      <c r="R2611" s="9">
        <v>5</v>
      </c>
      <c r="S2611" s="89">
        <v>6000</v>
      </c>
      <c r="T2611" s="23">
        <f t="shared" ref="T2611" si="1538">R2611*S2611</f>
        <v>30000</v>
      </c>
      <c r="U2611" s="23">
        <f t="shared" ref="U2611" si="1539">T2611*1.12</f>
        <v>33600</v>
      </c>
      <c r="V2611" s="14"/>
      <c r="W2611" s="98">
        <v>2016</v>
      </c>
      <c r="X2611" s="41"/>
    </row>
    <row r="2612" spans="1:24" ht="153" x14ac:dyDescent="0.25">
      <c r="A2612" s="6" t="s">
        <v>6447</v>
      </c>
      <c r="B2612" s="15" t="s">
        <v>25</v>
      </c>
      <c r="C2612" s="11" t="s">
        <v>4327</v>
      </c>
      <c r="D2612" s="100" t="s">
        <v>2398</v>
      </c>
      <c r="E2612" s="101" t="s">
        <v>3232</v>
      </c>
      <c r="F2612" s="31" t="s">
        <v>4328</v>
      </c>
      <c r="G2612" s="10" t="s">
        <v>30</v>
      </c>
      <c r="H2612" s="91" t="s">
        <v>4162</v>
      </c>
      <c r="I2612" s="40">
        <v>470000000</v>
      </c>
      <c r="J2612" s="6" t="s">
        <v>32</v>
      </c>
      <c r="K2612" s="3" t="s">
        <v>240</v>
      </c>
      <c r="L2612" s="11" t="s">
        <v>4205</v>
      </c>
      <c r="M2612" s="41" t="s">
        <v>35</v>
      </c>
      <c r="N2612" s="11" t="s">
        <v>4084</v>
      </c>
      <c r="O2612" s="11" t="s">
        <v>2050</v>
      </c>
      <c r="P2612" s="10">
        <v>796</v>
      </c>
      <c r="Q2612" s="88" t="s">
        <v>39</v>
      </c>
      <c r="R2612" s="9">
        <v>10</v>
      </c>
      <c r="S2612" s="89">
        <v>184310.52</v>
      </c>
      <c r="T2612" s="23">
        <f t="shared" si="1531"/>
        <v>1843105.2</v>
      </c>
      <c r="U2612" s="23">
        <f t="shared" si="1478"/>
        <v>2064277.8240000003</v>
      </c>
      <c r="V2612" s="14"/>
      <c r="W2612" s="98">
        <v>2016</v>
      </c>
      <c r="X2612" s="270"/>
    </row>
    <row r="2613" spans="1:24" ht="153" x14ac:dyDescent="0.25">
      <c r="A2613" s="6" t="s">
        <v>6448</v>
      </c>
      <c r="B2613" s="15" t="s">
        <v>25</v>
      </c>
      <c r="C2613" s="11" t="s">
        <v>2568</v>
      </c>
      <c r="D2613" s="100" t="s">
        <v>2569</v>
      </c>
      <c r="E2613" s="101" t="s">
        <v>2570</v>
      </c>
      <c r="F2613" s="11" t="s">
        <v>4329</v>
      </c>
      <c r="G2613" s="10" t="s">
        <v>30</v>
      </c>
      <c r="H2613" s="91" t="s">
        <v>4162</v>
      </c>
      <c r="I2613" s="40">
        <v>470000000</v>
      </c>
      <c r="J2613" s="6" t="s">
        <v>32</v>
      </c>
      <c r="K2613" s="3" t="s">
        <v>240</v>
      </c>
      <c r="L2613" s="11" t="s">
        <v>4205</v>
      </c>
      <c r="M2613" s="41" t="s">
        <v>35</v>
      </c>
      <c r="N2613" s="11" t="s">
        <v>4084</v>
      </c>
      <c r="O2613" s="11" t="s">
        <v>2050</v>
      </c>
      <c r="P2613" s="10" t="s">
        <v>38</v>
      </c>
      <c r="Q2613" s="88" t="s">
        <v>39</v>
      </c>
      <c r="R2613" s="9">
        <v>20</v>
      </c>
      <c r="S2613" s="89">
        <v>59640</v>
      </c>
      <c r="T2613" s="23">
        <f t="shared" si="1531"/>
        <v>1192800</v>
      </c>
      <c r="U2613" s="23">
        <f t="shared" si="1478"/>
        <v>1335936.0000000002</v>
      </c>
      <c r="V2613" s="14"/>
      <c r="W2613" s="98">
        <v>2016</v>
      </c>
      <c r="X2613" s="41"/>
    </row>
    <row r="2614" spans="1:24" ht="153" x14ac:dyDescent="0.25">
      <c r="A2614" s="6" t="s">
        <v>6449</v>
      </c>
      <c r="B2614" s="15" t="s">
        <v>25</v>
      </c>
      <c r="C2614" s="11" t="s">
        <v>2583</v>
      </c>
      <c r="D2614" s="100" t="s">
        <v>2584</v>
      </c>
      <c r="E2614" s="101" t="s">
        <v>2585</v>
      </c>
      <c r="F2614" s="31" t="s">
        <v>4330</v>
      </c>
      <c r="G2614" s="10" t="s">
        <v>30</v>
      </c>
      <c r="H2614" s="91" t="s">
        <v>4162</v>
      </c>
      <c r="I2614" s="40">
        <v>470000000</v>
      </c>
      <c r="J2614" s="6" t="s">
        <v>32</v>
      </c>
      <c r="K2614" s="11" t="s">
        <v>3652</v>
      </c>
      <c r="L2614" s="11" t="s">
        <v>4205</v>
      </c>
      <c r="M2614" s="41" t="s">
        <v>35</v>
      </c>
      <c r="N2614" s="11" t="s">
        <v>4084</v>
      </c>
      <c r="O2614" s="11" t="s">
        <v>2050</v>
      </c>
      <c r="P2614" s="10" t="s">
        <v>38</v>
      </c>
      <c r="Q2614" s="88" t="s">
        <v>39</v>
      </c>
      <c r="R2614" s="9">
        <v>15</v>
      </c>
      <c r="S2614" s="89">
        <v>22219.200000000001</v>
      </c>
      <c r="T2614" s="23">
        <f t="shared" si="1531"/>
        <v>333288</v>
      </c>
      <c r="U2614" s="23">
        <f t="shared" si="1478"/>
        <v>373282.56000000006</v>
      </c>
      <c r="V2614" s="14"/>
      <c r="W2614" s="98">
        <v>2016</v>
      </c>
      <c r="X2614" s="41"/>
    </row>
    <row r="2615" spans="1:24" ht="153" x14ac:dyDescent="0.25">
      <c r="A2615" s="6" t="s">
        <v>6450</v>
      </c>
      <c r="B2615" s="15" t="s">
        <v>25</v>
      </c>
      <c r="C2615" s="11" t="s">
        <v>4331</v>
      </c>
      <c r="D2615" s="92" t="s">
        <v>2433</v>
      </c>
      <c r="E2615" s="11" t="s">
        <v>2373</v>
      </c>
      <c r="F2615" s="31" t="s">
        <v>4332</v>
      </c>
      <c r="G2615" s="10" t="s">
        <v>30</v>
      </c>
      <c r="H2615" s="91" t="s">
        <v>4162</v>
      </c>
      <c r="I2615" s="40">
        <v>470000000</v>
      </c>
      <c r="J2615" s="6" t="s">
        <v>32</v>
      </c>
      <c r="K2615" s="3" t="s">
        <v>240</v>
      </c>
      <c r="L2615" s="11" t="s">
        <v>4205</v>
      </c>
      <c r="M2615" s="41" t="s">
        <v>35</v>
      </c>
      <c r="N2615" s="11" t="s">
        <v>4084</v>
      </c>
      <c r="O2615" s="11" t="s">
        <v>2050</v>
      </c>
      <c r="P2615" s="10">
        <v>839</v>
      </c>
      <c r="Q2615" s="3" t="s">
        <v>2030</v>
      </c>
      <c r="R2615" s="9">
        <v>24</v>
      </c>
      <c r="S2615" s="89">
        <v>11701</v>
      </c>
      <c r="T2615" s="23">
        <f t="shared" si="1531"/>
        <v>280824</v>
      </c>
      <c r="U2615" s="23">
        <f t="shared" si="1478"/>
        <v>314522.88</v>
      </c>
      <c r="V2615" s="14"/>
      <c r="W2615" s="98">
        <v>2016</v>
      </c>
      <c r="X2615" s="41"/>
    </row>
    <row r="2616" spans="1:24" ht="153" x14ac:dyDescent="0.25">
      <c r="A2616" s="6" t="s">
        <v>6451</v>
      </c>
      <c r="B2616" s="15" t="s">
        <v>25</v>
      </c>
      <c r="C2616" s="11" t="s">
        <v>4333</v>
      </c>
      <c r="D2616" s="92" t="s">
        <v>4334</v>
      </c>
      <c r="E2616" s="11" t="s">
        <v>4335</v>
      </c>
      <c r="F2616" s="102" t="s">
        <v>4336</v>
      </c>
      <c r="G2616" s="10" t="s">
        <v>30</v>
      </c>
      <c r="H2616" s="91" t="s">
        <v>4162</v>
      </c>
      <c r="I2616" s="40">
        <v>470000000</v>
      </c>
      <c r="J2616" s="6" t="s">
        <v>32</v>
      </c>
      <c r="K2616" s="3" t="s">
        <v>240</v>
      </c>
      <c r="L2616" s="11" t="s">
        <v>4205</v>
      </c>
      <c r="M2616" s="41" t="s">
        <v>35</v>
      </c>
      <c r="N2616" s="11" t="s">
        <v>4084</v>
      </c>
      <c r="O2616" s="11" t="s">
        <v>2050</v>
      </c>
      <c r="P2616" s="41" t="s">
        <v>340</v>
      </c>
      <c r="Q2616" s="3" t="s">
        <v>353</v>
      </c>
      <c r="R2616" s="9">
        <v>100</v>
      </c>
      <c r="S2616" s="89">
        <v>450</v>
      </c>
      <c r="T2616" s="23">
        <f t="shared" si="1531"/>
        <v>45000</v>
      </c>
      <c r="U2616" s="23">
        <f t="shared" si="1478"/>
        <v>50400.000000000007</v>
      </c>
      <c r="V2616" s="14"/>
      <c r="W2616" s="98">
        <v>2016</v>
      </c>
      <c r="X2616" s="41"/>
    </row>
    <row r="2617" spans="1:24" ht="153" x14ac:dyDescent="0.25">
      <c r="A2617" s="6" t="s">
        <v>6452</v>
      </c>
      <c r="B2617" s="15" t="s">
        <v>25</v>
      </c>
      <c r="C2617" s="11" t="s">
        <v>4337</v>
      </c>
      <c r="D2617" s="92" t="s">
        <v>1992</v>
      </c>
      <c r="E2617" s="11" t="s">
        <v>4338</v>
      </c>
      <c r="F2617" s="102" t="s">
        <v>4339</v>
      </c>
      <c r="G2617" s="10" t="s">
        <v>30</v>
      </c>
      <c r="H2617" s="91" t="s">
        <v>4162</v>
      </c>
      <c r="I2617" s="40">
        <v>470000000</v>
      </c>
      <c r="J2617" s="6" t="s">
        <v>32</v>
      </c>
      <c r="K2617" s="3" t="s">
        <v>240</v>
      </c>
      <c r="L2617" s="11" t="s">
        <v>4205</v>
      </c>
      <c r="M2617" s="41" t="s">
        <v>35</v>
      </c>
      <c r="N2617" s="11" t="s">
        <v>4084</v>
      </c>
      <c r="O2617" s="11" t="s">
        <v>2050</v>
      </c>
      <c r="P2617" s="10">
        <v>796</v>
      </c>
      <c r="Q2617" s="88" t="s">
        <v>39</v>
      </c>
      <c r="R2617" s="9">
        <v>16</v>
      </c>
      <c r="S2617" s="89">
        <v>900</v>
      </c>
      <c r="T2617" s="23">
        <f t="shared" si="1531"/>
        <v>14400</v>
      </c>
      <c r="U2617" s="23">
        <f t="shared" si="1478"/>
        <v>16128.000000000002</v>
      </c>
      <c r="V2617" s="14"/>
      <c r="W2617" s="98">
        <v>2016</v>
      </c>
      <c r="X2617" s="41"/>
    </row>
    <row r="2618" spans="1:24" ht="153" x14ac:dyDescent="0.25">
      <c r="A2618" s="6" t="s">
        <v>6453</v>
      </c>
      <c r="B2618" s="15" t="s">
        <v>25</v>
      </c>
      <c r="C2618" s="11" t="s">
        <v>2938</v>
      </c>
      <c r="D2618" s="92" t="s">
        <v>2790</v>
      </c>
      <c r="E2618" s="11" t="s">
        <v>2939</v>
      </c>
      <c r="F2618" s="31" t="s">
        <v>4340</v>
      </c>
      <c r="G2618" s="10" t="s">
        <v>30</v>
      </c>
      <c r="H2618" s="91" t="s">
        <v>4162</v>
      </c>
      <c r="I2618" s="40">
        <v>470000000</v>
      </c>
      <c r="J2618" s="6" t="s">
        <v>32</v>
      </c>
      <c r="K2618" s="3" t="s">
        <v>240</v>
      </c>
      <c r="L2618" s="11" t="s">
        <v>4205</v>
      </c>
      <c r="M2618" s="41" t="s">
        <v>35</v>
      </c>
      <c r="N2618" s="11" t="s">
        <v>4084</v>
      </c>
      <c r="O2618" s="11" t="s">
        <v>2050</v>
      </c>
      <c r="P2618" s="10">
        <v>796</v>
      </c>
      <c r="Q2618" s="88" t="s">
        <v>39</v>
      </c>
      <c r="R2618" s="9">
        <v>10</v>
      </c>
      <c r="S2618" s="89">
        <v>3951</v>
      </c>
      <c r="T2618" s="23">
        <f t="shared" si="1531"/>
        <v>39510</v>
      </c>
      <c r="U2618" s="23">
        <f t="shared" si="1478"/>
        <v>44251.200000000004</v>
      </c>
      <c r="V2618" s="14"/>
      <c r="W2618" s="98">
        <v>2016</v>
      </c>
      <c r="X2618" s="41"/>
    </row>
    <row r="2619" spans="1:24" ht="153" x14ac:dyDescent="0.25">
      <c r="A2619" s="6" t="s">
        <v>6454</v>
      </c>
      <c r="B2619" s="15" t="s">
        <v>25</v>
      </c>
      <c r="C2619" s="11" t="s">
        <v>4341</v>
      </c>
      <c r="D2619" s="92" t="s">
        <v>3649</v>
      </c>
      <c r="E2619" s="11" t="s">
        <v>4342</v>
      </c>
      <c r="F2619" s="11" t="s">
        <v>4343</v>
      </c>
      <c r="G2619" s="10" t="s">
        <v>30</v>
      </c>
      <c r="H2619" s="91" t="s">
        <v>2002</v>
      </c>
      <c r="I2619" s="40">
        <v>470000000</v>
      </c>
      <c r="J2619" s="6" t="s">
        <v>32</v>
      </c>
      <c r="K2619" s="11" t="s">
        <v>3652</v>
      </c>
      <c r="L2619" s="11" t="s">
        <v>4205</v>
      </c>
      <c r="M2619" s="41" t="s">
        <v>35</v>
      </c>
      <c r="N2619" s="11" t="s">
        <v>78</v>
      </c>
      <c r="O2619" s="11" t="s">
        <v>79</v>
      </c>
      <c r="P2619" s="10">
        <v>796</v>
      </c>
      <c r="Q2619" s="88" t="s">
        <v>39</v>
      </c>
      <c r="R2619" s="9">
        <v>20</v>
      </c>
      <c r="S2619" s="89">
        <v>39062.5</v>
      </c>
      <c r="T2619" s="23">
        <f t="shared" si="1531"/>
        <v>781250</v>
      </c>
      <c r="U2619" s="23">
        <f t="shared" si="1478"/>
        <v>875000.00000000012</v>
      </c>
      <c r="V2619" s="2" t="s">
        <v>80</v>
      </c>
      <c r="W2619" s="2">
        <v>2016</v>
      </c>
      <c r="X2619" s="41"/>
    </row>
    <row r="2620" spans="1:24" ht="153" x14ac:dyDescent="0.25">
      <c r="A2620" s="6" t="s">
        <v>6455</v>
      </c>
      <c r="B2620" s="15" t="s">
        <v>25</v>
      </c>
      <c r="C2620" s="11" t="s">
        <v>3802</v>
      </c>
      <c r="D2620" s="92" t="s">
        <v>3803</v>
      </c>
      <c r="E2620" s="11" t="s">
        <v>2703</v>
      </c>
      <c r="F2620" s="11" t="s">
        <v>4344</v>
      </c>
      <c r="G2620" s="10" t="s">
        <v>30</v>
      </c>
      <c r="H2620" s="91" t="s">
        <v>4162</v>
      </c>
      <c r="I2620" s="40">
        <v>470000000</v>
      </c>
      <c r="J2620" s="6" t="s">
        <v>32</v>
      </c>
      <c r="K2620" s="3" t="s">
        <v>240</v>
      </c>
      <c r="L2620" s="11" t="s">
        <v>4205</v>
      </c>
      <c r="M2620" s="41" t="s">
        <v>35</v>
      </c>
      <c r="N2620" s="11" t="s">
        <v>4084</v>
      </c>
      <c r="O2620" s="11" t="s">
        <v>2050</v>
      </c>
      <c r="P2620" s="10">
        <v>796</v>
      </c>
      <c r="Q2620" s="88" t="s">
        <v>39</v>
      </c>
      <c r="R2620" s="9">
        <v>5</v>
      </c>
      <c r="S2620" s="89">
        <v>1540</v>
      </c>
      <c r="T2620" s="23">
        <v>0</v>
      </c>
      <c r="U2620" s="23">
        <f t="shared" si="1478"/>
        <v>0</v>
      </c>
      <c r="V2620" s="2"/>
      <c r="W2620" s="2">
        <v>2016</v>
      </c>
      <c r="X2620" s="41" t="s">
        <v>6905</v>
      </c>
    </row>
    <row r="2621" spans="1:24" ht="153" x14ac:dyDescent="0.25">
      <c r="A2621" s="6" t="s">
        <v>6456</v>
      </c>
      <c r="B2621" s="15" t="s">
        <v>25</v>
      </c>
      <c r="C2621" s="11" t="s">
        <v>4345</v>
      </c>
      <c r="D2621" s="92" t="s">
        <v>3803</v>
      </c>
      <c r="E2621" s="11" t="s">
        <v>4346</v>
      </c>
      <c r="F2621" s="11" t="s">
        <v>4347</v>
      </c>
      <c r="G2621" s="10" t="s">
        <v>30</v>
      </c>
      <c r="H2621" s="91" t="s">
        <v>4162</v>
      </c>
      <c r="I2621" s="40">
        <v>470000000</v>
      </c>
      <c r="J2621" s="6" t="s">
        <v>32</v>
      </c>
      <c r="K2621" s="3" t="s">
        <v>240</v>
      </c>
      <c r="L2621" s="11" t="s">
        <v>4205</v>
      </c>
      <c r="M2621" s="41" t="s">
        <v>35</v>
      </c>
      <c r="N2621" s="11" t="s">
        <v>4084</v>
      </c>
      <c r="O2621" s="11" t="s">
        <v>2050</v>
      </c>
      <c r="P2621" s="2">
        <v>796</v>
      </c>
      <c r="Q2621" s="88" t="s">
        <v>39</v>
      </c>
      <c r="R2621" s="9">
        <v>5</v>
      </c>
      <c r="S2621" s="89">
        <v>1780</v>
      </c>
      <c r="T2621" s="23">
        <v>0</v>
      </c>
      <c r="U2621" s="23">
        <f t="shared" si="1478"/>
        <v>0</v>
      </c>
      <c r="V2621" s="2"/>
      <c r="W2621" s="2">
        <v>2016</v>
      </c>
      <c r="X2621" s="41" t="s">
        <v>6905</v>
      </c>
    </row>
    <row r="2622" spans="1:24" ht="153" x14ac:dyDescent="0.25">
      <c r="A2622" s="6" t="s">
        <v>6457</v>
      </c>
      <c r="B2622" s="15" t="s">
        <v>25</v>
      </c>
      <c r="C2622" s="11" t="s">
        <v>4348</v>
      </c>
      <c r="D2622" s="92" t="s">
        <v>2569</v>
      </c>
      <c r="E2622" s="11" t="s">
        <v>3201</v>
      </c>
      <c r="F2622" s="11" t="s">
        <v>4349</v>
      </c>
      <c r="G2622" s="10" t="s">
        <v>30</v>
      </c>
      <c r="H2622" s="91" t="s">
        <v>4162</v>
      </c>
      <c r="I2622" s="40">
        <v>470000000</v>
      </c>
      <c r="J2622" s="6" t="s">
        <v>32</v>
      </c>
      <c r="K2622" s="3" t="s">
        <v>2044</v>
      </c>
      <c r="L2622" s="11" t="s">
        <v>4205</v>
      </c>
      <c r="M2622" s="41" t="s">
        <v>35</v>
      </c>
      <c r="N2622" s="11" t="s">
        <v>36</v>
      </c>
      <c r="O2622" s="11" t="s">
        <v>2050</v>
      </c>
      <c r="P2622" s="2">
        <v>796</v>
      </c>
      <c r="Q2622" s="88" t="s">
        <v>39</v>
      </c>
      <c r="R2622" s="9">
        <v>2</v>
      </c>
      <c r="S2622" s="89">
        <v>158400</v>
      </c>
      <c r="T2622" s="23">
        <v>0</v>
      </c>
      <c r="U2622" s="23">
        <f t="shared" ref="U2622:U2721" si="1540">T2622*1.12</f>
        <v>0</v>
      </c>
      <c r="V2622" s="2"/>
      <c r="W2622" s="2">
        <v>2016</v>
      </c>
      <c r="X2622" s="41">
        <v>11</v>
      </c>
    </row>
    <row r="2623" spans="1:24" ht="153" x14ac:dyDescent="0.25">
      <c r="A2623" s="6" t="s">
        <v>6979</v>
      </c>
      <c r="B2623" s="15" t="s">
        <v>25</v>
      </c>
      <c r="C2623" s="11" t="s">
        <v>4348</v>
      </c>
      <c r="D2623" s="92" t="s">
        <v>2569</v>
      </c>
      <c r="E2623" s="11" t="s">
        <v>3201</v>
      </c>
      <c r="F2623" s="11" t="s">
        <v>4349</v>
      </c>
      <c r="G2623" s="10" t="s">
        <v>30</v>
      </c>
      <c r="H2623" s="91" t="s">
        <v>4162</v>
      </c>
      <c r="I2623" s="40">
        <v>470000000</v>
      </c>
      <c r="J2623" s="6" t="s">
        <v>32</v>
      </c>
      <c r="K2623" s="3" t="s">
        <v>240</v>
      </c>
      <c r="L2623" s="11" t="s">
        <v>4205</v>
      </c>
      <c r="M2623" s="41" t="s">
        <v>35</v>
      </c>
      <c r="N2623" s="11" t="s">
        <v>36</v>
      </c>
      <c r="O2623" s="11" t="s">
        <v>2050</v>
      </c>
      <c r="P2623" s="2">
        <v>796</v>
      </c>
      <c r="Q2623" s="88" t="s">
        <v>39</v>
      </c>
      <c r="R2623" s="9">
        <v>2</v>
      </c>
      <c r="S2623" s="89">
        <v>158400</v>
      </c>
      <c r="T2623" s="23">
        <f t="shared" ref="T2623" si="1541">R2623*S2623</f>
        <v>316800</v>
      </c>
      <c r="U2623" s="23">
        <f t="shared" ref="U2623" si="1542">T2623*1.12</f>
        <v>354816.00000000006</v>
      </c>
      <c r="V2623" s="2"/>
      <c r="W2623" s="2">
        <v>2016</v>
      </c>
      <c r="X2623" s="41"/>
    </row>
    <row r="2624" spans="1:24" ht="153" x14ac:dyDescent="0.25">
      <c r="A2624" s="6" t="s">
        <v>6458</v>
      </c>
      <c r="B2624" s="15" t="s">
        <v>25</v>
      </c>
      <c r="C2624" s="11" t="s">
        <v>4350</v>
      </c>
      <c r="D2624" s="92" t="s">
        <v>2445</v>
      </c>
      <c r="E2624" s="11" t="s">
        <v>4351</v>
      </c>
      <c r="F2624" s="103" t="s">
        <v>4352</v>
      </c>
      <c r="G2624" s="10" t="s">
        <v>30</v>
      </c>
      <c r="H2624" s="91" t="s">
        <v>4162</v>
      </c>
      <c r="I2624" s="40">
        <v>470000000</v>
      </c>
      <c r="J2624" s="6" t="s">
        <v>32</v>
      </c>
      <c r="K2624" s="3" t="s">
        <v>2044</v>
      </c>
      <c r="L2624" s="11" t="s">
        <v>4205</v>
      </c>
      <c r="M2624" s="41" t="s">
        <v>35</v>
      </c>
      <c r="N2624" s="11" t="s">
        <v>36</v>
      </c>
      <c r="O2624" s="11" t="s">
        <v>2050</v>
      </c>
      <c r="P2624" s="2">
        <v>796</v>
      </c>
      <c r="Q2624" s="88" t="s">
        <v>39</v>
      </c>
      <c r="R2624" s="9">
        <v>2</v>
      </c>
      <c r="S2624" s="89">
        <v>64800</v>
      </c>
      <c r="T2624" s="23">
        <v>0</v>
      </c>
      <c r="U2624" s="23">
        <f t="shared" si="1540"/>
        <v>0</v>
      </c>
      <c r="V2624" s="2"/>
      <c r="W2624" s="2">
        <v>2016</v>
      </c>
      <c r="X2624" s="41">
        <v>11</v>
      </c>
    </row>
    <row r="2625" spans="1:24" ht="153" x14ac:dyDescent="0.25">
      <c r="A2625" s="6" t="s">
        <v>6980</v>
      </c>
      <c r="B2625" s="15" t="s">
        <v>25</v>
      </c>
      <c r="C2625" s="11" t="s">
        <v>4350</v>
      </c>
      <c r="D2625" s="92" t="s">
        <v>2445</v>
      </c>
      <c r="E2625" s="11" t="s">
        <v>4351</v>
      </c>
      <c r="F2625" s="103" t="s">
        <v>4352</v>
      </c>
      <c r="G2625" s="10" t="s">
        <v>30</v>
      </c>
      <c r="H2625" s="91" t="s">
        <v>4162</v>
      </c>
      <c r="I2625" s="40">
        <v>470000000</v>
      </c>
      <c r="J2625" s="6" t="s">
        <v>32</v>
      </c>
      <c r="K2625" s="3" t="s">
        <v>240</v>
      </c>
      <c r="L2625" s="11" t="s">
        <v>4205</v>
      </c>
      <c r="M2625" s="41" t="s">
        <v>35</v>
      </c>
      <c r="N2625" s="11" t="s">
        <v>36</v>
      </c>
      <c r="O2625" s="11" t="s">
        <v>2050</v>
      </c>
      <c r="P2625" s="2">
        <v>796</v>
      </c>
      <c r="Q2625" s="88" t="s">
        <v>39</v>
      </c>
      <c r="R2625" s="9">
        <v>2</v>
      </c>
      <c r="S2625" s="89">
        <v>64800</v>
      </c>
      <c r="T2625" s="23">
        <f t="shared" ref="T2625" si="1543">R2625*S2625</f>
        <v>129600</v>
      </c>
      <c r="U2625" s="23">
        <f t="shared" ref="U2625" si="1544">T2625*1.12</f>
        <v>145152</v>
      </c>
      <c r="V2625" s="2"/>
      <c r="W2625" s="2">
        <v>2016</v>
      </c>
      <c r="X2625" s="41"/>
    </row>
    <row r="2626" spans="1:24" ht="153" x14ac:dyDescent="0.25">
      <c r="A2626" s="6" t="s">
        <v>6459</v>
      </c>
      <c r="B2626" s="15" t="s">
        <v>25</v>
      </c>
      <c r="C2626" s="11" t="s">
        <v>3231</v>
      </c>
      <c r="D2626" s="92" t="s">
        <v>2398</v>
      </c>
      <c r="E2626" s="11" t="s">
        <v>3232</v>
      </c>
      <c r="F2626" s="103" t="s">
        <v>4353</v>
      </c>
      <c r="G2626" s="10" t="s">
        <v>30</v>
      </c>
      <c r="H2626" s="91" t="s">
        <v>4162</v>
      </c>
      <c r="I2626" s="40">
        <v>470000000</v>
      </c>
      <c r="J2626" s="6" t="s">
        <v>32</v>
      </c>
      <c r="K2626" s="3" t="s">
        <v>2044</v>
      </c>
      <c r="L2626" s="11" t="s">
        <v>4205</v>
      </c>
      <c r="M2626" s="41" t="s">
        <v>35</v>
      </c>
      <c r="N2626" s="11" t="s">
        <v>36</v>
      </c>
      <c r="O2626" s="11" t="s">
        <v>2050</v>
      </c>
      <c r="P2626" s="2">
        <v>796</v>
      </c>
      <c r="Q2626" s="88" t="s">
        <v>39</v>
      </c>
      <c r="R2626" s="9">
        <v>2</v>
      </c>
      <c r="S2626" s="89">
        <v>23040</v>
      </c>
      <c r="T2626" s="23">
        <v>0</v>
      </c>
      <c r="U2626" s="23">
        <f t="shared" si="1540"/>
        <v>0</v>
      </c>
      <c r="V2626" s="2"/>
      <c r="W2626" s="2">
        <v>2016</v>
      </c>
      <c r="X2626" s="41">
        <v>11</v>
      </c>
    </row>
    <row r="2627" spans="1:24" ht="153" x14ac:dyDescent="0.25">
      <c r="A2627" s="6" t="s">
        <v>6981</v>
      </c>
      <c r="B2627" s="15" t="s">
        <v>25</v>
      </c>
      <c r="C2627" s="11" t="s">
        <v>3231</v>
      </c>
      <c r="D2627" s="92" t="s">
        <v>2398</v>
      </c>
      <c r="E2627" s="11" t="s">
        <v>3232</v>
      </c>
      <c r="F2627" s="103" t="s">
        <v>4353</v>
      </c>
      <c r="G2627" s="10" t="s">
        <v>30</v>
      </c>
      <c r="H2627" s="91" t="s">
        <v>4162</v>
      </c>
      <c r="I2627" s="40">
        <v>470000000</v>
      </c>
      <c r="J2627" s="6" t="s">
        <v>32</v>
      </c>
      <c r="K2627" s="3" t="s">
        <v>240</v>
      </c>
      <c r="L2627" s="11" t="s">
        <v>4205</v>
      </c>
      <c r="M2627" s="41" t="s">
        <v>35</v>
      </c>
      <c r="N2627" s="11" t="s">
        <v>36</v>
      </c>
      <c r="O2627" s="11" t="s">
        <v>2050</v>
      </c>
      <c r="P2627" s="2">
        <v>796</v>
      </c>
      <c r="Q2627" s="88" t="s">
        <v>39</v>
      </c>
      <c r="R2627" s="9">
        <v>2</v>
      </c>
      <c r="S2627" s="89">
        <v>23040</v>
      </c>
      <c r="T2627" s="23">
        <f t="shared" ref="T2627" si="1545">R2627*S2627</f>
        <v>46080</v>
      </c>
      <c r="U2627" s="23">
        <f t="shared" ref="U2627" si="1546">T2627*1.12</f>
        <v>51609.600000000006</v>
      </c>
      <c r="V2627" s="2"/>
      <c r="W2627" s="2">
        <v>2016</v>
      </c>
      <c r="X2627" s="41"/>
    </row>
    <row r="2628" spans="1:24" ht="153" x14ac:dyDescent="0.25">
      <c r="A2628" s="6" t="s">
        <v>6460</v>
      </c>
      <c r="B2628" s="15" t="s">
        <v>25</v>
      </c>
      <c r="C2628" s="11" t="s">
        <v>4354</v>
      </c>
      <c r="D2628" s="92" t="s">
        <v>1660</v>
      </c>
      <c r="E2628" s="11" t="s">
        <v>4355</v>
      </c>
      <c r="F2628" s="103" t="s">
        <v>4356</v>
      </c>
      <c r="G2628" s="10" t="s">
        <v>30</v>
      </c>
      <c r="H2628" s="91" t="s">
        <v>4162</v>
      </c>
      <c r="I2628" s="40">
        <v>470000000</v>
      </c>
      <c r="J2628" s="6" t="s">
        <v>32</v>
      </c>
      <c r="K2628" s="3" t="s">
        <v>2044</v>
      </c>
      <c r="L2628" s="11" t="s">
        <v>4205</v>
      </c>
      <c r="M2628" s="41" t="s">
        <v>35</v>
      </c>
      <c r="N2628" s="11" t="s">
        <v>36</v>
      </c>
      <c r="O2628" s="11" t="s">
        <v>2050</v>
      </c>
      <c r="P2628" s="2">
        <v>796</v>
      </c>
      <c r="Q2628" s="88" t="s">
        <v>39</v>
      </c>
      <c r="R2628" s="9">
        <v>3</v>
      </c>
      <c r="S2628" s="89">
        <v>36000</v>
      </c>
      <c r="T2628" s="23">
        <v>0</v>
      </c>
      <c r="U2628" s="23">
        <f t="shared" si="1540"/>
        <v>0</v>
      </c>
      <c r="V2628" s="2"/>
      <c r="W2628" s="2">
        <v>2016</v>
      </c>
      <c r="X2628" s="41">
        <v>11</v>
      </c>
    </row>
    <row r="2629" spans="1:24" ht="153" x14ac:dyDescent="0.25">
      <c r="A2629" s="6" t="s">
        <v>6982</v>
      </c>
      <c r="B2629" s="15" t="s">
        <v>25</v>
      </c>
      <c r="C2629" s="11" t="s">
        <v>4354</v>
      </c>
      <c r="D2629" s="92" t="s">
        <v>1660</v>
      </c>
      <c r="E2629" s="11" t="s">
        <v>4355</v>
      </c>
      <c r="F2629" s="103" t="s">
        <v>4356</v>
      </c>
      <c r="G2629" s="10" t="s">
        <v>30</v>
      </c>
      <c r="H2629" s="91" t="s">
        <v>4162</v>
      </c>
      <c r="I2629" s="40">
        <v>470000000</v>
      </c>
      <c r="J2629" s="6" t="s">
        <v>32</v>
      </c>
      <c r="K2629" s="3" t="s">
        <v>240</v>
      </c>
      <c r="L2629" s="11" t="s">
        <v>4205</v>
      </c>
      <c r="M2629" s="41" t="s">
        <v>35</v>
      </c>
      <c r="N2629" s="11" t="s">
        <v>36</v>
      </c>
      <c r="O2629" s="11" t="s">
        <v>2050</v>
      </c>
      <c r="P2629" s="2">
        <v>796</v>
      </c>
      <c r="Q2629" s="88" t="s">
        <v>39</v>
      </c>
      <c r="R2629" s="9">
        <v>3</v>
      </c>
      <c r="S2629" s="89">
        <v>36000</v>
      </c>
      <c r="T2629" s="23">
        <f t="shared" ref="T2629" si="1547">R2629*S2629</f>
        <v>108000</v>
      </c>
      <c r="U2629" s="23">
        <f t="shared" ref="U2629" si="1548">T2629*1.12</f>
        <v>120960.00000000001</v>
      </c>
      <c r="V2629" s="2"/>
      <c r="W2629" s="2">
        <v>2016</v>
      </c>
      <c r="X2629" s="41"/>
    </row>
    <row r="2630" spans="1:24" ht="153" x14ac:dyDescent="0.25">
      <c r="A2630" s="6" t="s">
        <v>6461</v>
      </c>
      <c r="B2630" s="15" t="s">
        <v>25</v>
      </c>
      <c r="C2630" s="11" t="s">
        <v>4357</v>
      </c>
      <c r="D2630" s="92" t="s">
        <v>4358</v>
      </c>
      <c r="E2630" s="11" t="s">
        <v>4359</v>
      </c>
      <c r="F2630" s="103" t="s">
        <v>4360</v>
      </c>
      <c r="G2630" s="10" t="s">
        <v>30</v>
      </c>
      <c r="H2630" s="91" t="s">
        <v>4162</v>
      </c>
      <c r="I2630" s="40">
        <v>470000000</v>
      </c>
      <c r="J2630" s="6" t="s">
        <v>32</v>
      </c>
      <c r="K2630" s="3" t="s">
        <v>2044</v>
      </c>
      <c r="L2630" s="11" t="s">
        <v>4205</v>
      </c>
      <c r="M2630" s="41" t="s">
        <v>35</v>
      </c>
      <c r="N2630" s="11" t="s">
        <v>36</v>
      </c>
      <c r="O2630" s="11" t="s">
        <v>2050</v>
      </c>
      <c r="P2630" s="2">
        <v>796</v>
      </c>
      <c r="Q2630" s="88" t="s">
        <v>39</v>
      </c>
      <c r="R2630" s="9">
        <v>2</v>
      </c>
      <c r="S2630" s="89">
        <v>30240</v>
      </c>
      <c r="T2630" s="23">
        <v>0</v>
      </c>
      <c r="U2630" s="23">
        <f t="shared" si="1540"/>
        <v>0</v>
      </c>
      <c r="V2630" s="2"/>
      <c r="W2630" s="2">
        <v>2016</v>
      </c>
      <c r="X2630" s="41">
        <v>11</v>
      </c>
    </row>
    <row r="2631" spans="1:24" ht="153" x14ac:dyDescent="0.25">
      <c r="A2631" s="6" t="s">
        <v>6983</v>
      </c>
      <c r="B2631" s="15" t="s">
        <v>25</v>
      </c>
      <c r="C2631" s="11" t="s">
        <v>4357</v>
      </c>
      <c r="D2631" s="92" t="s">
        <v>4358</v>
      </c>
      <c r="E2631" s="11" t="s">
        <v>4359</v>
      </c>
      <c r="F2631" s="103" t="s">
        <v>4360</v>
      </c>
      <c r="G2631" s="10" t="s">
        <v>30</v>
      </c>
      <c r="H2631" s="91" t="s">
        <v>4162</v>
      </c>
      <c r="I2631" s="40">
        <v>470000000</v>
      </c>
      <c r="J2631" s="6" t="s">
        <v>32</v>
      </c>
      <c r="K2631" s="3" t="s">
        <v>240</v>
      </c>
      <c r="L2631" s="11" t="s">
        <v>4205</v>
      </c>
      <c r="M2631" s="41" t="s">
        <v>35</v>
      </c>
      <c r="N2631" s="11" t="s">
        <v>36</v>
      </c>
      <c r="O2631" s="11" t="s">
        <v>2050</v>
      </c>
      <c r="P2631" s="2">
        <v>796</v>
      </c>
      <c r="Q2631" s="88" t="s">
        <v>39</v>
      </c>
      <c r="R2631" s="9">
        <v>2</v>
      </c>
      <c r="S2631" s="89">
        <v>30240</v>
      </c>
      <c r="T2631" s="23">
        <f t="shared" ref="T2631" si="1549">R2631*S2631</f>
        <v>60480</v>
      </c>
      <c r="U2631" s="23">
        <f t="shared" ref="U2631" si="1550">T2631*1.12</f>
        <v>67737.600000000006</v>
      </c>
      <c r="V2631" s="2"/>
      <c r="W2631" s="2">
        <v>2016</v>
      </c>
      <c r="X2631" s="41"/>
    </row>
    <row r="2632" spans="1:24" ht="153" x14ac:dyDescent="0.25">
      <c r="A2632" s="6" t="s">
        <v>6462</v>
      </c>
      <c r="B2632" s="15" t="s">
        <v>25</v>
      </c>
      <c r="C2632" s="11" t="s">
        <v>3953</v>
      </c>
      <c r="D2632" s="92" t="s">
        <v>3954</v>
      </c>
      <c r="E2632" s="11" t="s">
        <v>2373</v>
      </c>
      <c r="F2632" s="103" t="s">
        <v>4361</v>
      </c>
      <c r="G2632" s="10" t="s">
        <v>30</v>
      </c>
      <c r="H2632" s="91" t="s">
        <v>4162</v>
      </c>
      <c r="I2632" s="40">
        <v>470000000</v>
      </c>
      <c r="J2632" s="6" t="s">
        <v>32</v>
      </c>
      <c r="K2632" s="3" t="s">
        <v>2044</v>
      </c>
      <c r="L2632" s="11" t="s">
        <v>4205</v>
      </c>
      <c r="M2632" s="41" t="s">
        <v>35</v>
      </c>
      <c r="N2632" s="11" t="s">
        <v>36</v>
      </c>
      <c r="O2632" s="11" t="s">
        <v>2050</v>
      </c>
      <c r="P2632" s="2">
        <v>796</v>
      </c>
      <c r="Q2632" s="88" t="s">
        <v>39</v>
      </c>
      <c r="R2632" s="9">
        <v>4</v>
      </c>
      <c r="S2632" s="89">
        <v>122400</v>
      </c>
      <c r="T2632" s="23">
        <v>0</v>
      </c>
      <c r="U2632" s="23">
        <f t="shared" si="1540"/>
        <v>0</v>
      </c>
      <c r="V2632" s="2"/>
      <c r="W2632" s="2">
        <v>2016</v>
      </c>
      <c r="X2632" s="41">
        <v>11</v>
      </c>
    </row>
    <row r="2633" spans="1:24" ht="153" x14ac:dyDescent="0.25">
      <c r="A2633" s="6" t="s">
        <v>6984</v>
      </c>
      <c r="B2633" s="15" t="s">
        <v>25</v>
      </c>
      <c r="C2633" s="11" t="s">
        <v>3953</v>
      </c>
      <c r="D2633" s="92" t="s">
        <v>3954</v>
      </c>
      <c r="E2633" s="11" t="s">
        <v>2373</v>
      </c>
      <c r="F2633" s="103" t="s">
        <v>4361</v>
      </c>
      <c r="G2633" s="10" t="s">
        <v>30</v>
      </c>
      <c r="H2633" s="91" t="s">
        <v>4162</v>
      </c>
      <c r="I2633" s="40">
        <v>470000000</v>
      </c>
      <c r="J2633" s="6" t="s">
        <v>32</v>
      </c>
      <c r="K2633" s="3" t="s">
        <v>240</v>
      </c>
      <c r="L2633" s="11" t="s">
        <v>4205</v>
      </c>
      <c r="M2633" s="41" t="s">
        <v>35</v>
      </c>
      <c r="N2633" s="11" t="s">
        <v>36</v>
      </c>
      <c r="O2633" s="11" t="s">
        <v>2050</v>
      </c>
      <c r="P2633" s="2">
        <v>796</v>
      </c>
      <c r="Q2633" s="88" t="s">
        <v>39</v>
      </c>
      <c r="R2633" s="9">
        <v>4</v>
      </c>
      <c r="S2633" s="89">
        <v>122400</v>
      </c>
      <c r="T2633" s="23">
        <f t="shared" ref="T2633" si="1551">R2633*S2633</f>
        <v>489600</v>
      </c>
      <c r="U2633" s="23">
        <f t="shared" ref="U2633" si="1552">T2633*1.12</f>
        <v>548352</v>
      </c>
      <c r="V2633" s="2"/>
      <c r="W2633" s="2">
        <v>2016</v>
      </c>
      <c r="X2633" s="41"/>
    </row>
    <row r="2634" spans="1:24" ht="153" x14ac:dyDescent="0.25">
      <c r="A2634" s="6" t="s">
        <v>6463</v>
      </c>
      <c r="B2634" s="15" t="s">
        <v>25</v>
      </c>
      <c r="C2634" s="11" t="s">
        <v>4362</v>
      </c>
      <c r="D2634" s="92" t="s">
        <v>3178</v>
      </c>
      <c r="E2634" s="11" t="s">
        <v>4363</v>
      </c>
      <c r="F2634" s="103" t="s">
        <v>4364</v>
      </c>
      <c r="G2634" s="10" t="s">
        <v>30</v>
      </c>
      <c r="H2634" s="91" t="s">
        <v>4162</v>
      </c>
      <c r="I2634" s="40">
        <v>470000000</v>
      </c>
      <c r="J2634" s="6" t="s">
        <v>32</v>
      </c>
      <c r="K2634" s="3" t="s">
        <v>2044</v>
      </c>
      <c r="L2634" s="11" t="s">
        <v>4205</v>
      </c>
      <c r="M2634" s="41" t="s">
        <v>35</v>
      </c>
      <c r="N2634" s="11" t="s">
        <v>36</v>
      </c>
      <c r="O2634" s="11" t="s">
        <v>2050</v>
      </c>
      <c r="P2634" s="2">
        <v>796</v>
      </c>
      <c r="Q2634" s="88" t="s">
        <v>39</v>
      </c>
      <c r="R2634" s="9">
        <v>4</v>
      </c>
      <c r="S2634" s="89">
        <v>23040</v>
      </c>
      <c r="T2634" s="23">
        <v>0</v>
      </c>
      <c r="U2634" s="23">
        <f t="shared" si="1540"/>
        <v>0</v>
      </c>
      <c r="V2634" s="2"/>
      <c r="W2634" s="2">
        <v>2016</v>
      </c>
      <c r="X2634" s="41">
        <v>11</v>
      </c>
    </row>
    <row r="2635" spans="1:24" ht="153" x14ac:dyDescent="0.25">
      <c r="A2635" s="6" t="s">
        <v>6985</v>
      </c>
      <c r="B2635" s="15" t="s">
        <v>25</v>
      </c>
      <c r="C2635" s="11" t="s">
        <v>4362</v>
      </c>
      <c r="D2635" s="92" t="s">
        <v>3178</v>
      </c>
      <c r="E2635" s="11" t="s">
        <v>4363</v>
      </c>
      <c r="F2635" s="103" t="s">
        <v>4364</v>
      </c>
      <c r="G2635" s="10" t="s">
        <v>30</v>
      </c>
      <c r="H2635" s="91" t="s">
        <v>4162</v>
      </c>
      <c r="I2635" s="40">
        <v>470000000</v>
      </c>
      <c r="J2635" s="6" t="s">
        <v>32</v>
      </c>
      <c r="K2635" s="3" t="s">
        <v>240</v>
      </c>
      <c r="L2635" s="11" t="s">
        <v>4205</v>
      </c>
      <c r="M2635" s="41" t="s">
        <v>35</v>
      </c>
      <c r="N2635" s="11" t="s">
        <v>36</v>
      </c>
      <c r="O2635" s="11" t="s">
        <v>2050</v>
      </c>
      <c r="P2635" s="2">
        <v>796</v>
      </c>
      <c r="Q2635" s="88" t="s">
        <v>39</v>
      </c>
      <c r="R2635" s="9">
        <v>4</v>
      </c>
      <c r="S2635" s="89">
        <v>23040</v>
      </c>
      <c r="T2635" s="23">
        <f t="shared" ref="T2635" si="1553">R2635*S2635</f>
        <v>92160</v>
      </c>
      <c r="U2635" s="23">
        <f t="shared" ref="U2635" si="1554">T2635*1.12</f>
        <v>103219.20000000001</v>
      </c>
      <c r="V2635" s="2"/>
      <c r="W2635" s="2">
        <v>2016</v>
      </c>
      <c r="X2635" s="41"/>
    </row>
    <row r="2636" spans="1:24" ht="153" x14ac:dyDescent="0.25">
      <c r="A2636" s="6" t="s">
        <v>6464</v>
      </c>
      <c r="B2636" s="15" t="s">
        <v>25</v>
      </c>
      <c r="C2636" s="11" t="s">
        <v>4365</v>
      </c>
      <c r="D2636" s="92" t="s">
        <v>4366</v>
      </c>
      <c r="E2636" s="11" t="s">
        <v>4367</v>
      </c>
      <c r="F2636" s="103" t="s">
        <v>4368</v>
      </c>
      <c r="G2636" s="10" t="s">
        <v>30</v>
      </c>
      <c r="H2636" s="91" t="s">
        <v>4162</v>
      </c>
      <c r="I2636" s="40">
        <v>470000000</v>
      </c>
      <c r="J2636" s="6" t="s">
        <v>32</v>
      </c>
      <c r="K2636" s="3" t="s">
        <v>2044</v>
      </c>
      <c r="L2636" s="11" t="s">
        <v>4205</v>
      </c>
      <c r="M2636" s="41" t="s">
        <v>35</v>
      </c>
      <c r="N2636" s="11" t="s">
        <v>36</v>
      </c>
      <c r="O2636" s="11" t="s">
        <v>2050</v>
      </c>
      <c r="P2636" s="2">
        <v>796</v>
      </c>
      <c r="Q2636" s="88" t="s">
        <v>39</v>
      </c>
      <c r="R2636" s="9">
        <v>4</v>
      </c>
      <c r="S2636" s="89">
        <v>7200</v>
      </c>
      <c r="T2636" s="23">
        <v>0</v>
      </c>
      <c r="U2636" s="23">
        <f t="shared" si="1540"/>
        <v>0</v>
      </c>
      <c r="V2636" s="2"/>
      <c r="W2636" s="2">
        <v>2016</v>
      </c>
      <c r="X2636" s="41">
        <v>11</v>
      </c>
    </row>
    <row r="2637" spans="1:24" ht="153" x14ac:dyDescent="0.25">
      <c r="A2637" s="6" t="s">
        <v>6986</v>
      </c>
      <c r="B2637" s="15" t="s">
        <v>25</v>
      </c>
      <c r="C2637" s="11" t="s">
        <v>4365</v>
      </c>
      <c r="D2637" s="92" t="s">
        <v>4366</v>
      </c>
      <c r="E2637" s="11" t="s">
        <v>4367</v>
      </c>
      <c r="F2637" s="103" t="s">
        <v>4368</v>
      </c>
      <c r="G2637" s="10" t="s">
        <v>30</v>
      </c>
      <c r="H2637" s="91" t="s">
        <v>4162</v>
      </c>
      <c r="I2637" s="40">
        <v>470000000</v>
      </c>
      <c r="J2637" s="6" t="s">
        <v>32</v>
      </c>
      <c r="K2637" s="3" t="s">
        <v>240</v>
      </c>
      <c r="L2637" s="11" t="s">
        <v>4205</v>
      </c>
      <c r="M2637" s="41" t="s">
        <v>35</v>
      </c>
      <c r="N2637" s="11" t="s">
        <v>36</v>
      </c>
      <c r="O2637" s="11" t="s">
        <v>2050</v>
      </c>
      <c r="P2637" s="2">
        <v>796</v>
      </c>
      <c r="Q2637" s="88" t="s">
        <v>39</v>
      </c>
      <c r="R2637" s="9">
        <v>4</v>
      </c>
      <c r="S2637" s="89">
        <v>7200</v>
      </c>
      <c r="T2637" s="23">
        <f t="shared" ref="T2637" si="1555">R2637*S2637</f>
        <v>28800</v>
      </c>
      <c r="U2637" s="23">
        <f t="shared" ref="U2637" si="1556">T2637*1.12</f>
        <v>32256.000000000004</v>
      </c>
      <c r="V2637" s="2"/>
      <c r="W2637" s="2">
        <v>2016</v>
      </c>
      <c r="X2637" s="41"/>
    </row>
    <row r="2638" spans="1:24" ht="153" x14ac:dyDescent="0.25">
      <c r="A2638" s="6" t="s">
        <v>6465</v>
      </c>
      <c r="B2638" s="15" t="s">
        <v>25</v>
      </c>
      <c r="C2638" s="11" t="s">
        <v>4369</v>
      </c>
      <c r="D2638" s="92" t="s">
        <v>4370</v>
      </c>
      <c r="E2638" s="11" t="s">
        <v>4371</v>
      </c>
      <c r="F2638" s="103" t="s">
        <v>4372</v>
      </c>
      <c r="G2638" s="10" t="s">
        <v>30</v>
      </c>
      <c r="H2638" s="91" t="s">
        <v>4162</v>
      </c>
      <c r="I2638" s="40">
        <v>470000000</v>
      </c>
      <c r="J2638" s="6" t="s">
        <v>32</v>
      </c>
      <c r="K2638" s="3" t="s">
        <v>2044</v>
      </c>
      <c r="L2638" s="11" t="s">
        <v>4205</v>
      </c>
      <c r="M2638" s="41" t="s">
        <v>35</v>
      </c>
      <c r="N2638" s="11" t="s">
        <v>36</v>
      </c>
      <c r="O2638" s="11" t="s">
        <v>2050</v>
      </c>
      <c r="P2638" s="2">
        <v>796</v>
      </c>
      <c r="Q2638" s="88" t="s">
        <v>39</v>
      </c>
      <c r="R2638" s="9">
        <v>4</v>
      </c>
      <c r="S2638" s="89">
        <v>29376</v>
      </c>
      <c r="T2638" s="23">
        <v>0</v>
      </c>
      <c r="U2638" s="23">
        <f t="shared" si="1540"/>
        <v>0</v>
      </c>
      <c r="V2638" s="2"/>
      <c r="W2638" s="2">
        <v>2016</v>
      </c>
      <c r="X2638" s="41">
        <v>11</v>
      </c>
    </row>
    <row r="2639" spans="1:24" ht="153" x14ac:dyDescent="0.25">
      <c r="A2639" s="6" t="s">
        <v>6987</v>
      </c>
      <c r="B2639" s="15" t="s">
        <v>25</v>
      </c>
      <c r="C2639" s="11" t="s">
        <v>4369</v>
      </c>
      <c r="D2639" s="92" t="s">
        <v>4370</v>
      </c>
      <c r="E2639" s="11" t="s">
        <v>4371</v>
      </c>
      <c r="F2639" s="103" t="s">
        <v>4372</v>
      </c>
      <c r="G2639" s="10" t="s">
        <v>30</v>
      </c>
      <c r="H2639" s="91" t="s">
        <v>4162</v>
      </c>
      <c r="I2639" s="40">
        <v>470000000</v>
      </c>
      <c r="J2639" s="6" t="s">
        <v>32</v>
      </c>
      <c r="K2639" s="3" t="s">
        <v>240</v>
      </c>
      <c r="L2639" s="11" t="s">
        <v>4205</v>
      </c>
      <c r="M2639" s="41" t="s">
        <v>35</v>
      </c>
      <c r="N2639" s="11" t="s">
        <v>36</v>
      </c>
      <c r="O2639" s="11" t="s">
        <v>2050</v>
      </c>
      <c r="P2639" s="2">
        <v>796</v>
      </c>
      <c r="Q2639" s="88" t="s">
        <v>39</v>
      </c>
      <c r="R2639" s="9">
        <v>4</v>
      </c>
      <c r="S2639" s="89">
        <v>29376</v>
      </c>
      <c r="T2639" s="23">
        <f t="shared" ref="T2639" si="1557">R2639*S2639</f>
        <v>117504</v>
      </c>
      <c r="U2639" s="23">
        <f t="shared" ref="U2639" si="1558">T2639*1.12</f>
        <v>131604.48000000001</v>
      </c>
      <c r="V2639" s="2"/>
      <c r="W2639" s="2">
        <v>2016</v>
      </c>
      <c r="X2639" s="41"/>
    </row>
    <row r="2640" spans="1:24" ht="153" x14ac:dyDescent="0.25">
      <c r="A2640" s="6" t="s">
        <v>6466</v>
      </c>
      <c r="B2640" s="15" t="s">
        <v>25</v>
      </c>
      <c r="C2640" s="11" t="s">
        <v>4373</v>
      </c>
      <c r="D2640" s="92" t="s">
        <v>4374</v>
      </c>
      <c r="E2640" s="11" t="s">
        <v>4375</v>
      </c>
      <c r="F2640" s="103" t="s">
        <v>4376</v>
      </c>
      <c r="G2640" s="10" t="s">
        <v>30</v>
      </c>
      <c r="H2640" s="91" t="s">
        <v>4162</v>
      </c>
      <c r="I2640" s="40">
        <v>470000000</v>
      </c>
      <c r="J2640" s="6" t="s">
        <v>32</v>
      </c>
      <c r="K2640" s="3" t="s">
        <v>2044</v>
      </c>
      <c r="L2640" s="11" t="s">
        <v>4205</v>
      </c>
      <c r="M2640" s="41" t="s">
        <v>35</v>
      </c>
      <c r="N2640" s="11" t="s">
        <v>36</v>
      </c>
      <c r="O2640" s="11" t="s">
        <v>2050</v>
      </c>
      <c r="P2640" s="2">
        <v>839</v>
      </c>
      <c r="Q2640" s="3" t="s">
        <v>2030</v>
      </c>
      <c r="R2640" s="9">
        <v>1</v>
      </c>
      <c r="S2640" s="89">
        <v>38880</v>
      </c>
      <c r="T2640" s="23">
        <v>0</v>
      </c>
      <c r="U2640" s="23">
        <f t="shared" si="1540"/>
        <v>0</v>
      </c>
      <c r="V2640" s="2"/>
      <c r="W2640" s="2">
        <v>2016</v>
      </c>
      <c r="X2640" s="41">
        <v>11</v>
      </c>
    </row>
    <row r="2641" spans="1:24" ht="153" x14ac:dyDescent="0.25">
      <c r="A2641" s="6" t="s">
        <v>6988</v>
      </c>
      <c r="B2641" s="15" t="s">
        <v>25</v>
      </c>
      <c r="C2641" s="11" t="s">
        <v>4373</v>
      </c>
      <c r="D2641" s="92" t="s">
        <v>4374</v>
      </c>
      <c r="E2641" s="11" t="s">
        <v>4375</v>
      </c>
      <c r="F2641" s="103" t="s">
        <v>4376</v>
      </c>
      <c r="G2641" s="10" t="s">
        <v>30</v>
      </c>
      <c r="H2641" s="91" t="s">
        <v>4162</v>
      </c>
      <c r="I2641" s="40">
        <v>470000000</v>
      </c>
      <c r="J2641" s="6" t="s">
        <v>32</v>
      </c>
      <c r="K2641" s="3" t="s">
        <v>240</v>
      </c>
      <c r="L2641" s="11" t="s">
        <v>4205</v>
      </c>
      <c r="M2641" s="41" t="s">
        <v>35</v>
      </c>
      <c r="N2641" s="11" t="s">
        <v>36</v>
      </c>
      <c r="O2641" s="11" t="s">
        <v>2050</v>
      </c>
      <c r="P2641" s="2">
        <v>839</v>
      </c>
      <c r="Q2641" s="3" t="s">
        <v>2030</v>
      </c>
      <c r="R2641" s="9">
        <v>1</v>
      </c>
      <c r="S2641" s="89">
        <v>38880</v>
      </c>
      <c r="T2641" s="23">
        <f t="shared" ref="T2641" si="1559">R2641*S2641</f>
        <v>38880</v>
      </c>
      <c r="U2641" s="23">
        <f t="shared" ref="U2641" si="1560">T2641*1.12</f>
        <v>43545.600000000006</v>
      </c>
      <c r="V2641" s="2"/>
      <c r="W2641" s="2">
        <v>2016</v>
      </c>
      <c r="X2641" s="41"/>
    </row>
    <row r="2642" spans="1:24" ht="153" x14ac:dyDescent="0.25">
      <c r="A2642" s="6" t="s">
        <v>6467</v>
      </c>
      <c r="B2642" s="15" t="s">
        <v>25</v>
      </c>
      <c r="C2642" s="11" t="s">
        <v>4377</v>
      </c>
      <c r="D2642" s="92" t="s">
        <v>2584</v>
      </c>
      <c r="E2642" s="11" t="s">
        <v>4378</v>
      </c>
      <c r="F2642" s="103" t="s">
        <v>4379</v>
      </c>
      <c r="G2642" s="10" t="s">
        <v>30</v>
      </c>
      <c r="H2642" s="91" t="s">
        <v>4162</v>
      </c>
      <c r="I2642" s="40">
        <v>470000000</v>
      </c>
      <c r="J2642" s="6" t="s">
        <v>32</v>
      </c>
      <c r="K2642" s="3" t="s">
        <v>2044</v>
      </c>
      <c r="L2642" s="11" t="s">
        <v>4205</v>
      </c>
      <c r="M2642" s="41" t="s">
        <v>35</v>
      </c>
      <c r="N2642" s="11" t="s">
        <v>36</v>
      </c>
      <c r="O2642" s="11" t="s">
        <v>2050</v>
      </c>
      <c r="P2642" s="2">
        <v>796</v>
      </c>
      <c r="Q2642" s="88" t="s">
        <v>39</v>
      </c>
      <c r="R2642" s="9">
        <v>1</v>
      </c>
      <c r="S2642" s="89">
        <v>103680</v>
      </c>
      <c r="T2642" s="23">
        <v>0</v>
      </c>
      <c r="U2642" s="23">
        <f t="shared" si="1540"/>
        <v>0</v>
      </c>
      <c r="V2642" s="2"/>
      <c r="W2642" s="2">
        <v>2016</v>
      </c>
      <c r="X2642" s="41">
        <v>11</v>
      </c>
    </row>
    <row r="2643" spans="1:24" ht="153" x14ac:dyDescent="0.25">
      <c r="A2643" s="6" t="s">
        <v>6989</v>
      </c>
      <c r="B2643" s="15" t="s">
        <v>25</v>
      </c>
      <c r="C2643" s="11" t="s">
        <v>4377</v>
      </c>
      <c r="D2643" s="92" t="s">
        <v>2584</v>
      </c>
      <c r="E2643" s="11" t="s">
        <v>4378</v>
      </c>
      <c r="F2643" s="103" t="s">
        <v>4379</v>
      </c>
      <c r="G2643" s="10" t="s">
        <v>30</v>
      </c>
      <c r="H2643" s="91" t="s">
        <v>4162</v>
      </c>
      <c r="I2643" s="40">
        <v>470000000</v>
      </c>
      <c r="J2643" s="6" t="s">
        <v>32</v>
      </c>
      <c r="K2643" s="3" t="s">
        <v>240</v>
      </c>
      <c r="L2643" s="11" t="s">
        <v>4205</v>
      </c>
      <c r="M2643" s="41" t="s">
        <v>35</v>
      </c>
      <c r="N2643" s="11" t="s">
        <v>36</v>
      </c>
      <c r="O2643" s="11" t="s">
        <v>2050</v>
      </c>
      <c r="P2643" s="2">
        <v>796</v>
      </c>
      <c r="Q2643" s="88" t="s">
        <v>39</v>
      </c>
      <c r="R2643" s="9">
        <v>1</v>
      </c>
      <c r="S2643" s="89">
        <v>103680</v>
      </c>
      <c r="T2643" s="23">
        <f t="shared" ref="T2643" si="1561">R2643*S2643</f>
        <v>103680</v>
      </c>
      <c r="U2643" s="23">
        <f t="shared" ref="U2643" si="1562">T2643*1.12</f>
        <v>116121.60000000001</v>
      </c>
      <c r="V2643" s="2"/>
      <c r="W2643" s="2">
        <v>2016</v>
      </c>
      <c r="X2643" s="41"/>
    </row>
    <row r="2644" spans="1:24" ht="153" x14ac:dyDescent="0.25">
      <c r="A2644" s="6" t="s">
        <v>6468</v>
      </c>
      <c r="B2644" s="15" t="s">
        <v>25</v>
      </c>
      <c r="C2644" s="11" t="s">
        <v>4380</v>
      </c>
      <c r="D2644" s="92" t="s">
        <v>2278</v>
      </c>
      <c r="E2644" s="11" t="s">
        <v>4381</v>
      </c>
      <c r="F2644" s="92" t="s">
        <v>4382</v>
      </c>
      <c r="G2644" s="10" t="s">
        <v>30</v>
      </c>
      <c r="H2644" s="91" t="s">
        <v>4162</v>
      </c>
      <c r="I2644" s="40">
        <v>470000000</v>
      </c>
      <c r="J2644" s="6" t="s">
        <v>32</v>
      </c>
      <c r="K2644" s="11" t="s">
        <v>3652</v>
      </c>
      <c r="L2644" s="11" t="s">
        <v>4205</v>
      </c>
      <c r="M2644" s="41" t="s">
        <v>35</v>
      </c>
      <c r="N2644" s="11" t="s">
        <v>4084</v>
      </c>
      <c r="O2644" s="11" t="s">
        <v>2050</v>
      </c>
      <c r="P2644" s="2">
        <v>796</v>
      </c>
      <c r="Q2644" s="88" t="s">
        <v>39</v>
      </c>
      <c r="R2644" s="9">
        <v>4</v>
      </c>
      <c r="S2644" s="89">
        <v>267000</v>
      </c>
      <c r="T2644" s="23">
        <v>0</v>
      </c>
      <c r="U2644" s="23">
        <f t="shared" si="1540"/>
        <v>0</v>
      </c>
      <c r="V2644" s="2"/>
      <c r="W2644" s="2">
        <v>2016</v>
      </c>
      <c r="X2644" s="41" t="s">
        <v>6905</v>
      </c>
    </row>
    <row r="2645" spans="1:24" ht="153" x14ac:dyDescent="0.25">
      <c r="A2645" s="6" t="s">
        <v>6469</v>
      </c>
      <c r="B2645" s="15" t="s">
        <v>25</v>
      </c>
      <c r="C2645" s="11" t="s">
        <v>4383</v>
      </c>
      <c r="D2645" s="92" t="s">
        <v>2278</v>
      </c>
      <c r="E2645" s="11" t="s">
        <v>4384</v>
      </c>
      <c r="F2645" s="92" t="s">
        <v>4385</v>
      </c>
      <c r="G2645" s="10" t="s">
        <v>30</v>
      </c>
      <c r="H2645" s="91" t="s">
        <v>4162</v>
      </c>
      <c r="I2645" s="40">
        <v>470000000</v>
      </c>
      <c r="J2645" s="6" t="s">
        <v>32</v>
      </c>
      <c r="K2645" s="11" t="s">
        <v>3652</v>
      </c>
      <c r="L2645" s="11" t="s">
        <v>4205</v>
      </c>
      <c r="M2645" s="41" t="s">
        <v>35</v>
      </c>
      <c r="N2645" s="11" t="s">
        <v>4084</v>
      </c>
      <c r="O2645" s="11" t="s">
        <v>2050</v>
      </c>
      <c r="P2645" s="2">
        <v>796</v>
      </c>
      <c r="Q2645" s="88" t="s">
        <v>39</v>
      </c>
      <c r="R2645" s="9">
        <v>4</v>
      </c>
      <c r="S2645" s="89">
        <v>235600</v>
      </c>
      <c r="T2645" s="23">
        <v>0</v>
      </c>
      <c r="U2645" s="23">
        <f t="shared" si="1540"/>
        <v>0</v>
      </c>
      <c r="V2645" s="2"/>
      <c r="W2645" s="2">
        <v>2016</v>
      </c>
      <c r="X2645" s="41" t="s">
        <v>6907</v>
      </c>
    </row>
    <row r="2646" spans="1:24" ht="153" x14ac:dyDescent="0.25">
      <c r="A2646" s="6" t="s">
        <v>6990</v>
      </c>
      <c r="B2646" s="15" t="s">
        <v>25</v>
      </c>
      <c r="C2646" s="11" t="s">
        <v>4383</v>
      </c>
      <c r="D2646" s="92" t="s">
        <v>2278</v>
      </c>
      <c r="E2646" s="11" t="s">
        <v>4384</v>
      </c>
      <c r="F2646" s="92" t="s">
        <v>4385</v>
      </c>
      <c r="G2646" s="10" t="s">
        <v>30</v>
      </c>
      <c r="H2646" s="91" t="s">
        <v>4162</v>
      </c>
      <c r="I2646" s="40">
        <v>470000000</v>
      </c>
      <c r="J2646" s="6" t="s">
        <v>32</v>
      </c>
      <c r="K2646" s="11" t="s">
        <v>3652</v>
      </c>
      <c r="L2646" s="11" t="s">
        <v>4205</v>
      </c>
      <c r="M2646" s="41" t="s">
        <v>35</v>
      </c>
      <c r="N2646" s="11" t="s">
        <v>4084</v>
      </c>
      <c r="O2646" s="11" t="s">
        <v>2050</v>
      </c>
      <c r="P2646" s="2">
        <v>796</v>
      </c>
      <c r="Q2646" s="88" t="s">
        <v>39</v>
      </c>
      <c r="R2646" s="9">
        <v>2</v>
      </c>
      <c r="S2646" s="89">
        <v>235600</v>
      </c>
      <c r="T2646" s="23">
        <f t="shared" ref="T2646" si="1563">R2646*S2646</f>
        <v>471200</v>
      </c>
      <c r="U2646" s="23">
        <f t="shared" ref="U2646" si="1564">T2646*1.12</f>
        <v>527744</v>
      </c>
      <c r="V2646" s="2"/>
      <c r="W2646" s="2">
        <v>2016</v>
      </c>
      <c r="X2646" s="41"/>
    </row>
    <row r="2647" spans="1:24" ht="153" x14ac:dyDescent="0.25">
      <c r="A2647" s="6" t="s">
        <v>6470</v>
      </c>
      <c r="B2647" s="15" t="s">
        <v>25</v>
      </c>
      <c r="C2647" s="11" t="s">
        <v>4386</v>
      </c>
      <c r="D2647" s="92" t="s">
        <v>2278</v>
      </c>
      <c r="E2647" s="11" t="s">
        <v>4387</v>
      </c>
      <c r="F2647" s="11" t="s">
        <v>4388</v>
      </c>
      <c r="G2647" s="10" t="s">
        <v>30</v>
      </c>
      <c r="H2647" s="91" t="s">
        <v>4162</v>
      </c>
      <c r="I2647" s="40">
        <v>470000000</v>
      </c>
      <c r="J2647" s="6" t="s">
        <v>32</v>
      </c>
      <c r="K2647" s="11" t="s">
        <v>3652</v>
      </c>
      <c r="L2647" s="11" t="s">
        <v>4205</v>
      </c>
      <c r="M2647" s="41" t="s">
        <v>35</v>
      </c>
      <c r="N2647" s="11" t="s">
        <v>4084</v>
      </c>
      <c r="O2647" s="11" t="s">
        <v>2050</v>
      </c>
      <c r="P2647" s="2">
        <v>796</v>
      </c>
      <c r="Q2647" s="88" t="s">
        <v>39</v>
      </c>
      <c r="R2647" s="9">
        <v>4</v>
      </c>
      <c r="S2647" s="89">
        <v>182225</v>
      </c>
      <c r="T2647" s="23">
        <v>0</v>
      </c>
      <c r="U2647" s="23">
        <f t="shared" si="1540"/>
        <v>0</v>
      </c>
      <c r="V2647" s="2"/>
      <c r="W2647" s="2">
        <v>2016</v>
      </c>
      <c r="X2647" s="41" t="s">
        <v>6907</v>
      </c>
    </row>
    <row r="2648" spans="1:24" ht="153" x14ac:dyDescent="0.25">
      <c r="A2648" s="6" t="s">
        <v>6991</v>
      </c>
      <c r="B2648" s="15" t="s">
        <v>25</v>
      </c>
      <c r="C2648" s="11" t="s">
        <v>4386</v>
      </c>
      <c r="D2648" s="92" t="s">
        <v>2278</v>
      </c>
      <c r="E2648" s="11" t="s">
        <v>4387</v>
      </c>
      <c r="F2648" s="11" t="s">
        <v>4388</v>
      </c>
      <c r="G2648" s="10" t="s">
        <v>30</v>
      </c>
      <c r="H2648" s="91" t="s">
        <v>4162</v>
      </c>
      <c r="I2648" s="40">
        <v>470000000</v>
      </c>
      <c r="J2648" s="6" t="s">
        <v>32</v>
      </c>
      <c r="K2648" s="11" t="s">
        <v>3652</v>
      </c>
      <c r="L2648" s="11" t="s">
        <v>4205</v>
      </c>
      <c r="M2648" s="41" t="s">
        <v>35</v>
      </c>
      <c r="N2648" s="11" t="s">
        <v>4084</v>
      </c>
      <c r="O2648" s="11" t="s">
        <v>2050</v>
      </c>
      <c r="P2648" s="2">
        <v>796</v>
      </c>
      <c r="Q2648" s="88" t="s">
        <v>39</v>
      </c>
      <c r="R2648" s="9">
        <v>2</v>
      </c>
      <c r="S2648" s="89">
        <v>182225</v>
      </c>
      <c r="T2648" s="23">
        <f t="shared" ref="T2648" si="1565">R2648*S2648</f>
        <v>364450</v>
      </c>
      <c r="U2648" s="23">
        <f t="shared" ref="U2648" si="1566">T2648*1.12</f>
        <v>408184.00000000006</v>
      </c>
      <c r="V2648" s="2"/>
      <c r="W2648" s="2">
        <v>2016</v>
      </c>
      <c r="X2648" s="41"/>
    </row>
    <row r="2649" spans="1:24" ht="153" x14ac:dyDescent="0.25">
      <c r="A2649" s="6" t="s">
        <v>6471</v>
      </c>
      <c r="B2649" s="15" t="s">
        <v>25</v>
      </c>
      <c r="C2649" s="11" t="s">
        <v>4389</v>
      </c>
      <c r="D2649" s="92" t="s">
        <v>2278</v>
      </c>
      <c r="E2649" s="11" t="s">
        <v>6838</v>
      </c>
      <c r="F2649" s="29" t="s">
        <v>4390</v>
      </c>
      <c r="G2649" s="10" t="s">
        <v>30</v>
      </c>
      <c r="H2649" s="91" t="s">
        <v>4162</v>
      </c>
      <c r="I2649" s="40">
        <v>470000000</v>
      </c>
      <c r="J2649" s="6" t="s">
        <v>32</v>
      </c>
      <c r="K2649" s="11" t="s">
        <v>3652</v>
      </c>
      <c r="L2649" s="11" t="s">
        <v>4205</v>
      </c>
      <c r="M2649" s="41" t="s">
        <v>35</v>
      </c>
      <c r="N2649" s="11" t="s">
        <v>4084</v>
      </c>
      <c r="O2649" s="11" t="s">
        <v>2050</v>
      </c>
      <c r="P2649" s="2">
        <v>796</v>
      </c>
      <c r="Q2649" s="88" t="s">
        <v>39</v>
      </c>
      <c r="R2649" s="9">
        <v>4</v>
      </c>
      <c r="S2649" s="89">
        <v>26600</v>
      </c>
      <c r="T2649" s="23">
        <v>0</v>
      </c>
      <c r="U2649" s="23">
        <f t="shared" si="1540"/>
        <v>0</v>
      </c>
      <c r="V2649" s="2"/>
      <c r="W2649" s="2">
        <v>2016</v>
      </c>
      <c r="X2649" s="41" t="s">
        <v>6907</v>
      </c>
    </row>
    <row r="2650" spans="1:24" ht="153" x14ac:dyDescent="0.25">
      <c r="A2650" s="6" t="s">
        <v>6992</v>
      </c>
      <c r="B2650" s="15" t="s">
        <v>25</v>
      </c>
      <c r="C2650" s="11" t="s">
        <v>4389</v>
      </c>
      <c r="D2650" s="92" t="s">
        <v>2278</v>
      </c>
      <c r="E2650" s="11" t="s">
        <v>6838</v>
      </c>
      <c r="F2650" s="29" t="s">
        <v>4390</v>
      </c>
      <c r="G2650" s="10" t="s">
        <v>30</v>
      </c>
      <c r="H2650" s="91" t="s">
        <v>4162</v>
      </c>
      <c r="I2650" s="40">
        <v>470000000</v>
      </c>
      <c r="J2650" s="6" t="s">
        <v>32</v>
      </c>
      <c r="K2650" s="11" t="s">
        <v>3652</v>
      </c>
      <c r="L2650" s="11" t="s">
        <v>4205</v>
      </c>
      <c r="M2650" s="41" t="s">
        <v>35</v>
      </c>
      <c r="N2650" s="11" t="s">
        <v>4084</v>
      </c>
      <c r="O2650" s="11" t="s">
        <v>2050</v>
      </c>
      <c r="P2650" s="2">
        <v>796</v>
      </c>
      <c r="Q2650" s="88" t="s">
        <v>39</v>
      </c>
      <c r="R2650" s="9">
        <v>2</v>
      </c>
      <c r="S2650" s="89">
        <v>26600</v>
      </c>
      <c r="T2650" s="23">
        <f t="shared" ref="T2650" si="1567">R2650*S2650</f>
        <v>53200</v>
      </c>
      <c r="U2650" s="23">
        <f t="shared" ref="U2650" si="1568">T2650*1.12</f>
        <v>59584.000000000007</v>
      </c>
      <c r="V2650" s="2"/>
      <c r="W2650" s="2">
        <v>2016</v>
      </c>
      <c r="X2650" s="41"/>
    </row>
    <row r="2651" spans="1:24" ht="153" x14ac:dyDescent="0.25">
      <c r="A2651" s="6" t="s">
        <v>6472</v>
      </c>
      <c r="B2651" s="15" t="s">
        <v>25</v>
      </c>
      <c r="C2651" s="11" t="s">
        <v>4391</v>
      </c>
      <c r="D2651" s="92" t="s">
        <v>2254</v>
      </c>
      <c r="E2651" s="11" t="s">
        <v>4392</v>
      </c>
      <c r="F2651" s="29" t="s">
        <v>4393</v>
      </c>
      <c r="G2651" s="10" t="s">
        <v>30</v>
      </c>
      <c r="H2651" s="91" t="s">
        <v>4162</v>
      </c>
      <c r="I2651" s="40">
        <v>470000000</v>
      </c>
      <c r="J2651" s="6" t="s">
        <v>32</v>
      </c>
      <c r="K2651" s="11" t="s">
        <v>3652</v>
      </c>
      <c r="L2651" s="11" t="s">
        <v>4205</v>
      </c>
      <c r="M2651" s="41" t="s">
        <v>35</v>
      </c>
      <c r="N2651" s="11" t="s">
        <v>4084</v>
      </c>
      <c r="O2651" s="11" t="s">
        <v>2050</v>
      </c>
      <c r="P2651" s="2">
        <v>796</v>
      </c>
      <c r="Q2651" s="88" t="s">
        <v>39</v>
      </c>
      <c r="R2651" s="9">
        <v>4</v>
      </c>
      <c r="S2651" s="89">
        <v>9620</v>
      </c>
      <c r="T2651" s="23">
        <v>0</v>
      </c>
      <c r="U2651" s="23">
        <f t="shared" si="1540"/>
        <v>0</v>
      </c>
      <c r="V2651" s="2"/>
      <c r="W2651" s="2">
        <v>2016</v>
      </c>
      <c r="X2651" s="41" t="s">
        <v>6907</v>
      </c>
    </row>
    <row r="2652" spans="1:24" ht="153" x14ac:dyDescent="0.25">
      <c r="A2652" s="6" t="s">
        <v>6993</v>
      </c>
      <c r="B2652" s="15" t="s">
        <v>25</v>
      </c>
      <c r="C2652" s="11" t="s">
        <v>4391</v>
      </c>
      <c r="D2652" s="92" t="s">
        <v>2254</v>
      </c>
      <c r="E2652" s="11" t="s">
        <v>4392</v>
      </c>
      <c r="F2652" s="29" t="s">
        <v>4393</v>
      </c>
      <c r="G2652" s="10" t="s">
        <v>30</v>
      </c>
      <c r="H2652" s="91" t="s">
        <v>4162</v>
      </c>
      <c r="I2652" s="40">
        <v>470000000</v>
      </c>
      <c r="J2652" s="6" t="s">
        <v>32</v>
      </c>
      <c r="K2652" s="11" t="s">
        <v>3652</v>
      </c>
      <c r="L2652" s="11" t="s">
        <v>4205</v>
      </c>
      <c r="M2652" s="41" t="s">
        <v>35</v>
      </c>
      <c r="N2652" s="11" t="s">
        <v>4084</v>
      </c>
      <c r="O2652" s="11" t="s">
        <v>2050</v>
      </c>
      <c r="P2652" s="2">
        <v>796</v>
      </c>
      <c r="Q2652" s="88" t="s">
        <v>39</v>
      </c>
      <c r="R2652" s="9">
        <v>2</v>
      </c>
      <c r="S2652" s="89">
        <v>9620</v>
      </c>
      <c r="T2652" s="23">
        <f t="shared" ref="T2652" si="1569">R2652*S2652</f>
        <v>19240</v>
      </c>
      <c r="U2652" s="23">
        <f t="shared" ref="U2652" si="1570">T2652*1.12</f>
        <v>21548.800000000003</v>
      </c>
      <c r="V2652" s="2"/>
      <c r="W2652" s="2">
        <v>2016</v>
      </c>
      <c r="X2652" s="41"/>
    </row>
    <row r="2653" spans="1:24" ht="165.75" x14ac:dyDescent="0.25">
      <c r="A2653" s="6" t="s">
        <v>6473</v>
      </c>
      <c r="B2653" s="15" t="s">
        <v>25</v>
      </c>
      <c r="C2653" s="11" t="s">
        <v>4394</v>
      </c>
      <c r="D2653" s="11" t="s">
        <v>4395</v>
      </c>
      <c r="E2653" s="11" t="s">
        <v>4396</v>
      </c>
      <c r="F2653" s="11" t="s">
        <v>4397</v>
      </c>
      <c r="G2653" s="11" t="s">
        <v>337</v>
      </c>
      <c r="H2653" s="11">
        <v>75</v>
      </c>
      <c r="I2653" s="11">
        <v>470000000</v>
      </c>
      <c r="J2653" s="6" t="s">
        <v>32</v>
      </c>
      <c r="K2653" s="11" t="s">
        <v>95</v>
      </c>
      <c r="L2653" s="11" t="s">
        <v>6944</v>
      </c>
      <c r="M2653" s="11" t="s">
        <v>35</v>
      </c>
      <c r="N2653" s="11" t="s">
        <v>78</v>
      </c>
      <c r="O2653" s="11" t="s">
        <v>4398</v>
      </c>
      <c r="P2653" s="11">
        <v>839</v>
      </c>
      <c r="Q2653" s="3" t="s">
        <v>2030</v>
      </c>
      <c r="R2653" s="9">
        <v>1674</v>
      </c>
      <c r="S2653" s="9">
        <v>7000</v>
      </c>
      <c r="T2653" s="9">
        <v>0</v>
      </c>
      <c r="U2653" s="9">
        <f t="shared" si="1540"/>
        <v>0</v>
      </c>
      <c r="V2653" s="11" t="s">
        <v>80</v>
      </c>
      <c r="W2653" s="11">
        <v>2016</v>
      </c>
      <c r="X2653" s="32" t="s">
        <v>6897</v>
      </c>
    </row>
    <row r="2654" spans="1:24" ht="165.75" x14ac:dyDescent="0.25">
      <c r="A2654" s="6" t="s">
        <v>6924</v>
      </c>
      <c r="B2654" s="15" t="s">
        <v>25</v>
      </c>
      <c r="C2654" s="11" t="s">
        <v>4394</v>
      </c>
      <c r="D2654" s="11" t="s">
        <v>4395</v>
      </c>
      <c r="E2654" s="11" t="s">
        <v>4396</v>
      </c>
      <c r="F2654" s="11" t="s">
        <v>4397</v>
      </c>
      <c r="G2654" s="11" t="s">
        <v>30</v>
      </c>
      <c r="H2654" s="11">
        <v>75</v>
      </c>
      <c r="I2654" s="11">
        <v>470000000</v>
      </c>
      <c r="J2654" s="6" t="s">
        <v>32</v>
      </c>
      <c r="K2654" s="11" t="s">
        <v>95</v>
      </c>
      <c r="L2654" s="11" t="s">
        <v>6944</v>
      </c>
      <c r="M2654" s="11" t="s">
        <v>35</v>
      </c>
      <c r="N2654" s="11" t="s">
        <v>78</v>
      </c>
      <c r="O2654" s="11" t="s">
        <v>4398</v>
      </c>
      <c r="P2654" s="11">
        <v>839</v>
      </c>
      <c r="Q2654" s="3" t="s">
        <v>2030</v>
      </c>
      <c r="R2654" s="9">
        <v>900</v>
      </c>
      <c r="S2654" s="9">
        <v>7000</v>
      </c>
      <c r="T2654" s="9">
        <f t="shared" ref="T2654" si="1571">R2654*S2654</f>
        <v>6300000</v>
      </c>
      <c r="U2654" s="9">
        <f t="shared" ref="U2654" si="1572">T2654*1.12</f>
        <v>7056000.0000000009</v>
      </c>
      <c r="V2654" s="11" t="s">
        <v>80</v>
      </c>
      <c r="W2654" s="11">
        <v>2016</v>
      </c>
      <c r="X2654" s="269"/>
    </row>
    <row r="2655" spans="1:24" ht="165.75" x14ac:dyDescent="0.25">
      <c r="A2655" s="6" t="s">
        <v>6474</v>
      </c>
      <c r="B2655" s="15" t="s">
        <v>25</v>
      </c>
      <c r="C2655" s="11" t="s">
        <v>4399</v>
      </c>
      <c r="D2655" s="11" t="s">
        <v>4395</v>
      </c>
      <c r="E2655" s="11" t="s">
        <v>4400</v>
      </c>
      <c r="F2655" s="11" t="s">
        <v>4401</v>
      </c>
      <c r="G2655" s="11" t="s">
        <v>30</v>
      </c>
      <c r="H2655" s="11">
        <v>75</v>
      </c>
      <c r="I2655" s="11">
        <v>470000000</v>
      </c>
      <c r="J2655" s="6" t="s">
        <v>32</v>
      </c>
      <c r="K2655" s="11" t="s">
        <v>3496</v>
      </c>
      <c r="L2655" s="11" t="s">
        <v>6944</v>
      </c>
      <c r="M2655" s="11" t="s">
        <v>35</v>
      </c>
      <c r="N2655" s="11" t="s">
        <v>78</v>
      </c>
      <c r="O2655" s="11" t="s">
        <v>4398</v>
      </c>
      <c r="P2655" s="11">
        <v>839</v>
      </c>
      <c r="Q2655" s="3" t="s">
        <v>2030</v>
      </c>
      <c r="R2655" s="9">
        <v>463</v>
      </c>
      <c r="S2655" s="9">
        <v>8800</v>
      </c>
      <c r="T2655" s="9">
        <f t="shared" ref="T2655:T2717" si="1573">R2655*S2655</f>
        <v>4074400</v>
      </c>
      <c r="U2655" s="9">
        <f t="shared" si="1540"/>
        <v>4563328</v>
      </c>
      <c r="V2655" s="11" t="s">
        <v>80</v>
      </c>
      <c r="W2655" s="11">
        <v>2016</v>
      </c>
      <c r="X2655" s="269"/>
    </row>
    <row r="2656" spans="1:24" ht="165.75" x14ac:dyDescent="0.25">
      <c r="A2656" s="6" t="s">
        <v>6475</v>
      </c>
      <c r="B2656" s="15" t="s">
        <v>25</v>
      </c>
      <c r="C2656" s="11" t="s">
        <v>4394</v>
      </c>
      <c r="D2656" s="11" t="s">
        <v>4395</v>
      </c>
      <c r="E2656" s="11" t="s">
        <v>4396</v>
      </c>
      <c r="F2656" s="11" t="s">
        <v>4402</v>
      </c>
      <c r="G2656" s="11" t="s">
        <v>30</v>
      </c>
      <c r="H2656" s="11">
        <v>75</v>
      </c>
      <c r="I2656" s="11">
        <v>470000000</v>
      </c>
      <c r="J2656" s="6" t="s">
        <v>32</v>
      </c>
      <c r="K2656" s="11" t="s">
        <v>95</v>
      </c>
      <c r="L2656" s="11" t="s">
        <v>6944</v>
      </c>
      <c r="M2656" s="11" t="s">
        <v>35</v>
      </c>
      <c r="N2656" s="11" t="s">
        <v>78</v>
      </c>
      <c r="O2656" s="11" t="s">
        <v>4398</v>
      </c>
      <c r="P2656" s="11">
        <v>839</v>
      </c>
      <c r="Q2656" s="3" t="s">
        <v>2030</v>
      </c>
      <c r="R2656" s="9">
        <v>214</v>
      </c>
      <c r="S2656" s="9">
        <v>7400</v>
      </c>
      <c r="T2656" s="9">
        <v>0</v>
      </c>
      <c r="U2656" s="9">
        <f t="shared" si="1540"/>
        <v>0</v>
      </c>
      <c r="V2656" s="11" t="s">
        <v>80</v>
      </c>
      <c r="W2656" s="11">
        <v>2016</v>
      </c>
      <c r="X2656" s="32" t="s">
        <v>6907</v>
      </c>
    </row>
    <row r="2657" spans="1:24" ht="165.75" x14ac:dyDescent="0.25">
      <c r="A2657" s="6" t="s">
        <v>6925</v>
      </c>
      <c r="B2657" s="15" t="s">
        <v>25</v>
      </c>
      <c r="C2657" s="11" t="s">
        <v>4394</v>
      </c>
      <c r="D2657" s="11" t="s">
        <v>4395</v>
      </c>
      <c r="E2657" s="11" t="s">
        <v>4396</v>
      </c>
      <c r="F2657" s="11" t="s">
        <v>4402</v>
      </c>
      <c r="G2657" s="11" t="s">
        <v>30</v>
      </c>
      <c r="H2657" s="11">
        <v>75</v>
      </c>
      <c r="I2657" s="11">
        <v>470000000</v>
      </c>
      <c r="J2657" s="6" t="s">
        <v>32</v>
      </c>
      <c r="K2657" s="11" t="s">
        <v>95</v>
      </c>
      <c r="L2657" s="11" t="s">
        <v>6944</v>
      </c>
      <c r="M2657" s="11" t="s">
        <v>35</v>
      </c>
      <c r="N2657" s="11" t="s">
        <v>78</v>
      </c>
      <c r="O2657" s="11" t="s">
        <v>4398</v>
      </c>
      <c r="P2657" s="11">
        <v>839</v>
      </c>
      <c r="Q2657" s="3" t="s">
        <v>2030</v>
      </c>
      <c r="R2657" s="9">
        <v>100</v>
      </c>
      <c r="S2657" s="9">
        <v>7400</v>
      </c>
      <c r="T2657" s="9">
        <f t="shared" ref="T2657" si="1574">R2657*S2657</f>
        <v>740000</v>
      </c>
      <c r="U2657" s="9">
        <f t="shared" ref="U2657" si="1575">T2657*1.12</f>
        <v>828800.00000000012</v>
      </c>
      <c r="V2657" s="11" t="s">
        <v>80</v>
      </c>
      <c r="W2657" s="11">
        <v>2016</v>
      </c>
      <c r="X2657" s="269"/>
    </row>
    <row r="2658" spans="1:24" ht="165.75" x14ac:dyDescent="0.25">
      <c r="A2658" s="6" t="s">
        <v>6476</v>
      </c>
      <c r="B2658" s="15" t="s">
        <v>25</v>
      </c>
      <c r="C2658" s="11" t="s">
        <v>4399</v>
      </c>
      <c r="D2658" s="11" t="s">
        <v>4395</v>
      </c>
      <c r="E2658" s="11" t="s">
        <v>4400</v>
      </c>
      <c r="F2658" s="11" t="s">
        <v>4403</v>
      </c>
      <c r="G2658" s="11" t="s">
        <v>30</v>
      </c>
      <c r="H2658" s="11">
        <v>75</v>
      </c>
      <c r="I2658" s="11">
        <v>470000000</v>
      </c>
      <c r="J2658" s="6" t="s">
        <v>32</v>
      </c>
      <c r="K2658" s="11" t="s">
        <v>3496</v>
      </c>
      <c r="L2658" s="11" t="s">
        <v>6944</v>
      </c>
      <c r="M2658" s="11" t="s">
        <v>35</v>
      </c>
      <c r="N2658" s="11" t="s">
        <v>78</v>
      </c>
      <c r="O2658" s="11" t="s">
        <v>4398</v>
      </c>
      <c r="P2658" s="11">
        <v>839</v>
      </c>
      <c r="Q2658" s="3" t="s">
        <v>2030</v>
      </c>
      <c r="R2658" s="9">
        <v>85</v>
      </c>
      <c r="S2658" s="9">
        <v>8990</v>
      </c>
      <c r="T2658" s="9">
        <f t="shared" si="1573"/>
        <v>764150</v>
      </c>
      <c r="U2658" s="9">
        <f t="shared" si="1540"/>
        <v>855848.00000000012</v>
      </c>
      <c r="V2658" s="11" t="s">
        <v>80</v>
      </c>
      <c r="W2658" s="11">
        <v>2016</v>
      </c>
      <c r="X2658" s="269"/>
    </row>
    <row r="2659" spans="1:24" ht="165.75" x14ac:dyDescent="0.25">
      <c r="A2659" s="6" t="s">
        <v>6477</v>
      </c>
      <c r="B2659" s="15" t="s">
        <v>25</v>
      </c>
      <c r="C2659" s="11" t="s">
        <v>4404</v>
      </c>
      <c r="D2659" s="11" t="s">
        <v>4395</v>
      </c>
      <c r="E2659" s="11" t="s">
        <v>4405</v>
      </c>
      <c r="F2659" s="11" t="s">
        <v>4406</v>
      </c>
      <c r="G2659" s="11" t="s">
        <v>30</v>
      </c>
      <c r="H2659" s="11">
        <v>50</v>
      </c>
      <c r="I2659" s="11">
        <v>470000000</v>
      </c>
      <c r="J2659" s="6" t="s">
        <v>32</v>
      </c>
      <c r="K2659" s="3" t="s">
        <v>240</v>
      </c>
      <c r="L2659" s="11" t="s">
        <v>6944</v>
      </c>
      <c r="M2659" s="11" t="s">
        <v>35</v>
      </c>
      <c r="N2659" s="11" t="s">
        <v>78</v>
      </c>
      <c r="O2659" s="11" t="s">
        <v>4398</v>
      </c>
      <c r="P2659" s="11">
        <v>839</v>
      </c>
      <c r="Q2659" s="3" t="s">
        <v>2030</v>
      </c>
      <c r="R2659" s="9">
        <v>148</v>
      </c>
      <c r="S2659" s="9">
        <v>7800</v>
      </c>
      <c r="T2659" s="9">
        <v>0</v>
      </c>
      <c r="U2659" s="9">
        <f t="shared" si="1540"/>
        <v>0</v>
      </c>
      <c r="V2659" s="11" t="s">
        <v>4407</v>
      </c>
      <c r="W2659" s="11">
        <v>2016</v>
      </c>
      <c r="X2659" s="32" t="s">
        <v>6907</v>
      </c>
    </row>
    <row r="2660" spans="1:24" ht="165.75" x14ac:dyDescent="0.25">
      <c r="A2660" s="6" t="s">
        <v>6926</v>
      </c>
      <c r="B2660" s="15" t="s">
        <v>25</v>
      </c>
      <c r="C2660" s="11" t="s">
        <v>4404</v>
      </c>
      <c r="D2660" s="11" t="s">
        <v>4395</v>
      </c>
      <c r="E2660" s="11" t="s">
        <v>4405</v>
      </c>
      <c r="F2660" s="11" t="s">
        <v>4406</v>
      </c>
      <c r="G2660" s="11" t="s">
        <v>30</v>
      </c>
      <c r="H2660" s="11">
        <v>50</v>
      </c>
      <c r="I2660" s="11">
        <v>470000000</v>
      </c>
      <c r="J2660" s="6" t="s">
        <v>32</v>
      </c>
      <c r="K2660" s="3" t="s">
        <v>240</v>
      </c>
      <c r="L2660" s="11" t="s">
        <v>6944</v>
      </c>
      <c r="M2660" s="11" t="s">
        <v>35</v>
      </c>
      <c r="N2660" s="11" t="s">
        <v>78</v>
      </c>
      <c r="O2660" s="11" t="s">
        <v>4398</v>
      </c>
      <c r="P2660" s="11">
        <v>839</v>
      </c>
      <c r="Q2660" s="3" t="s">
        <v>2030</v>
      </c>
      <c r="R2660" s="9">
        <v>120</v>
      </c>
      <c r="S2660" s="9">
        <v>7800</v>
      </c>
      <c r="T2660" s="9">
        <f t="shared" ref="T2660" si="1576">R2660*S2660</f>
        <v>936000</v>
      </c>
      <c r="U2660" s="9">
        <f t="shared" ref="U2660" si="1577">T2660*1.12</f>
        <v>1048320.0000000001</v>
      </c>
      <c r="V2660" s="11" t="s">
        <v>4407</v>
      </c>
      <c r="W2660" s="11">
        <v>2016</v>
      </c>
      <c r="X2660" s="269"/>
    </row>
    <row r="2661" spans="1:24" ht="165.75" x14ac:dyDescent="0.25">
      <c r="A2661" s="6" t="s">
        <v>6478</v>
      </c>
      <c r="B2661" s="15" t="s">
        <v>25</v>
      </c>
      <c r="C2661" s="11" t="s">
        <v>4404</v>
      </c>
      <c r="D2661" s="11" t="s">
        <v>4395</v>
      </c>
      <c r="E2661" s="11" t="s">
        <v>4405</v>
      </c>
      <c r="F2661" s="11" t="s">
        <v>4408</v>
      </c>
      <c r="G2661" s="11" t="s">
        <v>30</v>
      </c>
      <c r="H2661" s="11">
        <v>50</v>
      </c>
      <c r="I2661" s="11">
        <v>470000000</v>
      </c>
      <c r="J2661" s="6" t="s">
        <v>32</v>
      </c>
      <c r="K2661" s="11" t="s">
        <v>3496</v>
      </c>
      <c r="L2661" s="11" t="s">
        <v>6944</v>
      </c>
      <c r="M2661" s="11" t="s">
        <v>35</v>
      </c>
      <c r="N2661" s="11" t="s">
        <v>78</v>
      </c>
      <c r="O2661" s="11" t="s">
        <v>4398</v>
      </c>
      <c r="P2661" s="11">
        <v>839</v>
      </c>
      <c r="Q2661" s="3" t="s">
        <v>2030</v>
      </c>
      <c r="R2661" s="9">
        <v>44</v>
      </c>
      <c r="S2661" s="9">
        <v>11000</v>
      </c>
      <c r="T2661" s="9">
        <f t="shared" si="1573"/>
        <v>484000</v>
      </c>
      <c r="U2661" s="9">
        <f t="shared" si="1540"/>
        <v>542080</v>
      </c>
      <c r="V2661" s="11" t="s">
        <v>4407</v>
      </c>
      <c r="W2661" s="11">
        <v>2016</v>
      </c>
      <c r="X2661" s="269"/>
    </row>
    <row r="2662" spans="1:24" ht="165.75" x14ac:dyDescent="0.25">
      <c r="A2662" s="6" t="s">
        <v>6479</v>
      </c>
      <c r="B2662" s="15" t="s">
        <v>25</v>
      </c>
      <c r="C2662" s="11" t="s">
        <v>4409</v>
      </c>
      <c r="D2662" s="11" t="s">
        <v>4395</v>
      </c>
      <c r="E2662" s="11" t="s">
        <v>4410</v>
      </c>
      <c r="F2662" s="11" t="s">
        <v>4411</v>
      </c>
      <c r="G2662" s="11" t="s">
        <v>30</v>
      </c>
      <c r="H2662" s="11">
        <v>50</v>
      </c>
      <c r="I2662" s="11">
        <v>470000000</v>
      </c>
      <c r="J2662" s="6" t="s">
        <v>32</v>
      </c>
      <c r="K2662" s="11" t="s">
        <v>95</v>
      </c>
      <c r="L2662" s="11" t="s">
        <v>6944</v>
      </c>
      <c r="M2662" s="11" t="s">
        <v>35</v>
      </c>
      <c r="N2662" s="11" t="s">
        <v>78</v>
      </c>
      <c r="O2662" s="11" t="s">
        <v>4398</v>
      </c>
      <c r="P2662" s="11">
        <v>839</v>
      </c>
      <c r="Q2662" s="3" t="s">
        <v>2030</v>
      </c>
      <c r="R2662" s="9">
        <v>102</v>
      </c>
      <c r="S2662" s="9">
        <v>6206</v>
      </c>
      <c r="T2662" s="9">
        <v>0</v>
      </c>
      <c r="U2662" s="9">
        <f t="shared" si="1540"/>
        <v>0</v>
      </c>
      <c r="V2662" s="11" t="s">
        <v>4407</v>
      </c>
      <c r="W2662" s="11">
        <v>2016</v>
      </c>
      <c r="X2662" s="32" t="s">
        <v>6907</v>
      </c>
    </row>
    <row r="2663" spans="1:24" ht="165.75" x14ac:dyDescent="0.25">
      <c r="A2663" s="6" t="s">
        <v>6927</v>
      </c>
      <c r="B2663" s="15" t="s">
        <v>25</v>
      </c>
      <c r="C2663" s="11" t="s">
        <v>4409</v>
      </c>
      <c r="D2663" s="11" t="s">
        <v>4395</v>
      </c>
      <c r="E2663" s="11" t="s">
        <v>4410</v>
      </c>
      <c r="F2663" s="11" t="s">
        <v>4411</v>
      </c>
      <c r="G2663" s="11" t="s">
        <v>30</v>
      </c>
      <c r="H2663" s="11">
        <v>50</v>
      </c>
      <c r="I2663" s="11">
        <v>470000000</v>
      </c>
      <c r="J2663" s="6" t="s">
        <v>32</v>
      </c>
      <c r="K2663" s="11" t="s">
        <v>95</v>
      </c>
      <c r="L2663" s="11" t="s">
        <v>6944</v>
      </c>
      <c r="M2663" s="11" t="s">
        <v>35</v>
      </c>
      <c r="N2663" s="11" t="s">
        <v>78</v>
      </c>
      <c r="O2663" s="11" t="s">
        <v>4398</v>
      </c>
      <c r="P2663" s="11">
        <v>839</v>
      </c>
      <c r="Q2663" s="3" t="s">
        <v>2030</v>
      </c>
      <c r="R2663" s="9">
        <v>45</v>
      </c>
      <c r="S2663" s="9">
        <v>6206</v>
      </c>
      <c r="T2663" s="9">
        <f t="shared" ref="T2663" si="1578">R2663*S2663</f>
        <v>279270</v>
      </c>
      <c r="U2663" s="9">
        <f t="shared" ref="U2663" si="1579">T2663*1.12</f>
        <v>312782.40000000002</v>
      </c>
      <c r="V2663" s="11" t="s">
        <v>4407</v>
      </c>
      <c r="W2663" s="11">
        <v>2016</v>
      </c>
      <c r="X2663" s="269"/>
    </row>
    <row r="2664" spans="1:24" ht="165.75" x14ac:dyDescent="0.25">
      <c r="A2664" s="6" t="s">
        <v>6480</v>
      </c>
      <c r="B2664" s="15" t="s">
        <v>25</v>
      </c>
      <c r="C2664" s="11" t="s">
        <v>4412</v>
      </c>
      <c r="D2664" s="11" t="s">
        <v>4395</v>
      </c>
      <c r="E2664" s="11" t="s">
        <v>4413</v>
      </c>
      <c r="F2664" s="11" t="s">
        <v>4414</v>
      </c>
      <c r="G2664" s="11" t="s">
        <v>30</v>
      </c>
      <c r="H2664" s="11">
        <v>50</v>
      </c>
      <c r="I2664" s="11">
        <v>470000000</v>
      </c>
      <c r="J2664" s="6" t="s">
        <v>32</v>
      </c>
      <c r="K2664" s="11" t="s">
        <v>3496</v>
      </c>
      <c r="L2664" s="11" t="s">
        <v>6944</v>
      </c>
      <c r="M2664" s="11" t="s">
        <v>35</v>
      </c>
      <c r="N2664" s="11" t="s">
        <v>78</v>
      </c>
      <c r="O2664" s="11" t="s">
        <v>4398</v>
      </c>
      <c r="P2664" s="11">
        <v>839</v>
      </c>
      <c r="Q2664" s="3" t="s">
        <v>2030</v>
      </c>
      <c r="R2664" s="9">
        <v>40</v>
      </c>
      <c r="S2664" s="9">
        <v>10900</v>
      </c>
      <c r="T2664" s="9">
        <v>0</v>
      </c>
      <c r="U2664" s="9">
        <f t="shared" si="1540"/>
        <v>0</v>
      </c>
      <c r="V2664" s="11" t="s">
        <v>4407</v>
      </c>
      <c r="W2664" s="11">
        <v>2016</v>
      </c>
      <c r="X2664" s="32" t="s">
        <v>6907</v>
      </c>
    </row>
    <row r="2665" spans="1:24" ht="165.75" x14ac:dyDescent="0.25">
      <c r="A2665" s="6" t="s">
        <v>6928</v>
      </c>
      <c r="B2665" s="15" t="s">
        <v>25</v>
      </c>
      <c r="C2665" s="11" t="s">
        <v>4412</v>
      </c>
      <c r="D2665" s="11" t="s">
        <v>4395</v>
      </c>
      <c r="E2665" s="11" t="s">
        <v>4413</v>
      </c>
      <c r="F2665" s="11" t="s">
        <v>4414</v>
      </c>
      <c r="G2665" s="11" t="s">
        <v>30</v>
      </c>
      <c r="H2665" s="11">
        <v>50</v>
      </c>
      <c r="I2665" s="11">
        <v>470000000</v>
      </c>
      <c r="J2665" s="6" t="s">
        <v>32</v>
      </c>
      <c r="K2665" s="11" t="s">
        <v>3496</v>
      </c>
      <c r="L2665" s="11" t="s">
        <v>6944</v>
      </c>
      <c r="M2665" s="11" t="s">
        <v>35</v>
      </c>
      <c r="N2665" s="11" t="s">
        <v>78</v>
      </c>
      <c r="O2665" s="11" t="s">
        <v>4398</v>
      </c>
      <c r="P2665" s="11">
        <v>839</v>
      </c>
      <c r="Q2665" s="3" t="s">
        <v>2030</v>
      </c>
      <c r="R2665" s="9">
        <v>30</v>
      </c>
      <c r="S2665" s="9">
        <v>10900</v>
      </c>
      <c r="T2665" s="9">
        <f t="shared" ref="T2665" si="1580">R2665*S2665</f>
        <v>327000</v>
      </c>
      <c r="U2665" s="9">
        <f t="shared" ref="U2665" si="1581">T2665*1.12</f>
        <v>366240.00000000006</v>
      </c>
      <c r="V2665" s="11" t="s">
        <v>4407</v>
      </c>
      <c r="W2665" s="11">
        <v>2016</v>
      </c>
      <c r="X2665" s="269"/>
    </row>
    <row r="2666" spans="1:24" ht="165.75" x14ac:dyDescent="0.25">
      <c r="A2666" s="6" t="s">
        <v>6481</v>
      </c>
      <c r="B2666" s="15" t="s">
        <v>25</v>
      </c>
      <c r="C2666" s="11" t="s">
        <v>4415</v>
      </c>
      <c r="D2666" s="11" t="s">
        <v>4416</v>
      </c>
      <c r="E2666" s="11" t="s">
        <v>4417</v>
      </c>
      <c r="F2666" s="11" t="s">
        <v>4418</v>
      </c>
      <c r="G2666" s="11" t="s">
        <v>337</v>
      </c>
      <c r="H2666" s="11">
        <v>50</v>
      </c>
      <c r="I2666" s="11">
        <v>470000000</v>
      </c>
      <c r="J2666" s="6" t="s">
        <v>32</v>
      </c>
      <c r="K2666" s="3" t="s">
        <v>240</v>
      </c>
      <c r="L2666" s="11" t="s">
        <v>6944</v>
      </c>
      <c r="M2666" s="11" t="s">
        <v>35</v>
      </c>
      <c r="N2666" s="11" t="s">
        <v>78</v>
      </c>
      <c r="O2666" s="11" t="s">
        <v>4398</v>
      </c>
      <c r="P2666" s="11">
        <v>715</v>
      </c>
      <c r="Q2666" s="11" t="s">
        <v>2428</v>
      </c>
      <c r="R2666" s="9">
        <v>1167</v>
      </c>
      <c r="S2666" s="9">
        <v>8000</v>
      </c>
      <c r="T2666" s="9">
        <v>0</v>
      </c>
      <c r="U2666" s="9">
        <f t="shared" si="1540"/>
        <v>0</v>
      </c>
      <c r="V2666" s="11" t="s">
        <v>80</v>
      </c>
      <c r="W2666" s="11">
        <v>2016</v>
      </c>
      <c r="X2666" s="32" t="s">
        <v>6907</v>
      </c>
    </row>
    <row r="2667" spans="1:24" ht="165.75" x14ac:dyDescent="0.25">
      <c r="A2667" s="6" t="s">
        <v>6929</v>
      </c>
      <c r="B2667" s="15" t="s">
        <v>25</v>
      </c>
      <c r="C2667" s="11" t="s">
        <v>4415</v>
      </c>
      <c r="D2667" s="11" t="s">
        <v>4416</v>
      </c>
      <c r="E2667" s="11" t="s">
        <v>4417</v>
      </c>
      <c r="F2667" s="11" t="s">
        <v>4418</v>
      </c>
      <c r="G2667" s="11" t="s">
        <v>337</v>
      </c>
      <c r="H2667" s="11">
        <v>50</v>
      </c>
      <c r="I2667" s="11">
        <v>470000000</v>
      </c>
      <c r="J2667" s="6" t="s">
        <v>32</v>
      </c>
      <c r="K2667" s="3" t="s">
        <v>240</v>
      </c>
      <c r="L2667" s="11" t="s">
        <v>6944</v>
      </c>
      <c r="M2667" s="11" t="s">
        <v>35</v>
      </c>
      <c r="N2667" s="11" t="s">
        <v>78</v>
      </c>
      <c r="O2667" s="11" t="s">
        <v>4398</v>
      </c>
      <c r="P2667" s="11">
        <v>715</v>
      </c>
      <c r="Q2667" s="11" t="s">
        <v>2428</v>
      </c>
      <c r="R2667" s="9">
        <v>1100</v>
      </c>
      <c r="S2667" s="9">
        <v>8000</v>
      </c>
      <c r="T2667" s="9">
        <f t="shared" ref="T2667" si="1582">R2667*S2667</f>
        <v>8800000</v>
      </c>
      <c r="U2667" s="9">
        <f t="shared" ref="U2667" si="1583">T2667*1.12</f>
        <v>9856000.0000000019</v>
      </c>
      <c r="V2667" s="11" t="s">
        <v>80</v>
      </c>
      <c r="W2667" s="11">
        <v>2016</v>
      </c>
      <c r="X2667" s="269"/>
    </row>
    <row r="2668" spans="1:24" ht="165.75" x14ac:dyDescent="0.25">
      <c r="A2668" s="6" t="s">
        <v>6482</v>
      </c>
      <c r="B2668" s="15" t="s">
        <v>25</v>
      </c>
      <c r="C2668" s="11" t="s">
        <v>4419</v>
      </c>
      <c r="D2668" s="11" t="s">
        <v>4416</v>
      </c>
      <c r="E2668" s="11" t="s">
        <v>4420</v>
      </c>
      <c r="F2668" s="11" t="s">
        <v>4421</v>
      </c>
      <c r="G2668" s="11" t="s">
        <v>30</v>
      </c>
      <c r="H2668" s="11">
        <v>50</v>
      </c>
      <c r="I2668" s="11">
        <v>470000000</v>
      </c>
      <c r="J2668" s="6" t="s">
        <v>32</v>
      </c>
      <c r="K2668" s="3" t="s">
        <v>240</v>
      </c>
      <c r="L2668" s="11" t="s">
        <v>6944</v>
      </c>
      <c r="M2668" s="11" t="s">
        <v>35</v>
      </c>
      <c r="N2668" s="11" t="s">
        <v>78</v>
      </c>
      <c r="O2668" s="11" t="s">
        <v>4398</v>
      </c>
      <c r="P2668" s="11">
        <v>715</v>
      </c>
      <c r="Q2668" s="11" t="s">
        <v>2428</v>
      </c>
      <c r="R2668" s="9">
        <v>627</v>
      </c>
      <c r="S2668" s="9">
        <v>2200</v>
      </c>
      <c r="T2668" s="9">
        <v>0</v>
      </c>
      <c r="U2668" s="9">
        <f t="shared" si="1540"/>
        <v>0</v>
      </c>
      <c r="V2668" s="11" t="s">
        <v>80</v>
      </c>
      <c r="W2668" s="11">
        <v>2016</v>
      </c>
      <c r="X2668" s="32" t="s">
        <v>6905</v>
      </c>
    </row>
    <row r="2669" spans="1:24" ht="165.75" x14ac:dyDescent="0.25">
      <c r="A2669" s="6" t="s">
        <v>6483</v>
      </c>
      <c r="B2669" s="15" t="s">
        <v>25</v>
      </c>
      <c r="C2669" s="11" t="s">
        <v>4422</v>
      </c>
      <c r="D2669" s="11" t="s">
        <v>4416</v>
      </c>
      <c r="E2669" s="11" t="s">
        <v>4423</v>
      </c>
      <c r="F2669" s="11" t="s">
        <v>4424</v>
      </c>
      <c r="G2669" s="11" t="s">
        <v>30</v>
      </c>
      <c r="H2669" s="11">
        <v>50</v>
      </c>
      <c r="I2669" s="11">
        <v>470000000</v>
      </c>
      <c r="J2669" s="6" t="s">
        <v>32</v>
      </c>
      <c r="K2669" s="11" t="s">
        <v>3496</v>
      </c>
      <c r="L2669" s="11" t="s">
        <v>6944</v>
      </c>
      <c r="M2669" s="11" t="s">
        <v>35</v>
      </c>
      <c r="N2669" s="11" t="s">
        <v>78</v>
      </c>
      <c r="O2669" s="11" t="s">
        <v>4398</v>
      </c>
      <c r="P2669" s="11">
        <v>715</v>
      </c>
      <c r="Q2669" s="11" t="s">
        <v>2428</v>
      </c>
      <c r="R2669" s="9">
        <v>466</v>
      </c>
      <c r="S2669" s="9">
        <v>8500</v>
      </c>
      <c r="T2669" s="9">
        <v>0</v>
      </c>
      <c r="U2669" s="9">
        <f t="shared" si="1540"/>
        <v>0</v>
      </c>
      <c r="V2669" s="11" t="s">
        <v>80</v>
      </c>
      <c r="W2669" s="11">
        <v>2016</v>
      </c>
      <c r="X2669" s="32" t="s">
        <v>6907</v>
      </c>
    </row>
    <row r="2670" spans="1:24" ht="165.75" x14ac:dyDescent="0.25">
      <c r="A2670" s="6" t="s">
        <v>6930</v>
      </c>
      <c r="B2670" s="15" t="s">
        <v>25</v>
      </c>
      <c r="C2670" s="11" t="s">
        <v>4422</v>
      </c>
      <c r="D2670" s="11" t="s">
        <v>4416</v>
      </c>
      <c r="E2670" s="11" t="s">
        <v>4423</v>
      </c>
      <c r="F2670" s="11" t="s">
        <v>4424</v>
      </c>
      <c r="G2670" s="11" t="s">
        <v>30</v>
      </c>
      <c r="H2670" s="11">
        <v>50</v>
      </c>
      <c r="I2670" s="11">
        <v>470000000</v>
      </c>
      <c r="J2670" s="6" t="s">
        <v>32</v>
      </c>
      <c r="K2670" s="11" t="s">
        <v>3496</v>
      </c>
      <c r="L2670" s="11" t="s">
        <v>6944</v>
      </c>
      <c r="M2670" s="11" t="s">
        <v>35</v>
      </c>
      <c r="N2670" s="11" t="s">
        <v>78</v>
      </c>
      <c r="O2670" s="11" t="s">
        <v>4398</v>
      </c>
      <c r="P2670" s="11">
        <v>715</v>
      </c>
      <c r="Q2670" s="11" t="s">
        <v>2428</v>
      </c>
      <c r="R2670" s="9">
        <v>300</v>
      </c>
      <c r="S2670" s="9">
        <v>8500</v>
      </c>
      <c r="T2670" s="9">
        <f t="shared" ref="T2670" si="1584">R2670*S2670</f>
        <v>2550000</v>
      </c>
      <c r="U2670" s="9">
        <f t="shared" ref="U2670" si="1585">T2670*1.12</f>
        <v>2856000.0000000005</v>
      </c>
      <c r="V2670" s="11" t="s">
        <v>80</v>
      </c>
      <c r="W2670" s="11">
        <v>2016</v>
      </c>
      <c r="X2670" s="269"/>
    </row>
    <row r="2671" spans="1:24" ht="165.75" x14ac:dyDescent="0.25">
      <c r="A2671" s="6" t="s">
        <v>6484</v>
      </c>
      <c r="B2671" s="15" t="s">
        <v>25</v>
      </c>
      <c r="C2671" s="11" t="s">
        <v>4425</v>
      </c>
      <c r="D2671" s="11" t="s">
        <v>4426</v>
      </c>
      <c r="E2671" s="11" t="s">
        <v>4427</v>
      </c>
      <c r="F2671" s="11" t="s">
        <v>4428</v>
      </c>
      <c r="G2671" s="11" t="s">
        <v>30</v>
      </c>
      <c r="H2671" s="11">
        <v>50</v>
      </c>
      <c r="I2671" s="11">
        <v>470000000</v>
      </c>
      <c r="J2671" s="6" t="s">
        <v>32</v>
      </c>
      <c r="K2671" s="11" t="s">
        <v>4429</v>
      </c>
      <c r="L2671" s="11" t="s">
        <v>6944</v>
      </c>
      <c r="M2671" s="11" t="s">
        <v>35</v>
      </c>
      <c r="N2671" s="11" t="s">
        <v>78</v>
      </c>
      <c r="O2671" s="11" t="s">
        <v>4398</v>
      </c>
      <c r="P2671" s="11">
        <v>715</v>
      </c>
      <c r="Q2671" s="11" t="s">
        <v>2428</v>
      </c>
      <c r="R2671" s="9">
        <v>979</v>
      </c>
      <c r="S2671" s="9">
        <v>5300</v>
      </c>
      <c r="T2671" s="9">
        <v>0</v>
      </c>
      <c r="U2671" s="9">
        <f t="shared" si="1540"/>
        <v>0</v>
      </c>
      <c r="V2671" s="11" t="s">
        <v>80</v>
      </c>
      <c r="W2671" s="11">
        <v>2016</v>
      </c>
      <c r="X2671" s="32" t="s">
        <v>6914</v>
      </c>
    </row>
    <row r="2672" spans="1:24" ht="165.75" x14ac:dyDescent="0.25">
      <c r="A2672" s="6" t="s">
        <v>6931</v>
      </c>
      <c r="B2672" s="15" t="s">
        <v>25</v>
      </c>
      <c r="C2672" s="11" t="s">
        <v>4425</v>
      </c>
      <c r="D2672" s="11" t="s">
        <v>4426</v>
      </c>
      <c r="E2672" s="11" t="s">
        <v>4427</v>
      </c>
      <c r="F2672" s="11" t="s">
        <v>4428</v>
      </c>
      <c r="G2672" s="11" t="s">
        <v>30</v>
      </c>
      <c r="H2672" s="11">
        <v>50</v>
      </c>
      <c r="I2672" s="11">
        <v>470000000</v>
      </c>
      <c r="J2672" s="6" t="s">
        <v>32</v>
      </c>
      <c r="K2672" s="11" t="s">
        <v>240</v>
      </c>
      <c r="L2672" s="11" t="s">
        <v>6944</v>
      </c>
      <c r="M2672" s="11" t="s">
        <v>35</v>
      </c>
      <c r="N2672" s="11" t="s">
        <v>78</v>
      </c>
      <c r="O2672" s="11" t="s">
        <v>4398</v>
      </c>
      <c r="P2672" s="11">
        <v>715</v>
      </c>
      <c r="Q2672" s="11" t="s">
        <v>2428</v>
      </c>
      <c r="R2672" s="9">
        <v>600</v>
      </c>
      <c r="S2672" s="9">
        <v>5300</v>
      </c>
      <c r="T2672" s="9">
        <f t="shared" ref="T2672" si="1586">R2672*S2672</f>
        <v>3180000</v>
      </c>
      <c r="U2672" s="9">
        <f t="shared" ref="U2672" si="1587">T2672*1.12</f>
        <v>3561600.0000000005</v>
      </c>
      <c r="V2672" s="11" t="s">
        <v>80</v>
      </c>
      <c r="W2672" s="11">
        <v>2016</v>
      </c>
      <c r="X2672" s="269"/>
    </row>
    <row r="2673" spans="1:24" ht="165.75" x14ac:dyDescent="0.25">
      <c r="A2673" s="6" t="s">
        <v>6485</v>
      </c>
      <c r="B2673" s="15" t="s">
        <v>25</v>
      </c>
      <c r="C2673" s="11" t="s">
        <v>4430</v>
      </c>
      <c r="D2673" s="11" t="s">
        <v>4426</v>
      </c>
      <c r="E2673" s="11" t="s">
        <v>4431</v>
      </c>
      <c r="F2673" s="11" t="s">
        <v>4432</v>
      </c>
      <c r="G2673" s="11" t="s">
        <v>30</v>
      </c>
      <c r="H2673" s="11">
        <v>50</v>
      </c>
      <c r="I2673" s="11">
        <v>470000000</v>
      </c>
      <c r="J2673" s="6" t="s">
        <v>32</v>
      </c>
      <c r="K2673" s="11" t="s">
        <v>3496</v>
      </c>
      <c r="L2673" s="11" t="s">
        <v>6944</v>
      </c>
      <c r="M2673" s="11" t="s">
        <v>35</v>
      </c>
      <c r="N2673" s="11" t="s">
        <v>78</v>
      </c>
      <c r="O2673" s="11" t="s">
        <v>4398</v>
      </c>
      <c r="P2673" s="11">
        <v>715</v>
      </c>
      <c r="Q2673" s="11" t="s">
        <v>2428</v>
      </c>
      <c r="R2673" s="9">
        <v>391</v>
      </c>
      <c r="S2673" s="9">
        <v>6500</v>
      </c>
      <c r="T2673" s="9">
        <v>0</v>
      </c>
      <c r="U2673" s="9">
        <f t="shared" si="1540"/>
        <v>0</v>
      </c>
      <c r="V2673" s="11" t="s">
        <v>80</v>
      </c>
      <c r="W2673" s="11">
        <v>2016</v>
      </c>
      <c r="X2673" s="32" t="s">
        <v>6907</v>
      </c>
    </row>
    <row r="2674" spans="1:24" ht="165.75" x14ac:dyDescent="0.25">
      <c r="A2674" s="6" t="s">
        <v>6932</v>
      </c>
      <c r="B2674" s="15" t="s">
        <v>25</v>
      </c>
      <c r="C2674" s="11" t="s">
        <v>4430</v>
      </c>
      <c r="D2674" s="11" t="s">
        <v>4426</v>
      </c>
      <c r="E2674" s="11" t="s">
        <v>4431</v>
      </c>
      <c r="F2674" s="11" t="s">
        <v>4432</v>
      </c>
      <c r="G2674" s="11" t="s">
        <v>30</v>
      </c>
      <c r="H2674" s="11">
        <v>50</v>
      </c>
      <c r="I2674" s="11">
        <v>470000000</v>
      </c>
      <c r="J2674" s="6" t="s">
        <v>32</v>
      </c>
      <c r="K2674" s="11" t="s">
        <v>3496</v>
      </c>
      <c r="L2674" s="11" t="s">
        <v>6944</v>
      </c>
      <c r="M2674" s="11" t="s">
        <v>35</v>
      </c>
      <c r="N2674" s="11" t="s">
        <v>78</v>
      </c>
      <c r="O2674" s="11" t="s">
        <v>4398</v>
      </c>
      <c r="P2674" s="11">
        <v>715</v>
      </c>
      <c r="Q2674" s="11" t="s">
        <v>2428</v>
      </c>
      <c r="R2674" s="9">
        <v>360</v>
      </c>
      <c r="S2674" s="9">
        <v>6500</v>
      </c>
      <c r="T2674" s="9">
        <f t="shared" ref="T2674" si="1588">R2674*S2674</f>
        <v>2340000</v>
      </c>
      <c r="U2674" s="9">
        <f t="shared" ref="U2674" si="1589">T2674*1.12</f>
        <v>2620800.0000000005</v>
      </c>
      <c r="V2674" s="11" t="s">
        <v>80</v>
      </c>
      <c r="W2674" s="11">
        <v>2016</v>
      </c>
      <c r="X2674" s="269"/>
    </row>
    <row r="2675" spans="1:24" ht="165.75" x14ac:dyDescent="0.25">
      <c r="A2675" s="6" t="s">
        <v>6486</v>
      </c>
      <c r="B2675" s="15" t="s">
        <v>25</v>
      </c>
      <c r="C2675" s="11" t="s">
        <v>4433</v>
      </c>
      <c r="D2675" s="11" t="s">
        <v>4437</v>
      </c>
      <c r="E2675" s="11" t="s">
        <v>4434</v>
      </c>
      <c r="F2675" s="11" t="s">
        <v>4435</v>
      </c>
      <c r="G2675" s="11" t="s">
        <v>337</v>
      </c>
      <c r="H2675" s="11">
        <v>50</v>
      </c>
      <c r="I2675" s="11">
        <v>470000000</v>
      </c>
      <c r="J2675" s="6" t="s">
        <v>32</v>
      </c>
      <c r="K2675" s="11" t="s">
        <v>152</v>
      </c>
      <c r="L2675" s="11" t="s">
        <v>6944</v>
      </c>
      <c r="M2675" s="11" t="s">
        <v>35</v>
      </c>
      <c r="N2675" s="11" t="s">
        <v>78</v>
      </c>
      <c r="O2675" s="11" t="s">
        <v>4398</v>
      </c>
      <c r="P2675" s="11">
        <v>715</v>
      </c>
      <c r="Q2675" s="11" t="s">
        <v>2428</v>
      </c>
      <c r="R2675" s="9">
        <v>9583</v>
      </c>
      <c r="S2675" s="9">
        <v>700</v>
      </c>
      <c r="T2675" s="9">
        <v>0</v>
      </c>
      <c r="U2675" s="9">
        <f t="shared" si="1540"/>
        <v>0</v>
      </c>
      <c r="V2675" s="11" t="s">
        <v>4407</v>
      </c>
      <c r="W2675" s="11">
        <v>2016</v>
      </c>
      <c r="X2675" s="32" t="s">
        <v>6897</v>
      </c>
    </row>
    <row r="2676" spans="1:24" ht="165.75" x14ac:dyDescent="0.25">
      <c r="A2676" s="6" t="s">
        <v>6933</v>
      </c>
      <c r="B2676" s="15" t="s">
        <v>25</v>
      </c>
      <c r="C2676" s="11" t="s">
        <v>4433</v>
      </c>
      <c r="D2676" s="11" t="s">
        <v>4437</v>
      </c>
      <c r="E2676" s="11" t="s">
        <v>4434</v>
      </c>
      <c r="F2676" s="11" t="s">
        <v>4435</v>
      </c>
      <c r="G2676" s="11" t="s">
        <v>30</v>
      </c>
      <c r="H2676" s="11">
        <v>50</v>
      </c>
      <c r="I2676" s="11">
        <v>470000000</v>
      </c>
      <c r="J2676" s="6" t="s">
        <v>32</v>
      </c>
      <c r="K2676" s="11" t="s">
        <v>152</v>
      </c>
      <c r="L2676" s="11" t="s">
        <v>6944</v>
      </c>
      <c r="M2676" s="11" t="s">
        <v>35</v>
      </c>
      <c r="N2676" s="11" t="s">
        <v>78</v>
      </c>
      <c r="O2676" s="11" t="s">
        <v>4398</v>
      </c>
      <c r="P2676" s="11">
        <v>715</v>
      </c>
      <c r="Q2676" s="11" t="s">
        <v>2428</v>
      </c>
      <c r="R2676" s="9">
        <v>5000</v>
      </c>
      <c r="S2676" s="9">
        <v>700</v>
      </c>
      <c r="T2676" s="9">
        <f t="shared" ref="T2676" si="1590">R2676*S2676</f>
        <v>3500000</v>
      </c>
      <c r="U2676" s="9">
        <f t="shared" ref="U2676" si="1591">T2676*1.12</f>
        <v>3920000.0000000005</v>
      </c>
      <c r="V2676" s="11" t="s">
        <v>4407</v>
      </c>
      <c r="W2676" s="11">
        <v>2016</v>
      </c>
      <c r="X2676" s="269"/>
    </row>
    <row r="2677" spans="1:24" ht="165.75" x14ac:dyDescent="0.25">
      <c r="A2677" s="6" t="s">
        <v>6487</v>
      </c>
      <c r="B2677" s="15" t="s">
        <v>25</v>
      </c>
      <c r="C2677" s="11" t="s">
        <v>4436</v>
      </c>
      <c r="D2677" s="11" t="s">
        <v>4437</v>
      </c>
      <c r="E2677" s="11" t="s">
        <v>4438</v>
      </c>
      <c r="F2677" s="11" t="s">
        <v>4439</v>
      </c>
      <c r="G2677" s="11" t="s">
        <v>337</v>
      </c>
      <c r="H2677" s="11">
        <v>50</v>
      </c>
      <c r="I2677" s="11">
        <v>470000000</v>
      </c>
      <c r="J2677" s="6" t="s">
        <v>32</v>
      </c>
      <c r="K2677" s="11" t="s">
        <v>95</v>
      </c>
      <c r="L2677" s="11" t="s">
        <v>6944</v>
      </c>
      <c r="M2677" s="11" t="s">
        <v>35</v>
      </c>
      <c r="N2677" s="11" t="s">
        <v>78</v>
      </c>
      <c r="O2677" s="11" t="s">
        <v>4398</v>
      </c>
      <c r="P2677" s="11">
        <v>715</v>
      </c>
      <c r="Q2677" s="11" t="s">
        <v>2428</v>
      </c>
      <c r="R2677" s="9">
        <v>12800</v>
      </c>
      <c r="S2677" s="9">
        <v>600</v>
      </c>
      <c r="T2677" s="9">
        <v>0</v>
      </c>
      <c r="U2677" s="9">
        <f t="shared" si="1540"/>
        <v>0</v>
      </c>
      <c r="V2677" s="11" t="s">
        <v>80</v>
      </c>
      <c r="W2677" s="11">
        <v>2016</v>
      </c>
      <c r="X2677" s="32" t="s">
        <v>6897</v>
      </c>
    </row>
    <row r="2678" spans="1:24" ht="165.75" x14ac:dyDescent="0.25">
      <c r="A2678" s="6" t="s">
        <v>6934</v>
      </c>
      <c r="B2678" s="15" t="s">
        <v>25</v>
      </c>
      <c r="C2678" s="11" t="s">
        <v>4436</v>
      </c>
      <c r="D2678" s="11" t="s">
        <v>4437</v>
      </c>
      <c r="E2678" s="11" t="s">
        <v>4438</v>
      </c>
      <c r="F2678" s="11" t="s">
        <v>4439</v>
      </c>
      <c r="G2678" s="11" t="s">
        <v>30</v>
      </c>
      <c r="H2678" s="11">
        <v>50</v>
      </c>
      <c r="I2678" s="11">
        <v>470000000</v>
      </c>
      <c r="J2678" s="6" t="s">
        <v>32</v>
      </c>
      <c r="K2678" s="11" t="s">
        <v>95</v>
      </c>
      <c r="L2678" s="11" t="s">
        <v>6944</v>
      </c>
      <c r="M2678" s="11" t="s">
        <v>35</v>
      </c>
      <c r="N2678" s="11" t="s">
        <v>78</v>
      </c>
      <c r="O2678" s="11" t="s">
        <v>4398</v>
      </c>
      <c r="P2678" s="11">
        <v>715</v>
      </c>
      <c r="Q2678" s="11" t="s">
        <v>2428</v>
      </c>
      <c r="R2678" s="9">
        <v>9000</v>
      </c>
      <c r="S2678" s="9">
        <v>600</v>
      </c>
      <c r="T2678" s="9">
        <f t="shared" ref="T2678" si="1592">R2678*S2678</f>
        <v>5400000</v>
      </c>
      <c r="U2678" s="9">
        <f t="shared" ref="U2678" si="1593">T2678*1.12</f>
        <v>6048000.0000000009</v>
      </c>
      <c r="V2678" s="11" t="s">
        <v>80</v>
      </c>
      <c r="W2678" s="11">
        <v>2016</v>
      </c>
      <c r="X2678" s="269"/>
    </row>
    <row r="2679" spans="1:24" ht="165.75" x14ac:dyDescent="0.25">
      <c r="A2679" s="6" t="s">
        <v>6488</v>
      </c>
      <c r="B2679" s="15" t="s">
        <v>25</v>
      </c>
      <c r="C2679" s="11" t="s">
        <v>4440</v>
      </c>
      <c r="D2679" s="11" t="s">
        <v>4437</v>
      </c>
      <c r="E2679" s="11" t="s">
        <v>4441</v>
      </c>
      <c r="F2679" s="11" t="s">
        <v>4442</v>
      </c>
      <c r="G2679" s="11" t="s">
        <v>30</v>
      </c>
      <c r="H2679" s="11">
        <v>50</v>
      </c>
      <c r="I2679" s="11">
        <v>470000000</v>
      </c>
      <c r="J2679" s="6" t="s">
        <v>32</v>
      </c>
      <c r="K2679" s="11" t="s">
        <v>95</v>
      </c>
      <c r="L2679" s="11" t="s">
        <v>6944</v>
      </c>
      <c r="M2679" s="11" t="s">
        <v>35</v>
      </c>
      <c r="N2679" s="11" t="s">
        <v>78</v>
      </c>
      <c r="O2679" s="11" t="s">
        <v>4398</v>
      </c>
      <c r="P2679" s="11">
        <v>715</v>
      </c>
      <c r="Q2679" s="11" t="s">
        <v>2428</v>
      </c>
      <c r="R2679" s="9">
        <v>1359</v>
      </c>
      <c r="S2679" s="9">
        <v>210</v>
      </c>
      <c r="T2679" s="9">
        <v>0</v>
      </c>
      <c r="U2679" s="9">
        <f t="shared" si="1540"/>
        <v>0</v>
      </c>
      <c r="V2679" s="11" t="s">
        <v>80</v>
      </c>
      <c r="W2679" s="11">
        <v>2016</v>
      </c>
      <c r="X2679" s="32" t="s">
        <v>6905</v>
      </c>
    </row>
    <row r="2680" spans="1:24" ht="165.75" x14ac:dyDescent="0.25">
      <c r="A2680" s="6" t="s">
        <v>6489</v>
      </c>
      <c r="B2680" s="15" t="s">
        <v>25</v>
      </c>
      <c r="C2680" s="11" t="s">
        <v>4443</v>
      </c>
      <c r="D2680" s="11" t="s">
        <v>4437</v>
      </c>
      <c r="E2680" s="11" t="s">
        <v>4444</v>
      </c>
      <c r="F2680" s="11" t="s">
        <v>4445</v>
      </c>
      <c r="G2680" s="11" t="s">
        <v>337</v>
      </c>
      <c r="H2680" s="11">
        <v>50</v>
      </c>
      <c r="I2680" s="11">
        <v>470000000</v>
      </c>
      <c r="J2680" s="6" t="s">
        <v>32</v>
      </c>
      <c r="K2680" s="11" t="s">
        <v>3496</v>
      </c>
      <c r="L2680" s="11" t="s">
        <v>6944</v>
      </c>
      <c r="M2680" s="11" t="s">
        <v>35</v>
      </c>
      <c r="N2680" s="11" t="s">
        <v>78</v>
      </c>
      <c r="O2680" s="11" t="s">
        <v>4398</v>
      </c>
      <c r="P2680" s="11">
        <v>715</v>
      </c>
      <c r="Q2680" s="11" t="s">
        <v>2428</v>
      </c>
      <c r="R2680" s="9">
        <v>6436</v>
      </c>
      <c r="S2680" s="9">
        <v>1800</v>
      </c>
      <c r="T2680" s="9">
        <v>0</v>
      </c>
      <c r="U2680" s="9">
        <f t="shared" si="1540"/>
        <v>0</v>
      </c>
      <c r="V2680" s="11" t="s">
        <v>4407</v>
      </c>
      <c r="W2680" s="11">
        <v>2016</v>
      </c>
      <c r="X2680" s="32" t="s">
        <v>6897</v>
      </c>
    </row>
    <row r="2681" spans="1:24" ht="165.75" x14ac:dyDescent="0.25">
      <c r="A2681" s="6" t="s">
        <v>6935</v>
      </c>
      <c r="B2681" s="15" t="s">
        <v>25</v>
      </c>
      <c r="C2681" s="11" t="s">
        <v>4443</v>
      </c>
      <c r="D2681" s="11" t="s">
        <v>4437</v>
      </c>
      <c r="E2681" s="11" t="s">
        <v>4444</v>
      </c>
      <c r="F2681" s="11" t="s">
        <v>4445</v>
      </c>
      <c r="G2681" s="11" t="s">
        <v>30</v>
      </c>
      <c r="H2681" s="11">
        <v>50</v>
      </c>
      <c r="I2681" s="11">
        <v>470000000</v>
      </c>
      <c r="J2681" s="6" t="s">
        <v>32</v>
      </c>
      <c r="K2681" s="11" t="s">
        <v>3496</v>
      </c>
      <c r="L2681" s="11" t="s">
        <v>6944</v>
      </c>
      <c r="M2681" s="11" t="s">
        <v>35</v>
      </c>
      <c r="N2681" s="11" t="s">
        <v>78</v>
      </c>
      <c r="O2681" s="11" t="s">
        <v>4398</v>
      </c>
      <c r="P2681" s="11">
        <v>715</v>
      </c>
      <c r="Q2681" s="11" t="s">
        <v>2428</v>
      </c>
      <c r="R2681" s="9">
        <v>2800</v>
      </c>
      <c r="S2681" s="9">
        <v>1800</v>
      </c>
      <c r="T2681" s="9">
        <f t="shared" ref="T2681" si="1594">R2681*S2681</f>
        <v>5040000</v>
      </c>
      <c r="U2681" s="9">
        <f t="shared" ref="U2681" si="1595">T2681*1.12</f>
        <v>5644800.0000000009</v>
      </c>
      <c r="V2681" s="11" t="s">
        <v>4407</v>
      </c>
      <c r="W2681" s="11">
        <v>2016</v>
      </c>
      <c r="X2681" s="269"/>
    </row>
    <row r="2682" spans="1:24" ht="165.75" x14ac:dyDescent="0.25">
      <c r="A2682" s="6" t="s">
        <v>6490</v>
      </c>
      <c r="B2682" s="15" t="s">
        <v>25</v>
      </c>
      <c r="C2682" s="11" t="s">
        <v>4446</v>
      </c>
      <c r="D2682" s="11" t="s">
        <v>4447</v>
      </c>
      <c r="E2682" s="11" t="s">
        <v>4448</v>
      </c>
      <c r="F2682" s="11" t="s">
        <v>4449</v>
      </c>
      <c r="G2682" s="11" t="s">
        <v>30</v>
      </c>
      <c r="H2682" s="11">
        <v>50</v>
      </c>
      <c r="I2682" s="11">
        <v>470000000</v>
      </c>
      <c r="J2682" s="6" t="s">
        <v>32</v>
      </c>
      <c r="K2682" s="3" t="s">
        <v>240</v>
      </c>
      <c r="L2682" s="11" t="s">
        <v>6944</v>
      </c>
      <c r="M2682" s="11" t="s">
        <v>35</v>
      </c>
      <c r="N2682" s="11" t="s">
        <v>78</v>
      </c>
      <c r="O2682" s="11" t="s">
        <v>4398</v>
      </c>
      <c r="P2682" s="11">
        <v>715</v>
      </c>
      <c r="Q2682" s="11" t="s">
        <v>2428</v>
      </c>
      <c r="R2682" s="9">
        <v>2673</v>
      </c>
      <c r="S2682" s="9">
        <v>810</v>
      </c>
      <c r="T2682" s="9">
        <f t="shared" si="1573"/>
        <v>2165130</v>
      </c>
      <c r="U2682" s="9">
        <f t="shared" si="1540"/>
        <v>2424945.6</v>
      </c>
      <c r="V2682" s="11" t="s">
        <v>80</v>
      </c>
      <c r="W2682" s="11">
        <v>2016</v>
      </c>
      <c r="X2682" s="269"/>
    </row>
    <row r="2683" spans="1:24" ht="165.75" x14ac:dyDescent="0.25">
      <c r="A2683" s="6" t="s">
        <v>6491</v>
      </c>
      <c r="B2683" s="15" t="s">
        <v>25</v>
      </c>
      <c r="C2683" s="11" t="s">
        <v>4450</v>
      </c>
      <c r="D2683" s="11" t="s">
        <v>4451</v>
      </c>
      <c r="E2683" s="11" t="s">
        <v>4452</v>
      </c>
      <c r="F2683" s="11" t="s">
        <v>4453</v>
      </c>
      <c r="G2683" s="11" t="s">
        <v>30</v>
      </c>
      <c r="H2683" s="11">
        <v>50</v>
      </c>
      <c r="I2683" s="11">
        <v>470000000</v>
      </c>
      <c r="J2683" s="6" t="s">
        <v>32</v>
      </c>
      <c r="K2683" s="11" t="s">
        <v>267</v>
      </c>
      <c r="L2683" s="11" t="s">
        <v>6944</v>
      </c>
      <c r="M2683" s="11" t="s">
        <v>35</v>
      </c>
      <c r="N2683" s="11" t="s">
        <v>78</v>
      </c>
      <c r="O2683" s="11" t="s">
        <v>4398</v>
      </c>
      <c r="P2683" s="11">
        <v>796</v>
      </c>
      <c r="Q2683" s="88" t="s">
        <v>39</v>
      </c>
      <c r="R2683" s="9">
        <v>2574</v>
      </c>
      <c r="S2683" s="9">
        <v>110</v>
      </c>
      <c r="T2683" s="9">
        <f t="shared" si="1573"/>
        <v>283140</v>
      </c>
      <c r="U2683" s="9">
        <f t="shared" si="1540"/>
        <v>317116.80000000005</v>
      </c>
      <c r="V2683" s="11" t="s">
        <v>80</v>
      </c>
      <c r="W2683" s="11">
        <v>2016</v>
      </c>
      <c r="X2683" s="269"/>
    </row>
    <row r="2684" spans="1:24" ht="165.75" x14ac:dyDescent="0.25">
      <c r="A2684" s="6" t="s">
        <v>6492</v>
      </c>
      <c r="B2684" s="15" t="s">
        <v>25</v>
      </c>
      <c r="C2684" s="11" t="s">
        <v>4454</v>
      </c>
      <c r="D2684" s="11" t="s">
        <v>4451</v>
      </c>
      <c r="E2684" s="11" t="s">
        <v>4455</v>
      </c>
      <c r="F2684" s="11" t="s">
        <v>4456</v>
      </c>
      <c r="G2684" s="11" t="s">
        <v>30</v>
      </c>
      <c r="H2684" s="11">
        <v>50</v>
      </c>
      <c r="I2684" s="11">
        <v>470000000</v>
      </c>
      <c r="J2684" s="6" t="s">
        <v>32</v>
      </c>
      <c r="K2684" s="11" t="s">
        <v>4457</v>
      </c>
      <c r="L2684" s="11" t="s">
        <v>6944</v>
      </c>
      <c r="M2684" s="11" t="s">
        <v>35</v>
      </c>
      <c r="N2684" s="11" t="s">
        <v>78</v>
      </c>
      <c r="O2684" s="11" t="s">
        <v>4398</v>
      </c>
      <c r="P2684" s="11">
        <v>796</v>
      </c>
      <c r="Q2684" s="88" t="s">
        <v>39</v>
      </c>
      <c r="R2684" s="9">
        <v>152</v>
      </c>
      <c r="S2684" s="9">
        <v>3100</v>
      </c>
      <c r="T2684" s="9">
        <f t="shared" si="1573"/>
        <v>471200</v>
      </c>
      <c r="U2684" s="9">
        <f t="shared" si="1540"/>
        <v>527744</v>
      </c>
      <c r="V2684" s="11" t="s">
        <v>80</v>
      </c>
      <c r="W2684" s="11">
        <v>2016</v>
      </c>
      <c r="X2684" s="269"/>
    </row>
    <row r="2685" spans="1:24" ht="165.75" x14ac:dyDescent="0.25">
      <c r="A2685" s="6" t="s">
        <v>6493</v>
      </c>
      <c r="B2685" s="15" t="s">
        <v>25</v>
      </c>
      <c r="C2685" s="11" t="s">
        <v>4458</v>
      </c>
      <c r="D2685" s="11" t="s">
        <v>4459</v>
      </c>
      <c r="E2685" s="11" t="s">
        <v>4460</v>
      </c>
      <c r="F2685" s="11" t="s">
        <v>4461</v>
      </c>
      <c r="G2685" s="11" t="s">
        <v>30</v>
      </c>
      <c r="H2685" s="11">
        <v>50</v>
      </c>
      <c r="I2685" s="11">
        <v>470000000</v>
      </c>
      <c r="J2685" s="6" t="s">
        <v>32</v>
      </c>
      <c r="K2685" s="11" t="s">
        <v>152</v>
      </c>
      <c r="L2685" s="11" t="s">
        <v>6944</v>
      </c>
      <c r="M2685" s="11" t="s">
        <v>35</v>
      </c>
      <c r="N2685" s="11" t="s">
        <v>78</v>
      </c>
      <c r="O2685" s="11" t="s">
        <v>4398</v>
      </c>
      <c r="P2685" s="11">
        <v>796</v>
      </c>
      <c r="Q2685" s="88" t="s">
        <v>39</v>
      </c>
      <c r="R2685" s="9">
        <v>84</v>
      </c>
      <c r="S2685" s="9">
        <v>1670</v>
      </c>
      <c r="T2685" s="9">
        <v>0</v>
      </c>
      <c r="U2685" s="9">
        <f t="shared" si="1540"/>
        <v>0</v>
      </c>
      <c r="V2685" s="11" t="s">
        <v>4407</v>
      </c>
      <c r="W2685" s="11">
        <v>2016</v>
      </c>
      <c r="X2685" s="32" t="s">
        <v>6905</v>
      </c>
    </row>
    <row r="2686" spans="1:24" ht="165.75" x14ac:dyDescent="0.25">
      <c r="A2686" s="6" t="s">
        <v>6494</v>
      </c>
      <c r="B2686" s="15" t="s">
        <v>25</v>
      </c>
      <c r="C2686" s="11" t="s">
        <v>4462</v>
      </c>
      <c r="D2686" s="11" t="s">
        <v>2706</v>
      </c>
      <c r="E2686" s="11" t="s">
        <v>4463</v>
      </c>
      <c r="F2686" s="11" t="s">
        <v>4464</v>
      </c>
      <c r="G2686" s="11" t="s">
        <v>30</v>
      </c>
      <c r="H2686" s="11">
        <v>50</v>
      </c>
      <c r="I2686" s="11">
        <v>470000000</v>
      </c>
      <c r="J2686" s="6" t="s">
        <v>32</v>
      </c>
      <c r="K2686" s="11" t="s">
        <v>152</v>
      </c>
      <c r="L2686" s="11" t="s">
        <v>6944</v>
      </c>
      <c r="M2686" s="11" t="s">
        <v>35</v>
      </c>
      <c r="N2686" s="11" t="s">
        <v>78</v>
      </c>
      <c r="O2686" s="11" t="s">
        <v>4398</v>
      </c>
      <c r="P2686" s="11">
        <v>796</v>
      </c>
      <c r="Q2686" s="88" t="s">
        <v>39</v>
      </c>
      <c r="R2686" s="9">
        <v>148</v>
      </c>
      <c r="S2686" s="9">
        <v>1200</v>
      </c>
      <c r="T2686" s="9">
        <v>0</v>
      </c>
      <c r="U2686" s="9">
        <f t="shared" si="1540"/>
        <v>0</v>
      </c>
      <c r="V2686" s="11" t="s">
        <v>80</v>
      </c>
      <c r="W2686" s="11">
        <v>2016</v>
      </c>
      <c r="X2686" s="32" t="s">
        <v>6907</v>
      </c>
    </row>
    <row r="2687" spans="1:24" ht="165.75" x14ac:dyDescent="0.25">
      <c r="A2687" s="6" t="s">
        <v>6936</v>
      </c>
      <c r="B2687" s="15" t="s">
        <v>25</v>
      </c>
      <c r="C2687" s="11" t="s">
        <v>4462</v>
      </c>
      <c r="D2687" s="11" t="s">
        <v>2706</v>
      </c>
      <c r="E2687" s="11" t="s">
        <v>4463</v>
      </c>
      <c r="F2687" s="11" t="s">
        <v>4464</v>
      </c>
      <c r="G2687" s="11" t="s">
        <v>30</v>
      </c>
      <c r="H2687" s="11">
        <v>50</v>
      </c>
      <c r="I2687" s="11">
        <v>470000000</v>
      </c>
      <c r="J2687" s="6" t="s">
        <v>32</v>
      </c>
      <c r="K2687" s="11" t="s">
        <v>152</v>
      </c>
      <c r="L2687" s="11" t="s">
        <v>6944</v>
      </c>
      <c r="M2687" s="11" t="s">
        <v>35</v>
      </c>
      <c r="N2687" s="11" t="s">
        <v>78</v>
      </c>
      <c r="O2687" s="11" t="s">
        <v>4398</v>
      </c>
      <c r="P2687" s="11">
        <v>796</v>
      </c>
      <c r="Q2687" s="88" t="s">
        <v>39</v>
      </c>
      <c r="R2687" s="9">
        <v>110</v>
      </c>
      <c r="S2687" s="9">
        <v>1200</v>
      </c>
      <c r="T2687" s="9">
        <f t="shared" ref="T2687" si="1596">R2687*S2687</f>
        <v>132000</v>
      </c>
      <c r="U2687" s="9">
        <f t="shared" ref="U2687" si="1597">T2687*1.12</f>
        <v>147840</v>
      </c>
      <c r="V2687" s="11" t="s">
        <v>80</v>
      </c>
      <c r="W2687" s="11">
        <v>2016</v>
      </c>
      <c r="X2687" s="269"/>
    </row>
    <row r="2688" spans="1:24" ht="165.75" x14ac:dyDescent="0.25">
      <c r="A2688" s="6" t="s">
        <v>6495</v>
      </c>
      <c r="B2688" s="15" t="s">
        <v>25</v>
      </c>
      <c r="C2688" s="11" t="s">
        <v>4465</v>
      </c>
      <c r="D2688" s="11" t="s">
        <v>4466</v>
      </c>
      <c r="E2688" s="11" t="s">
        <v>4467</v>
      </c>
      <c r="F2688" s="11" t="s">
        <v>4468</v>
      </c>
      <c r="G2688" s="11" t="s">
        <v>30</v>
      </c>
      <c r="H2688" s="11">
        <v>50</v>
      </c>
      <c r="I2688" s="11">
        <v>470000000</v>
      </c>
      <c r="J2688" s="6" t="s">
        <v>32</v>
      </c>
      <c r="K2688" s="11" t="s">
        <v>4457</v>
      </c>
      <c r="L2688" s="11" t="s">
        <v>6944</v>
      </c>
      <c r="M2688" s="11" t="s">
        <v>35</v>
      </c>
      <c r="N2688" s="11" t="s">
        <v>78</v>
      </c>
      <c r="O2688" s="11" t="s">
        <v>4398</v>
      </c>
      <c r="P2688" s="11">
        <v>839</v>
      </c>
      <c r="Q2688" s="3" t="s">
        <v>2030</v>
      </c>
      <c r="R2688" s="9">
        <v>120</v>
      </c>
      <c r="S2688" s="9">
        <v>1500</v>
      </c>
      <c r="T2688" s="9">
        <v>0</v>
      </c>
      <c r="U2688" s="9">
        <f t="shared" si="1540"/>
        <v>0</v>
      </c>
      <c r="V2688" s="11" t="s">
        <v>80</v>
      </c>
      <c r="W2688" s="11">
        <v>2016</v>
      </c>
      <c r="X2688" s="32" t="s">
        <v>6905</v>
      </c>
    </row>
    <row r="2689" spans="1:24" ht="165.75" x14ac:dyDescent="0.25">
      <c r="A2689" s="6" t="s">
        <v>6496</v>
      </c>
      <c r="B2689" s="15" t="s">
        <v>25</v>
      </c>
      <c r="C2689" s="11" t="s">
        <v>4469</v>
      </c>
      <c r="D2689" s="11" t="s">
        <v>4470</v>
      </c>
      <c r="E2689" s="11" t="s">
        <v>4471</v>
      </c>
      <c r="F2689" s="11" t="s">
        <v>4472</v>
      </c>
      <c r="G2689" s="11" t="s">
        <v>30</v>
      </c>
      <c r="H2689" s="11">
        <v>50</v>
      </c>
      <c r="I2689" s="11">
        <v>470000000</v>
      </c>
      <c r="J2689" s="6" t="s">
        <v>32</v>
      </c>
      <c r="K2689" s="11" t="s">
        <v>267</v>
      </c>
      <c r="L2689" s="11" t="s">
        <v>6944</v>
      </c>
      <c r="M2689" s="11" t="s">
        <v>35</v>
      </c>
      <c r="N2689" s="11" t="s">
        <v>78</v>
      </c>
      <c r="O2689" s="11" t="s">
        <v>4398</v>
      </c>
      <c r="P2689" s="11">
        <v>796</v>
      </c>
      <c r="Q2689" s="88" t="s">
        <v>39</v>
      </c>
      <c r="R2689" s="9">
        <v>2300</v>
      </c>
      <c r="S2689" s="9">
        <v>50</v>
      </c>
      <c r="T2689" s="9">
        <v>0</v>
      </c>
      <c r="U2689" s="9">
        <f t="shared" si="1540"/>
        <v>0</v>
      </c>
      <c r="V2689" s="11" t="s">
        <v>80</v>
      </c>
      <c r="W2689" s="11">
        <v>2016</v>
      </c>
      <c r="X2689" s="32" t="s">
        <v>6907</v>
      </c>
    </row>
    <row r="2690" spans="1:24" ht="165.75" x14ac:dyDescent="0.25">
      <c r="A2690" s="6" t="s">
        <v>6937</v>
      </c>
      <c r="B2690" s="15" t="s">
        <v>25</v>
      </c>
      <c r="C2690" s="11" t="s">
        <v>4469</v>
      </c>
      <c r="D2690" s="11" t="s">
        <v>4470</v>
      </c>
      <c r="E2690" s="11" t="s">
        <v>4471</v>
      </c>
      <c r="F2690" s="11" t="s">
        <v>4472</v>
      </c>
      <c r="G2690" s="11" t="s">
        <v>30</v>
      </c>
      <c r="H2690" s="11">
        <v>50</v>
      </c>
      <c r="I2690" s="11">
        <v>470000000</v>
      </c>
      <c r="J2690" s="6" t="s">
        <v>32</v>
      </c>
      <c r="K2690" s="11" t="s">
        <v>267</v>
      </c>
      <c r="L2690" s="11" t="s">
        <v>6944</v>
      </c>
      <c r="M2690" s="11" t="s">
        <v>35</v>
      </c>
      <c r="N2690" s="11" t="s">
        <v>78</v>
      </c>
      <c r="O2690" s="11" t="s">
        <v>4398</v>
      </c>
      <c r="P2690" s="11">
        <v>796</v>
      </c>
      <c r="Q2690" s="88" t="s">
        <v>39</v>
      </c>
      <c r="R2690" s="9">
        <v>15600</v>
      </c>
      <c r="S2690" s="9">
        <v>50</v>
      </c>
      <c r="T2690" s="9">
        <f t="shared" ref="T2690" si="1598">R2690*S2690</f>
        <v>780000</v>
      </c>
      <c r="U2690" s="9">
        <f t="shared" ref="U2690" si="1599">T2690*1.12</f>
        <v>873600.00000000012</v>
      </c>
      <c r="V2690" s="11" t="s">
        <v>80</v>
      </c>
      <c r="W2690" s="11">
        <v>2016</v>
      </c>
      <c r="X2690" s="269"/>
    </row>
    <row r="2691" spans="1:24" ht="165.75" x14ac:dyDescent="0.25">
      <c r="A2691" s="6" t="s">
        <v>6497</v>
      </c>
      <c r="B2691" s="15" t="s">
        <v>25</v>
      </c>
      <c r="C2691" s="11" t="s">
        <v>4473</v>
      </c>
      <c r="D2691" s="11" t="s">
        <v>4474</v>
      </c>
      <c r="E2691" s="11" t="s">
        <v>4475</v>
      </c>
      <c r="F2691" s="11" t="s">
        <v>4476</v>
      </c>
      <c r="G2691" s="11" t="s">
        <v>30</v>
      </c>
      <c r="H2691" s="11">
        <v>50</v>
      </c>
      <c r="I2691" s="11">
        <v>470000000</v>
      </c>
      <c r="J2691" s="6" t="s">
        <v>32</v>
      </c>
      <c r="K2691" s="11" t="s">
        <v>628</v>
      </c>
      <c r="L2691" s="11" t="s">
        <v>6944</v>
      </c>
      <c r="M2691" s="11" t="s">
        <v>35</v>
      </c>
      <c r="N2691" s="11" t="s">
        <v>78</v>
      </c>
      <c r="O2691" s="11" t="s">
        <v>4398</v>
      </c>
      <c r="P2691" s="11">
        <v>796</v>
      </c>
      <c r="Q2691" s="88" t="s">
        <v>39</v>
      </c>
      <c r="R2691" s="9">
        <v>1986</v>
      </c>
      <c r="S2691" s="9">
        <v>950</v>
      </c>
      <c r="T2691" s="9">
        <v>0</v>
      </c>
      <c r="U2691" s="9">
        <f t="shared" si="1540"/>
        <v>0</v>
      </c>
      <c r="V2691" s="11" t="s">
        <v>80</v>
      </c>
      <c r="W2691" s="11">
        <v>2016</v>
      </c>
      <c r="X2691" s="32" t="s">
        <v>6907</v>
      </c>
    </row>
    <row r="2692" spans="1:24" ht="165.75" x14ac:dyDescent="0.25">
      <c r="A2692" s="6" t="s">
        <v>6938</v>
      </c>
      <c r="B2692" s="15" t="s">
        <v>25</v>
      </c>
      <c r="C2692" s="11" t="s">
        <v>4473</v>
      </c>
      <c r="D2692" s="11" t="s">
        <v>4474</v>
      </c>
      <c r="E2692" s="11" t="s">
        <v>4475</v>
      </c>
      <c r="F2692" s="11" t="s">
        <v>4476</v>
      </c>
      <c r="G2692" s="11" t="s">
        <v>30</v>
      </c>
      <c r="H2692" s="11">
        <v>50</v>
      </c>
      <c r="I2692" s="11">
        <v>470000000</v>
      </c>
      <c r="J2692" s="6" t="s">
        <v>32</v>
      </c>
      <c r="K2692" s="11" t="s">
        <v>628</v>
      </c>
      <c r="L2692" s="11" t="s">
        <v>6944</v>
      </c>
      <c r="M2692" s="11" t="s">
        <v>35</v>
      </c>
      <c r="N2692" s="11" t="s">
        <v>78</v>
      </c>
      <c r="O2692" s="11" t="s">
        <v>4398</v>
      </c>
      <c r="P2692" s="11">
        <v>796</v>
      </c>
      <c r="Q2692" s="88" t="s">
        <v>39</v>
      </c>
      <c r="R2692" s="9">
        <v>1100</v>
      </c>
      <c r="S2692" s="9">
        <v>950</v>
      </c>
      <c r="T2692" s="9">
        <f t="shared" ref="T2692" si="1600">R2692*S2692</f>
        <v>1045000</v>
      </c>
      <c r="U2692" s="9">
        <f t="shared" ref="U2692" si="1601">T2692*1.12</f>
        <v>1170400</v>
      </c>
      <c r="V2692" s="11" t="s">
        <v>80</v>
      </c>
      <c r="W2692" s="11">
        <v>2016</v>
      </c>
      <c r="X2692" s="269"/>
    </row>
    <row r="2693" spans="1:24" ht="165.75" x14ac:dyDescent="0.25">
      <c r="A2693" s="6" t="s">
        <v>6498</v>
      </c>
      <c r="B2693" s="15" t="s">
        <v>25</v>
      </c>
      <c r="C2693" s="11" t="s">
        <v>4477</v>
      </c>
      <c r="D2693" s="11" t="s">
        <v>4474</v>
      </c>
      <c r="E2693" s="11" t="s">
        <v>4478</v>
      </c>
      <c r="F2693" s="11" t="s">
        <v>4479</v>
      </c>
      <c r="G2693" s="11" t="s">
        <v>30</v>
      </c>
      <c r="H2693" s="11">
        <v>50</v>
      </c>
      <c r="I2693" s="11">
        <v>470000000</v>
      </c>
      <c r="J2693" s="6" t="s">
        <v>32</v>
      </c>
      <c r="K2693" s="11" t="s">
        <v>628</v>
      </c>
      <c r="L2693" s="11" t="s">
        <v>6944</v>
      </c>
      <c r="M2693" s="11" t="s">
        <v>35</v>
      </c>
      <c r="N2693" s="11" t="s">
        <v>78</v>
      </c>
      <c r="O2693" s="11" t="s">
        <v>4398</v>
      </c>
      <c r="P2693" s="11">
        <v>796</v>
      </c>
      <c r="Q2693" s="88" t="s">
        <v>39</v>
      </c>
      <c r="R2693" s="9">
        <v>148</v>
      </c>
      <c r="S2693" s="9">
        <v>1100</v>
      </c>
      <c r="T2693" s="9">
        <v>0</v>
      </c>
      <c r="U2693" s="9">
        <f t="shared" si="1540"/>
        <v>0</v>
      </c>
      <c r="V2693" s="11" t="s">
        <v>80</v>
      </c>
      <c r="W2693" s="11">
        <v>2016</v>
      </c>
      <c r="X2693" s="32" t="s">
        <v>6907</v>
      </c>
    </row>
    <row r="2694" spans="1:24" ht="165.75" x14ac:dyDescent="0.25">
      <c r="A2694" s="6" t="s">
        <v>6939</v>
      </c>
      <c r="B2694" s="15" t="s">
        <v>25</v>
      </c>
      <c r="C2694" s="11" t="s">
        <v>4477</v>
      </c>
      <c r="D2694" s="11" t="s">
        <v>4474</v>
      </c>
      <c r="E2694" s="11" t="s">
        <v>4478</v>
      </c>
      <c r="F2694" s="11" t="s">
        <v>4479</v>
      </c>
      <c r="G2694" s="11" t="s">
        <v>30</v>
      </c>
      <c r="H2694" s="11">
        <v>50</v>
      </c>
      <c r="I2694" s="11">
        <v>470000000</v>
      </c>
      <c r="J2694" s="6" t="s">
        <v>32</v>
      </c>
      <c r="K2694" s="11" t="s">
        <v>628</v>
      </c>
      <c r="L2694" s="11" t="s">
        <v>6944</v>
      </c>
      <c r="M2694" s="11" t="s">
        <v>35</v>
      </c>
      <c r="N2694" s="11" t="s">
        <v>78</v>
      </c>
      <c r="O2694" s="11" t="s">
        <v>4398</v>
      </c>
      <c r="P2694" s="11">
        <v>796</v>
      </c>
      <c r="Q2694" s="88" t="s">
        <v>39</v>
      </c>
      <c r="R2694" s="9">
        <v>110</v>
      </c>
      <c r="S2694" s="9">
        <v>1100</v>
      </c>
      <c r="T2694" s="9">
        <f t="shared" ref="T2694" si="1602">R2694*S2694</f>
        <v>121000</v>
      </c>
      <c r="U2694" s="9">
        <f t="shared" ref="U2694" si="1603">T2694*1.12</f>
        <v>135520</v>
      </c>
      <c r="V2694" s="11" t="s">
        <v>80</v>
      </c>
      <c r="W2694" s="11">
        <v>2016</v>
      </c>
      <c r="X2694" s="269"/>
    </row>
    <row r="2695" spans="1:24" ht="165.75" x14ac:dyDescent="0.25">
      <c r="A2695" s="6" t="s">
        <v>6499</v>
      </c>
      <c r="B2695" s="15" t="s">
        <v>25</v>
      </c>
      <c r="C2695" s="11" t="s">
        <v>4480</v>
      </c>
      <c r="D2695" s="11" t="s">
        <v>4481</v>
      </c>
      <c r="E2695" s="11" t="s">
        <v>4482</v>
      </c>
      <c r="F2695" s="11" t="s">
        <v>4483</v>
      </c>
      <c r="G2695" s="11" t="s">
        <v>30</v>
      </c>
      <c r="H2695" s="11">
        <v>50</v>
      </c>
      <c r="I2695" s="11">
        <v>470000000</v>
      </c>
      <c r="J2695" s="6" t="s">
        <v>32</v>
      </c>
      <c r="K2695" s="11" t="s">
        <v>628</v>
      </c>
      <c r="L2695" s="11" t="s">
        <v>6944</v>
      </c>
      <c r="M2695" s="11" t="s">
        <v>35</v>
      </c>
      <c r="N2695" s="11" t="s">
        <v>78</v>
      </c>
      <c r="O2695" s="11" t="s">
        <v>4398</v>
      </c>
      <c r="P2695" s="11">
        <v>796</v>
      </c>
      <c r="Q2695" s="88" t="s">
        <v>39</v>
      </c>
      <c r="R2695" s="9">
        <v>880</v>
      </c>
      <c r="S2695" s="9">
        <v>880</v>
      </c>
      <c r="T2695" s="9">
        <v>0</v>
      </c>
      <c r="U2695" s="9">
        <f t="shared" si="1540"/>
        <v>0</v>
      </c>
      <c r="V2695" s="11" t="s">
        <v>80</v>
      </c>
      <c r="W2695" s="11">
        <v>2016</v>
      </c>
      <c r="X2695" s="32" t="s">
        <v>6942</v>
      </c>
    </row>
    <row r="2696" spans="1:24" ht="165.75" x14ac:dyDescent="0.25">
      <c r="A2696" s="6" t="s">
        <v>6940</v>
      </c>
      <c r="B2696" s="15" t="s">
        <v>25</v>
      </c>
      <c r="C2696" s="11" t="s">
        <v>4480</v>
      </c>
      <c r="D2696" s="11" t="s">
        <v>4481</v>
      </c>
      <c r="E2696" s="11" t="s">
        <v>4482</v>
      </c>
      <c r="F2696" s="11" t="s">
        <v>4483</v>
      </c>
      <c r="G2696" s="11" t="s">
        <v>30</v>
      </c>
      <c r="H2696" s="11">
        <v>50</v>
      </c>
      <c r="I2696" s="11">
        <v>470000000</v>
      </c>
      <c r="J2696" s="6" t="s">
        <v>32</v>
      </c>
      <c r="K2696" s="11" t="s">
        <v>628</v>
      </c>
      <c r="L2696" s="11" t="s">
        <v>6944</v>
      </c>
      <c r="M2696" s="11" t="s">
        <v>35</v>
      </c>
      <c r="N2696" s="11" t="s">
        <v>78</v>
      </c>
      <c r="O2696" s="11" t="s">
        <v>4398</v>
      </c>
      <c r="P2696" s="11">
        <v>796</v>
      </c>
      <c r="Q2696" s="88" t="s">
        <v>39</v>
      </c>
      <c r="R2696" s="9">
        <v>300</v>
      </c>
      <c r="S2696" s="9">
        <v>880</v>
      </c>
      <c r="T2696" s="9">
        <f t="shared" ref="T2696" si="1604">R2696*S2696</f>
        <v>264000</v>
      </c>
      <c r="U2696" s="9">
        <f t="shared" ref="U2696" si="1605">T2696*1.12</f>
        <v>295680</v>
      </c>
      <c r="V2696" s="11" t="s">
        <v>80</v>
      </c>
      <c r="W2696" s="11">
        <v>2016</v>
      </c>
      <c r="X2696" s="269"/>
    </row>
    <row r="2697" spans="1:24" ht="165.75" x14ac:dyDescent="0.25">
      <c r="A2697" s="6" t="s">
        <v>6500</v>
      </c>
      <c r="B2697" s="15" t="s">
        <v>25</v>
      </c>
      <c r="C2697" s="11" t="s">
        <v>4480</v>
      </c>
      <c r="D2697" s="11" t="s">
        <v>4481</v>
      </c>
      <c r="E2697" s="11" t="s">
        <v>4482</v>
      </c>
      <c r="F2697" s="11" t="s">
        <v>4484</v>
      </c>
      <c r="G2697" s="11" t="s">
        <v>30</v>
      </c>
      <c r="H2697" s="11">
        <v>50</v>
      </c>
      <c r="I2697" s="11">
        <v>470000000</v>
      </c>
      <c r="J2697" s="6" t="s">
        <v>32</v>
      </c>
      <c r="K2697" s="11" t="s">
        <v>4457</v>
      </c>
      <c r="L2697" s="11" t="s">
        <v>6944</v>
      </c>
      <c r="M2697" s="11" t="s">
        <v>35</v>
      </c>
      <c r="N2697" s="11" t="s">
        <v>78</v>
      </c>
      <c r="O2697" s="11" t="s">
        <v>4398</v>
      </c>
      <c r="P2697" s="11">
        <v>796</v>
      </c>
      <c r="Q2697" s="88" t="s">
        <v>39</v>
      </c>
      <c r="R2697" s="9">
        <v>238</v>
      </c>
      <c r="S2697" s="9">
        <v>1100</v>
      </c>
      <c r="T2697" s="9">
        <v>0</v>
      </c>
      <c r="U2697" s="9">
        <f t="shared" si="1540"/>
        <v>0</v>
      </c>
      <c r="V2697" s="11" t="s">
        <v>80</v>
      </c>
      <c r="W2697" s="11">
        <v>2016</v>
      </c>
      <c r="X2697" s="32" t="s">
        <v>6942</v>
      </c>
    </row>
    <row r="2698" spans="1:24" ht="165.75" x14ac:dyDescent="0.25">
      <c r="A2698" s="6" t="s">
        <v>6941</v>
      </c>
      <c r="B2698" s="15" t="s">
        <v>25</v>
      </c>
      <c r="C2698" s="11" t="s">
        <v>4480</v>
      </c>
      <c r="D2698" s="11" t="s">
        <v>4481</v>
      </c>
      <c r="E2698" s="11" t="s">
        <v>4482</v>
      </c>
      <c r="F2698" s="11" t="s">
        <v>4484</v>
      </c>
      <c r="G2698" s="11" t="s">
        <v>30</v>
      </c>
      <c r="H2698" s="11">
        <v>50</v>
      </c>
      <c r="I2698" s="11">
        <v>470000000</v>
      </c>
      <c r="J2698" s="6" t="s">
        <v>32</v>
      </c>
      <c r="K2698" s="11" t="s">
        <v>4457</v>
      </c>
      <c r="L2698" s="11" t="s">
        <v>6944</v>
      </c>
      <c r="M2698" s="11" t="s">
        <v>35</v>
      </c>
      <c r="N2698" s="11" t="s">
        <v>78</v>
      </c>
      <c r="O2698" s="11" t="s">
        <v>4398</v>
      </c>
      <c r="P2698" s="11">
        <v>796</v>
      </c>
      <c r="Q2698" s="88" t="s">
        <v>39</v>
      </c>
      <c r="R2698" s="9">
        <v>100</v>
      </c>
      <c r="S2698" s="9">
        <v>1100</v>
      </c>
      <c r="T2698" s="9">
        <f t="shared" ref="T2698" si="1606">R2698*S2698</f>
        <v>110000</v>
      </c>
      <c r="U2698" s="9">
        <f t="shared" ref="U2698" si="1607">T2698*1.12</f>
        <v>123200.00000000001</v>
      </c>
      <c r="V2698" s="11" t="s">
        <v>80</v>
      </c>
      <c r="W2698" s="11">
        <v>2016</v>
      </c>
      <c r="X2698" s="269"/>
    </row>
    <row r="2699" spans="1:24" ht="165.75" x14ac:dyDescent="0.25">
      <c r="A2699" s="6" t="s">
        <v>6501</v>
      </c>
      <c r="B2699" s="15" t="s">
        <v>25</v>
      </c>
      <c r="C2699" s="11" t="s">
        <v>4485</v>
      </c>
      <c r="D2699" s="11" t="s">
        <v>4486</v>
      </c>
      <c r="E2699" s="11" t="s">
        <v>4487</v>
      </c>
      <c r="F2699" s="11" t="s">
        <v>4488</v>
      </c>
      <c r="G2699" s="11" t="s">
        <v>30</v>
      </c>
      <c r="H2699" s="11">
        <v>50</v>
      </c>
      <c r="I2699" s="11">
        <v>470000000</v>
      </c>
      <c r="J2699" s="6" t="s">
        <v>32</v>
      </c>
      <c r="K2699" s="11" t="s">
        <v>3496</v>
      </c>
      <c r="L2699" s="11" t="s">
        <v>6944</v>
      </c>
      <c r="M2699" s="11" t="s">
        <v>35</v>
      </c>
      <c r="N2699" s="11" t="s">
        <v>78</v>
      </c>
      <c r="O2699" s="11" t="s">
        <v>4398</v>
      </c>
      <c r="P2699" s="11">
        <v>796</v>
      </c>
      <c r="Q2699" s="88" t="s">
        <v>39</v>
      </c>
      <c r="R2699" s="9">
        <v>772</v>
      </c>
      <c r="S2699" s="9">
        <v>1150</v>
      </c>
      <c r="T2699" s="9">
        <v>0</v>
      </c>
      <c r="U2699" s="9">
        <f t="shared" si="1540"/>
        <v>0</v>
      </c>
      <c r="V2699" s="11" t="s">
        <v>4407</v>
      </c>
      <c r="W2699" s="11">
        <v>2016</v>
      </c>
      <c r="X2699" s="32" t="s">
        <v>6905</v>
      </c>
    </row>
    <row r="2700" spans="1:24" ht="165.75" x14ac:dyDescent="0.25">
      <c r="A2700" s="6" t="s">
        <v>6502</v>
      </c>
      <c r="B2700" s="15" t="s">
        <v>25</v>
      </c>
      <c r="C2700" s="11" t="s">
        <v>4489</v>
      </c>
      <c r="D2700" s="11" t="s">
        <v>4490</v>
      </c>
      <c r="E2700" s="11" t="s">
        <v>4491</v>
      </c>
      <c r="F2700" s="11" t="s">
        <v>4492</v>
      </c>
      <c r="G2700" s="11" t="s">
        <v>30</v>
      </c>
      <c r="H2700" s="11">
        <v>50</v>
      </c>
      <c r="I2700" s="11">
        <v>470000000</v>
      </c>
      <c r="J2700" s="6" t="s">
        <v>32</v>
      </c>
      <c r="K2700" s="11" t="s">
        <v>152</v>
      </c>
      <c r="L2700" s="11" t="s">
        <v>6944</v>
      </c>
      <c r="M2700" s="11" t="s">
        <v>35</v>
      </c>
      <c r="N2700" s="11" t="s">
        <v>78</v>
      </c>
      <c r="O2700" s="11" t="s">
        <v>4398</v>
      </c>
      <c r="P2700" s="11">
        <v>796</v>
      </c>
      <c r="Q2700" s="88" t="s">
        <v>39</v>
      </c>
      <c r="R2700" s="9">
        <v>50</v>
      </c>
      <c r="S2700" s="9">
        <v>13000</v>
      </c>
      <c r="T2700" s="9">
        <v>0</v>
      </c>
      <c r="U2700" s="9">
        <f t="shared" si="1540"/>
        <v>0</v>
      </c>
      <c r="V2700" s="11" t="s">
        <v>80</v>
      </c>
      <c r="W2700" s="11">
        <v>2016</v>
      </c>
      <c r="X2700" s="32" t="s">
        <v>6905</v>
      </c>
    </row>
    <row r="2701" spans="1:24" ht="165.75" x14ac:dyDescent="0.25">
      <c r="A2701" s="6" t="s">
        <v>6503</v>
      </c>
      <c r="B2701" s="15" t="s">
        <v>25</v>
      </c>
      <c r="C2701" s="11" t="s">
        <v>4493</v>
      </c>
      <c r="D2701" s="11" t="s">
        <v>4490</v>
      </c>
      <c r="E2701" s="11" t="s">
        <v>4494</v>
      </c>
      <c r="F2701" s="11" t="s">
        <v>4495</v>
      </c>
      <c r="G2701" s="11" t="s">
        <v>30</v>
      </c>
      <c r="H2701" s="11">
        <v>50</v>
      </c>
      <c r="I2701" s="11">
        <v>470000000</v>
      </c>
      <c r="J2701" s="6" t="s">
        <v>32</v>
      </c>
      <c r="K2701" s="11" t="s">
        <v>152</v>
      </c>
      <c r="L2701" s="11" t="s">
        <v>6944</v>
      </c>
      <c r="M2701" s="11" t="s">
        <v>35</v>
      </c>
      <c r="N2701" s="11" t="s">
        <v>78</v>
      </c>
      <c r="O2701" s="11" t="s">
        <v>4398</v>
      </c>
      <c r="P2701" s="11">
        <v>796</v>
      </c>
      <c r="Q2701" s="88" t="s">
        <v>39</v>
      </c>
      <c r="R2701" s="9">
        <v>30</v>
      </c>
      <c r="S2701" s="9">
        <v>18500</v>
      </c>
      <c r="T2701" s="9">
        <v>0</v>
      </c>
      <c r="U2701" s="9">
        <f t="shared" si="1540"/>
        <v>0</v>
      </c>
      <c r="V2701" s="11" t="s">
        <v>80</v>
      </c>
      <c r="W2701" s="11">
        <v>2016</v>
      </c>
      <c r="X2701" s="32" t="s">
        <v>6905</v>
      </c>
    </row>
    <row r="2702" spans="1:24" ht="165.75" x14ac:dyDescent="0.25">
      <c r="A2702" s="6" t="s">
        <v>6504</v>
      </c>
      <c r="B2702" s="15" t="s">
        <v>25</v>
      </c>
      <c r="C2702" s="11" t="s">
        <v>4496</v>
      </c>
      <c r="D2702" s="11" t="s">
        <v>4497</v>
      </c>
      <c r="E2702" s="11" t="s">
        <v>4498</v>
      </c>
      <c r="F2702" s="11" t="s">
        <v>4499</v>
      </c>
      <c r="G2702" s="11" t="s">
        <v>30</v>
      </c>
      <c r="H2702" s="11">
        <v>50</v>
      </c>
      <c r="I2702" s="11">
        <v>470000000</v>
      </c>
      <c r="J2702" s="6" t="s">
        <v>32</v>
      </c>
      <c r="K2702" s="11" t="s">
        <v>267</v>
      </c>
      <c r="L2702" s="11" t="s">
        <v>6944</v>
      </c>
      <c r="M2702" s="11" t="s">
        <v>35</v>
      </c>
      <c r="N2702" s="11" t="s">
        <v>78</v>
      </c>
      <c r="O2702" s="11" t="s">
        <v>4398</v>
      </c>
      <c r="P2702" s="11">
        <v>796</v>
      </c>
      <c r="Q2702" s="88" t="s">
        <v>39</v>
      </c>
      <c r="R2702" s="9">
        <v>500</v>
      </c>
      <c r="S2702" s="9">
        <v>1400</v>
      </c>
      <c r="T2702" s="9">
        <f t="shared" si="1573"/>
        <v>700000</v>
      </c>
      <c r="U2702" s="9">
        <f t="shared" si="1540"/>
        <v>784000.00000000012</v>
      </c>
      <c r="V2702" s="11" t="s">
        <v>80</v>
      </c>
      <c r="W2702" s="11">
        <v>2016</v>
      </c>
      <c r="X2702" s="269"/>
    </row>
    <row r="2703" spans="1:24" ht="165.75" x14ac:dyDescent="0.25">
      <c r="A2703" s="6" t="s">
        <v>6505</v>
      </c>
      <c r="B2703" s="15" t="s">
        <v>25</v>
      </c>
      <c r="C2703" s="11" t="s">
        <v>4500</v>
      </c>
      <c r="D2703" s="11" t="s">
        <v>4501</v>
      </c>
      <c r="E2703" s="11" t="s">
        <v>4502</v>
      </c>
      <c r="F2703" s="11" t="s">
        <v>4503</v>
      </c>
      <c r="G2703" s="11" t="s">
        <v>30</v>
      </c>
      <c r="H2703" s="11">
        <v>50</v>
      </c>
      <c r="I2703" s="11">
        <v>470000000</v>
      </c>
      <c r="J2703" s="6" t="s">
        <v>32</v>
      </c>
      <c r="K2703" s="11" t="s">
        <v>152</v>
      </c>
      <c r="L2703" s="11" t="s">
        <v>6944</v>
      </c>
      <c r="M2703" s="11" t="s">
        <v>35</v>
      </c>
      <c r="N2703" s="11" t="s">
        <v>78</v>
      </c>
      <c r="O2703" s="11" t="s">
        <v>4398</v>
      </c>
      <c r="P2703" s="11">
        <v>796</v>
      </c>
      <c r="Q2703" s="88" t="s">
        <v>39</v>
      </c>
      <c r="R2703" s="9">
        <v>400</v>
      </c>
      <c r="S2703" s="9">
        <v>1518</v>
      </c>
      <c r="T2703" s="9">
        <v>0</v>
      </c>
      <c r="U2703" s="9">
        <f t="shared" si="1540"/>
        <v>0</v>
      </c>
      <c r="V2703" s="11" t="s">
        <v>80</v>
      </c>
      <c r="W2703" s="11">
        <v>2016</v>
      </c>
      <c r="X2703" s="32" t="s">
        <v>6905</v>
      </c>
    </row>
    <row r="2704" spans="1:24" ht="165.75" x14ac:dyDescent="0.25">
      <c r="A2704" s="6" t="s">
        <v>6506</v>
      </c>
      <c r="B2704" s="15" t="s">
        <v>25</v>
      </c>
      <c r="C2704" s="11" t="s">
        <v>4504</v>
      </c>
      <c r="D2704" s="11" t="s">
        <v>4501</v>
      </c>
      <c r="E2704" s="11" t="s">
        <v>4505</v>
      </c>
      <c r="F2704" s="11" t="s">
        <v>4503</v>
      </c>
      <c r="G2704" s="11" t="s">
        <v>30</v>
      </c>
      <c r="H2704" s="11">
        <v>50</v>
      </c>
      <c r="I2704" s="11">
        <v>470000000</v>
      </c>
      <c r="J2704" s="6" t="s">
        <v>32</v>
      </c>
      <c r="K2704" s="11" t="s">
        <v>152</v>
      </c>
      <c r="L2704" s="11" t="s">
        <v>6944</v>
      </c>
      <c r="M2704" s="11" t="s">
        <v>35</v>
      </c>
      <c r="N2704" s="11" t="s">
        <v>78</v>
      </c>
      <c r="O2704" s="11" t="s">
        <v>4398</v>
      </c>
      <c r="P2704" s="11">
        <v>796</v>
      </c>
      <c r="Q2704" s="88" t="s">
        <v>39</v>
      </c>
      <c r="R2704" s="9">
        <v>40</v>
      </c>
      <c r="S2704" s="9">
        <v>2679</v>
      </c>
      <c r="T2704" s="9">
        <v>0</v>
      </c>
      <c r="U2704" s="9">
        <f t="shared" si="1540"/>
        <v>0</v>
      </c>
      <c r="V2704" s="11" t="s">
        <v>80</v>
      </c>
      <c r="W2704" s="11">
        <v>2016</v>
      </c>
      <c r="X2704" s="32" t="s">
        <v>6907</v>
      </c>
    </row>
    <row r="2705" spans="1:24" ht="165.75" x14ac:dyDescent="0.25">
      <c r="A2705" s="6" t="s">
        <v>6945</v>
      </c>
      <c r="B2705" s="15" t="s">
        <v>25</v>
      </c>
      <c r="C2705" s="11" t="s">
        <v>4504</v>
      </c>
      <c r="D2705" s="11" t="s">
        <v>4501</v>
      </c>
      <c r="E2705" s="11" t="s">
        <v>4505</v>
      </c>
      <c r="F2705" s="11" t="s">
        <v>4503</v>
      </c>
      <c r="G2705" s="11" t="s">
        <v>30</v>
      </c>
      <c r="H2705" s="11">
        <v>50</v>
      </c>
      <c r="I2705" s="11">
        <v>470000000</v>
      </c>
      <c r="J2705" s="6" t="s">
        <v>32</v>
      </c>
      <c r="K2705" s="11" t="s">
        <v>152</v>
      </c>
      <c r="L2705" s="11" t="s">
        <v>6944</v>
      </c>
      <c r="M2705" s="11" t="s">
        <v>35</v>
      </c>
      <c r="N2705" s="11" t="s">
        <v>78</v>
      </c>
      <c r="O2705" s="11" t="s">
        <v>4398</v>
      </c>
      <c r="P2705" s="11">
        <v>796</v>
      </c>
      <c r="Q2705" s="88" t="s">
        <v>39</v>
      </c>
      <c r="R2705" s="9">
        <v>20</v>
      </c>
      <c r="S2705" s="9">
        <v>2679</v>
      </c>
      <c r="T2705" s="9">
        <f t="shared" ref="T2705" si="1608">R2705*S2705</f>
        <v>53580</v>
      </c>
      <c r="U2705" s="9">
        <f t="shared" ref="U2705" si="1609">T2705*1.12</f>
        <v>60009.600000000006</v>
      </c>
      <c r="V2705" s="11" t="s">
        <v>80</v>
      </c>
      <c r="W2705" s="11">
        <v>2016</v>
      </c>
      <c r="X2705" s="269"/>
    </row>
    <row r="2706" spans="1:24" ht="165.75" x14ac:dyDescent="0.25">
      <c r="A2706" s="6" t="s">
        <v>6507</v>
      </c>
      <c r="B2706" s="15" t="s">
        <v>25</v>
      </c>
      <c r="C2706" s="11" t="s">
        <v>4506</v>
      </c>
      <c r="D2706" s="11" t="s">
        <v>4501</v>
      </c>
      <c r="E2706" s="11" t="s">
        <v>4507</v>
      </c>
      <c r="F2706" s="11" t="s">
        <v>4503</v>
      </c>
      <c r="G2706" s="11" t="s">
        <v>30</v>
      </c>
      <c r="H2706" s="11">
        <v>50</v>
      </c>
      <c r="I2706" s="11">
        <v>470000000</v>
      </c>
      <c r="J2706" s="6" t="s">
        <v>32</v>
      </c>
      <c r="K2706" s="11" t="s">
        <v>152</v>
      </c>
      <c r="L2706" s="11" t="s">
        <v>6944</v>
      </c>
      <c r="M2706" s="11" t="s">
        <v>35</v>
      </c>
      <c r="N2706" s="11" t="s">
        <v>78</v>
      </c>
      <c r="O2706" s="11" t="s">
        <v>4398</v>
      </c>
      <c r="P2706" s="11">
        <v>796</v>
      </c>
      <c r="Q2706" s="88" t="s">
        <v>39</v>
      </c>
      <c r="R2706" s="9">
        <v>40</v>
      </c>
      <c r="S2706" s="9">
        <v>3929</v>
      </c>
      <c r="T2706" s="9">
        <v>0</v>
      </c>
      <c r="U2706" s="9">
        <f t="shared" si="1540"/>
        <v>0</v>
      </c>
      <c r="V2706" s="11" t="s">
        <v>80</v>
      </c>
      <c r="W2706" s="11">
        <v>2016</v>
      </c>
      <c r="X2706" s="32" t="s">
        <v>6907</v>
      </c>
    </row>
    <row r="2707" spans="1:24" ht="165.75" x14ac:dyDescent="0.25">
      <c r="A2707" s="6" t="s">
        <v>6946</v>
      </c>
      <c r="B2707" s="15" t="s">
        <v>25</v>
      </c>
      <c r="C2707" s="11" t="s">
        <v>4506</v>
      </c>
      <c r="D2707" s="11" t="s">
        <v>4501</v>
      </c>
      <c r="E2707" s="11" t="s">
        <v>4507</v>
      </c>
      <c r="F2707" s="11" t="s">
        <v>4503</v>
      </c>
      <c r="G2707" s="11" t="s">
        <v>30</v>
      </c>
      <c r="H2707" s="11">
        <v>50</v>
      </c>
      <c r="I2707" s="11">
        <v>470000000</v>
      </c>
      <c r="J2707" s="6" t="s">
        <v>32</v>
      </c>
      <c r="K2707" s="11" t="s">
        <v>152</v>
      </c>
      <c r="L2707" s="11" t="s">
        <v>6944</v>
      </c>
      <c r="M2707" s="11" t="s">
        <v>35</v>
      </c>
      <c r="N2707" s="11" t="s">
        <v>78</v>
      </c>
      <c r="O2707" s="11" t="s">
        <v>4398</v>
      </c>
      <c r="P2707" s="11">
        <v>796</v>
      </c>
      <c r="Q2707" s="88" t="s">
        <v>39</v>
      </c>
      <c r="R2707" s="9">
        <v>20</v>
      </c>
      <c r="S2707" s="9">
        <v>3929</v>
      </c>
      <c r="T2707" s="9">
        <f t="shared" ref="T2707" si="1610">R2707*S2707</f>
        <v>78580</v>
      </c>
      <c r="U2707" s="9">
        <f t="shared" ref="U2707" si="1611">T2707*1.12</f>
        <v>88009.600000000006</v>
      </c>
      <c r="V2707" s="11" t="s">
        <v>80</v>
      </c>
      <c r="W2707" s="11">
        <v>2016</v>
      </c>
      <c r="X2707" s="269"/>
    </row>
    <row r="2708" spans="1:24" ht="165.75" x14ac:dyDescent="0.25">
      <c r="A2708" s="6" t="s">
        <v>6508</v>
      </c>
      <c r="B2708" s="15" t="s">
        <v>25</v>
      </c>
      <c r="C2708" s="11" t="s">
        <v>4508</v>
      </c>
      <c r="D2708" s="11" t="s">
        <v>4509</v>
      </c>
      <c r="E2708" s="11" t="s">
        <v>4510</v>
      </c>
      <c r="F2708" s="11" t="s">
        <v>4509</v>
      </c>
      <c r="G2708" s="11" t="s">
        <v>30</v>
      </c>
      <c r="H2708" s="11">
        <v>50</v>
      </c>
      <c r="I2708" s="11">
        <v>470000000</v>
      </c>
      <c r="J2708" s="6" t="s">
        <v>32</v>
      </c>
      <c r="K2708" s="11" t="s">
        <v>152</v>
      </c>
      <c r="L2708" s="11" t="s">
        <v>6944</v>
      </c>
      <c r="M2708" s="11" t="s">
        <v>35</v>
      </c>
      <c r="N2708" s="11" t="s">
        <v>78</v>
      </c>
      <c r="O2708" s="11" t="s">
        <v>4398</v>
      </c>
      <c r="P2708" s="32" t="s">
        <v>1303</v>
      </c>
      <c r="Q2708" s="11" t="s">
        <v>1304</v>
      </c>
      <c r="R2708" s="9">
        <v>400</v>
      </c>
      <c r="S2708" s="9">
        <v>2660</v>
      </c>
      <c r="T2708" s="9">
        <v>0</v>
      </c>
      <c r="U2708" s="9">
        <f t="shared" si="1540"/>
        <v>0</v>
      </c>
      <c r="V2708" s="11" t="s">
        <v>80</v>
      </c>
      <c r="W2708" s="11">
        <v>2016</v>
      </c>
      <c r="X2708" s="32" t="s">
        <v>6907</v>
      </c>
    </row>
    <row r="2709" spans="1:24" ht="165.75" x14ac:dyDescent="0.25">
      <c r="A2709" s="6" t="s">
        <v>6947</v>
      </c>
      <c r="B2709" s="15" t="s">
        <v>25</v>
      </c>
      <c r="C2709" s="11" t="s">
        <v>4508</v>
      </c>
      <c r="D2709" s="11" t="s">
        <v>4509</v>
      </c>
      <c r="E2709" s="11" t="s">
        <v>4510</v>
      </c>
      <c r="F2709" s="11" t="s">
        <v>4509</v>
      </c>
      <c r="G2709" s="11" t="s">
        <v>30</v>
      </c>
      <c r="H2709" s="11">
        <v>50</v>
      </c>
      <c r="I2709" s="11">
        <v>470000000</v>
      </c>
      <c r="J2709" s="6" t="s">
        <v>32</v>
      </c>
      <c r="K2709" s="11" t="s">
        <v>152</v>
      </c>
      <c r="L2709" s="11" t="s">
        <v>6944</v>
      </c>
      <c r="M2709" s="11" t="s">
        <v>35</v>
      </c>
      <c r="N2709" s="11" t="s">
        <v>78</v>
      </c>
      <c r="O2709" s="11" t="s">
        <v>4398</v>
      </c>
      <c r="P2709" s="32" t="s">
        <v>1303</v>
      </c>
      <c r="Q2709" s="11" t="s">
        <v>1304</v>
      </c>
      <c r="R2709" s="9">
        <v>300</v>
      </c>
      <c r="S2709" s="9">
        <v>2660</v>
      </c>
      <c r="T2709" s="9">
        <f t="shared" ref="T2709" si="1612">R2709*S2709</f>
        <v>798000</v>
      </c>
      <c r="U2709" s="9">
        <f t="shared" ref="U2709" si="1613">T2709*1.12</f>
        <v>893760.00000000012</v>
      </c>
      <c r="V2709" s="11" t="s">
        <v>80</v>
      </c>
      <c r="W2709" s="11">
        <v>2016</v>
      </c>
      <c r="X2709" s="269"/>
    </row>
    <row r="2710" spans="1:24" ht="165.75" x14ac:dyDescent="0.25">
      <c r="A2710" s="6" t="s">
        <v>6509</v>
      </c>
      <c r="B2710" s="15" t="s">
        <v>25</v>
      </c>
      <c r="C2710" s="11" t="s">
        <v>4511</v>
      </c>
      <c r="D2710" s="11" t="s">
        <v>4512</v>
      </c>
      <c r="E2710" s="11" t="s">
        <v>4513</v>
      </c>
      <c r="F2710" s="11" t="s">
        <v>4514</v>
      </c>
      <c r="G2710" s="11" t="s">
        <v>30</v>
      </c>
      <c r="H2710" s="11">
        <v>50</v>
      </c>
      <c r="I2710" s="11">
        <v>470000000</v>
      </c>
      <c r="J2710" s="6" t="s">
        <v>32</v>
      </c>
      <c r="K2710" s="11" t="s">
        <v>4457</v>
      </c>
      <c r="L2710" s="11" t="s">
        <v>6944</v>
      </c>
      <c r="M2710" s="11" t="s">
        <v>35</v>
      </c>
      <c r="N2710" s="11" t="s">
        <v>78</v>
      </c>
      <c r="O2710" s="11" t="s">
        <v>4398</v>
      </c>
      <c r="P2710" s="11">
        <v>715</v>
      </c>
      <c r="Q2710" s="11" t="s">
        <v>2428</v>
      </c>
      <c r="R2710" s="9">
        <v>627</v>
      </c>
      <c r="S2710" s="9">
        <v>1500</v>
      </c>
      <c r="T2710" s="9">
        <v>0</v>
      </c>
      <c r="U2710" s="9">
        <f t="shared" si="1540"/>
        <v>0</v>
      </c>
      <c r="V2710" s="11" t="s">
        <v>80</v>
      </c>
      <c r="W2710" s="11">
        <v>2016</v>
      </c>
      <c r="X2710" s="32" t="s">
        <v>6905</v>
      </c>
    </row>
    <row r="2711" spans="1:24" ht="165.75" x14ac:dyDescent="0.25">
      <c r="A2711" s="6" t="s">
        <v>6510</v>
      </c>
      <c r="B2711" s="15" t="s">
        <v>25</v>
      </c>
      <c r="C2711" s="11" t="s">
        <v>4515</v>
      </c>
      <c r="D2711" s="11" t="s">
        <v>4516</v>
      </c>
      <c r="E2711" s="11" t="s">
        <v>4517</v>
      </c>
      <c r="F2711" s="11" t="s">
        <v>4518</v>
      </c>
      <c r="G2711" s="11" t="s">
        <v>30</v>
      </c>
      <c r="H2711" s="11">
        <v>50</v>
      </c>
      <c r="I2711" s="11">
        <v>470000000</v>
      </c>
      <c r="J2711" s="6" t="s">
        <v>32</v>
      </c>
      <c r="K2711" s="11" t="s">
        <v>3496</v>
      </c>
      <c r="L2711" s="11" t="s">
        <v>6944</v>
      </c>
      <c r="M2711" s="11" t="s">
        <v>35</v>
      </c>
      <c r="N2711" s="11" t="s">
        <v>78</v>
      </c>
      <c r="O2711" s="11" t="s">
        <v>4398</v>
      </c>
      <c r="P2711" s="11">
        <v>796</v>
      </c>
      <c r="Q2711" s="88" t="s">
        <v>39</v>
      </c>
      <c r="R2711" s="9">
        <v>1700</v>
      </c>
      <c r="S2711" s="9">
        <v>2250</v>
      </c>
      <c r="T2711" s="9">
        <v>0</v>
      </c>
      <c r="U2711" s="9">
        <f t="shared" si="1540"/>
        <v>0</v>
      </c>
      <c r="V2711" s="11" t="s">
        <v>4407</v>
      </c>
      <c r="W2711" s="11">
        <v>2016</v>
      </c>
      <c r="X2711" s="32" t="s">
        <v>6955</v>
      </c>
    </row>
    <row r="2712" spans="1:24" ht="165.75" x14ac:dyDescent="0.25">
      <c r="A2712" s="6" t="s">
        <v>6948</v>
      </c>
      <c r="B2712" s="15" t="s">
        <v>25</v>
      </c>
      <c r="C2712" s="11" t="s">
        <v>6953</v>
      </c>
      <c r="D2712" s="11" t="s">
        <v>2030</v>
      </c>
      <c r="E2712" s="11" t="s">
        <v>6954</v>
      </c>
      <c r="F2712" s="11" t="s">
        <v>4518</v>
      </c>
      <c r="G2712" s="11" t="s">
        <v>30</v>
      </c>
      <c r="H2712" s="11">
        <v>50</v>
      </c>
      <c r="I2712" s="11">
        <v>470000000</v>
      </c>
      <c r="J2712" s="6" t="s">
        <v>32</v>
      </c>
      <c r="K2712" s="11" t="s">
        <v>3496</v>
      </c>
      <c r="L2712" s="11" t="s">
        <v>6944</v>
      </c>
      <c r="M2712" s="11" t="s">
        <v>35</v>
      </c>
      <c r="N2712" s="11" t="s">
        <v>78</v>
      </c>
      <c r="O2712" s="11" t="s">
        <v>4398</v>
      </c>
      <c r="P2712" s="11">
        <v>839</v>
      </c>
      <c r="Q2712" s="11" t="s">
        <v>2030</v>
      </c>
      <c r="R2712" s="9">
        <v>1100</v>
      </c>
      <c r="S2712" s="9">
        <v>2250</v>
      </c>
      <c r="T2712" s="9">
        <f t="shared" ref="T2712" si="1614">R2712*S2712</f>
        <v>2475000</v>
      </c>
      <c r="U2712" s="9">
        <f t="shared" ref="U2712" si="1615">T2712*1.12</f>
        <v>2772000.0000000005</v>
      </c>
      <c r="V2712" s="11" t="s">
        <v>4407</v>
      </c>
      <c r="W2712" s="11">
        <v>2016</v>
      </c>
      <c r="X2712" s="269"/>
    </row>
    <row r="2713" spans="1:24" ht="165.75" x14ac:dyDescent="0.25">
      <c r="A2713" s="6" t="s">
        <v>6511</v>
      </c>
      <c r="B2713" s="15" t="s">
        <v>25</v>
      </c>
      <c r="C2713" s="11" t="s">
        <v>4519</v>
      </c>
      <c r="D2713" s="11" t="s">
        <v>4520</v>
      </c>
      <c r="E2713" s="11" t="s">
        <v>4521</v>
      </c>
      <c r="F2713" s="11" t="s">
        <v>4522</v>
      </c>
      <c r="G2713" s="11" t="s">
        <v>30</v>
      </c>
      <c r="H2713" s="11">
        <v>50</v>
      </c>
      <c r="I2713" s="11">
        <v>470000000</v>
      </c>
      <c r="J2713" s="6" t="s">
        <v>32</v>
      </c>
      <c r="K2713" s="11" t="s">
        <v>4523</v>
      </c>
      <c r="L2713" s="11" t="s">
        <v>6944</v>
      </c>
      <c r="M2713" s="11" t="s">
        <v>35</v>
      </c>
      <c r="N2713" s="11" t="s">
        <v>78</v>
      </c>
      <c r="O2713" s="11" t="s">
        <v>4398</v>
      </c>
      <c r="P2713" s="11">
        <v>796</v>
      </c>
      <c r="Q2713" s="88" t="s">
        <v>39</v>
      </c>
      <c r="R2713" s="9">
        <v>149</v>
      </c>
      <c r="S2713" s="9">
        <v>1250</v>
      </c>
      <c r="T2713" s="9">
        <v>0</v>
      </c>
      <c r="U2713" s="9">
        <f t="shared" si="1540"/>
        <v>0</v>
      </c>
      <c r="V2713" s="11" t="s">
        <v>80</v>
      </c>
      <c r="W2713" s="11">
        <v>2016</v>
      </c>
      <c r="X2713" s="32" t="s">
        <v>6907</v>
      </c>
    </row>
    <row r="2714" spans="1:24" ht="165.75" x14ac:dyDescent="0.25">
      <c r="A2714" s="6" t="s">
        <v>6949</v>
      </c>
      <c r="B2714" s="15" t="s">
        <v>25</v>
      </c>
      <c r="C2714" s="11" t="s">
        <v>4519</v>
      </c>
      <c r="D2714" s="11" t="s">
        <v>4520</v>
      </c>
      <c r="E2714" s="11" t="s">
        <v>4521</v>
      </c>
      <c r="F2714" s="11" t="s">
        <v>4522</v>
      </c>
      <c r="G2714" s="11" t="s">
        <v>30</v>
      </c>
      <c r="H2714" s="11">
        <v>50</v>
      </c>
      <c r="I2714" s="11">
        <v>470000000</v>
      </c>
      <c r="J2714" s="6" t="s">
        <v>32</v>
      </c>
      <c r="K2714" s="11" t="s">
        <v>4523</v>
      </c>
      <c r="L2714" s="11" t="s">
        <v>6944</v>
      </c>
      <c r="M2714" s="11" t="s">
        <v>35</v>
      </c>
      <c r="N2714" s="11" t="s">
        <v>78</v>
      </c>
      <c r="O2714" s="11" t="s">
        <v>4398</v>
      </c>
      <c r="P2714" s="11">
        <v>796</v>
      </c>
      <c r="Q2714" s="88" t="s">
        <v>39</v>
      </c>
      <c r="R2714" s="9">
        <v>50</v>
      </c>
      <c r="S2714" s="9">
        <v>1250</v>
      </c>
      <c r="T2714" s="9">
        <f t="shared" ref="T2714" si="1616">R2714*S2714</f>
        <v>62500</v>
      </c>
      <c r="U2714" s="9">
        <f t="shared" ref="U2714" si="1617">T2714*1.12</f>
        <v>70000</v>
      </c>
      <c r="V2714" s="11" t="s">
        <v>80</v>
      </c>
      <c r="W2714" s="11">
        <v>2016</v>
      </c>
      <c r="X2714" s="269"/>
    </row>
    <row r="2715" spans="1:24" ht="165.75" x14ac:dyDescent="0.25">
      <c r="A2715" s="6" t="s">
        <v>6512</v>
      </c>
      <c r="B2715" s="15" t="s">
        <v>25</v>
      </c>
      <c r="C2715" s="11" t="s">
        <v>4524</v>
      </c>
      <c r="D2715" s="11" t="s">
        <v>4525</v>
      </c>
      <c r="E2715" s="11" t="s">
        <v>4526</v>
      </c>
      <c r="F2715" s="11" t="s">
        <v>4527</v>
      </c>
      <c r="G2715" s="11" t="s">
        <v>30</v>
      </c>
      <c r="H2715" s="11">
        <v>50</v>
      </c>
      <c r="I2715" s="11">
        <v>470000000</v>
      </c>
      <c r="J2715" s="6" t="s">
        <v>32</v>
      </c>
      <c r="K2715" s="11" t="s">
        <v>4523</v>
      </c>
      <c r="L2715" s="11" t="s">
        <v>6944</v>
      </c>
      <c r="M2715" s="11" t="s">
        <v>35</v>
      </c>
      <c r="N2715" s="11" t="s">
        <v>78</v>
      </c>
      <c r="O2715" s="11" t="s">
        <v>4398</v>
      </c>
      <c r="P2715" s="11">
        <v>796</v>
      </c>
      <c r="Q2715" s="88" t="s">
        <v>39</v>
      </c>
      <c r="R2715" s="9">
        <v>51</v>
      </c>
      <c r="S2715" s="9">
        <v>3000</v>
      </c>
      <c r="T2715" s="9">
        <v>0</v>
      </c>
      <c r="U2715" s="9">
        <f t="shared" si="1540"/>
        <v>0</v>
      </c>
      <c r="V2715" s="11" t="s">
        <v>4407</v>
      </c>
      <c r="W2715" s="11">
        <v>2016</v>
      </c>
      <c r="X2715" s="32" t="s">
        <v>6907</v>
      </c>
    </row>
    <row r="2716" spans="1:24" ht="165.75" x14ac:dyDescent="0.25">
      <c r="A2716" s="6" t="s">
        <v>6950</v>
      </c>
      <c r="B2716" s="15" t="s">
        <v>25</v>
      </c>
      <c r="C2716" s="11" t="s">
        <v>4524</v>
      </c>
      <c r="D2716" s="11" t="s">
        <v>4525</v>
      </c>
      <c r="E2716" s="11" t="s">
        <v>4526</v>
      </c>
      <c r="F2716" s="11" t="s">
        <v>4527</v>
      </c>
      <c r="G2716" s="11" t="s">
        <v>30</v>
      </c>
      <c r="H2716" s="11">
        <v>50</v>
      </c>
      <c r="I2716" s="11">
        <v>470000000</v>
      </c>
      <c r="J2716" s="6" t="s">
        <v>32</v>
      </c>
      <c r="K2716" s="11" t="s">
        <v>4523</v>
      </c>
      <c r="L2716" s="11" t="s">
        <v>6944</v>
      </c>
      <c r="M2716" s="11" t="s">
        <v>35</v>
      </c>
      <c r="N2716" s="11" t="s">
        <v>78</v>
      </c>
      <c r="O2716" s="11" t="s">
        <v>4398</v>
      </c>
      <c r="P2716" s="11">
        <v>796</v>
      </c>
      <c r="Q2716" s="88" t="s">
        <v>39</v>
      </c>
      <c r="R2716" s="9">
        <v>20</v>
      </c>
      <c r="S2716" s="9">
        <v>3000</v>
      </c>
      <c r="T2716" s="9">
        <f t="shared" ref="T2716" si="1618">R2716*S2716</f>
        <v>60000</v>
      </c>
      <c r="U2716" s="9">
        <f t="shared" ref="U2716" si="1619">T2716*1.12</f>
        <v>67200</v>
      </c>
      <c r="V2716" s="11" t="s">
        <v>4407</v>
      </c>
      <c r="W2716" s="11">
        <v>2016</v>
      </c>
      <c r="X2716" s="269"/>
    </row>
    <row r="2717" spans="1:24" ht="165.75" x14ac:dyDescent="0.25">
      <c r="A2717" s="6" t="s">
        <v>6513</v>
      </c>
      <c r="B2717" s="15" t="s">
        <v>25</v>
      </c>
      <c r="C2717" s="11" t="s">
        <v>4528</v>
      </c>
      <c r="D2717" s="11" t="s">
        <v>4437</v>
      </c>
      <c r="E2717" s="11" t="s">
        <v>4529</v>
      </c>
      <c r="F2717" s="11" t="s">
        <v>4530</v>
      </c>
      <c r="G2717" s="11" t="s">
        <v>30</v>
      </c>
      <c r="H2717" s="11">
        <v>50</v>
      </c>
      <c r="I2717" s="11">
        <v>470000000</v>
      </c>
      <c r="J2717" s="6" t="s">
        <v>32</v>
      </c>
      <c r="K2717" s="11" t="s">
        <v>628</v>
      </c>
      <c r="L2717" s="11" t="s">
        <v>6944</v>
      </c>
      <c r="M2717" s="11" t="s">
        <v>35</v>
      </c>
      <c r="N2717" s="11" t="s">
        <v>78</v>
      </c>
      <c r="O2717" s="11" t="s">
        <v>4398</v>
      </c>
      <c r="P2717" s="11">
        <v>715</v>
      </c>
      <c r="Q2717" s="11" t="s">
        <v>2428</v>
      </c>
      <c r="R2717" s="9">
        <v>1201</v>
      </c>
      <c r="S2717" s="9">
        <v>250</v>
      </c>
      <c r="T2717" s="9">
        <f t="shared" si="1573"/>
        <v>300250</v>
      </c>
      <c r="U2717" s="9">
        <f t="shared" si="1540"/>
        <v>336280.00000000006</v>
      </c>
      <c r="V2717" s="11" t="s">
        <v>80</v>
      </c>
      <c r="W2717" s="11">
        <v>2016</v>
      </c>
      <c r="X2717" s="269"/>
    </row>
    <row r="2718" spans="1:24" ht="165.75" x14ac:dyDescent="0.25">
      <c r="A2718" s="6" t="s">
        <v>6514</v>
      </c>
      <c r="B2718" s="15" t="s">
        <v>25</v>
      </c>
      <c r="C2718" s="11" t="s">
        <v>4531</v>
      </c>
      <c r="D2718" s="11" t="s">
        <v>4437</v>
      </c>
      <c r="E2718" s="11" t="s">
        <v>4532</v>
      </c>
      <c r="F2718" s="11" t="s">
        <v>4533</v>
      </c>
      <c r="G2718" s="11" t="s">
        <v>30</v>
      </c>
      <c r="H2718" s="11">
        <v>50</v>
      </c>
      <c r="I2718" s="11">
        <v>470000000</v>
      </c>
      <c r="J2718" s="6" t="s">
        <v>32</v>
      </c>
      <c r="K2718" s="11" t="s">
        <v>628</v>
      </c>
      <c r="L2718" s="11" t="s">
        <v>6944</v>
      </c>
      <c r="M2718" s="11" t="s">
        <v>35</v>
      </c>
      <c r="N2718" s="11" t="s">
        <v>78</v>
      </c>
      <c r="O2718" s="11" t="s">
        <v>4398</v>
      </c>
      <c r="P2718" s="11">
        <v>715</v>
      </c>
      <c r="Q2718" s="11" t="s">
        <v>2428</v>
      </c>
      <c r="R2718" s="9">
        <v>60</v>
      </c>
      <c r="S2718" s="9">
        <v>12000</v>
      </c>
      <c r="T2718" s="9">
        <v>0</v>
      </c>
      <c r="U2718" s="9">
        <f t="shared" si="1540"/>
        <v>0</v>
      </c>
      <c r="V2718" s="11" t="s">
        <v>80</v>
      </c>
      <c r="W2718" s="11">
        <v>2016</v>
      </c>
      <c r="X2718" s="32" t="s">
        <v>6905</v>
      </c>
    </row>
    <row r="2719" spans="1:24" ht="102" x14ac:dyDescent="0.25">
      <c r="A2719" s="6" t="s">
        <v>6515</v>
      </c>
      <c r="B2719" s="15" t="s">
        <v>25</v>
      </c>
      <c r="C2719" s="11" t="s">
        <v>1806</v>
      </c>
      <c r="D2719" s="11" t="s">
        <v>1807</v>
      </c>
      <c r="E2719" s="11" t="s">
        <v>1808</v>
      </c>
      <c r="F2719" s="7" t="s">
        <v>4534</v>
      </c>
      <c r="G2719" s="2" t="s">
        <v>30</v>
      </c>
      <c r="H2719" s="94">
        <v>0</v>
      </c>
      <c r="I2719" s="18">
        <v>470000000</v>
      </c>
      <c r="J2719" s="6" t="s">
        <v>32</v>
      </c>
      <c r="K2719" s="11" t="s">
        <v>3496</v>
      </c>
      <c r="L2719" s="11" t="s">
        <v>6944</v>
      </c>
      <c r="M2719" s="2" t="s">
        <v>35</v>
      </c>
      <c r="N2719" s="11" t="s">
        <v>78</v>
      </c>
      <c r="O2719" s="11" t="s">
        <v>37</v>
      </c>
      <c r="P2719" s="105" t="s">
        <v>340</v>
      </c>
      <c r="Q2719" s="3" t="s">
        <v>353</v>
      </c>
      <c r="R2719" s="66">
        <v>1000</v>
      </c>
      <c r="S2719" s="23">
        <v>400</v>
      </c>
      <c r="T2719" s="23">
        <v>0</v>
      </c>
      <c r="U2719" s="23">
        <f t="shared" si="1540"/>
        <v>0</v>
      </c>
      <c r="V2719" s="2"/>
      <c r="W2719" s="11">
        <v>2016</v>
      </c>
      <c r="X2719" s="32" t="s">
        <v>6907</v>
      </c>
    </row>
    <row r="2720" spans="1:24" ht="102" x14ac:dyDescent="0.25">
      <c r="A2720" s="6" t="s">
        <v>6951</v>
      </c>
      <c r="B2720" s="15" t="s">
        <v>25</v>
      </c>
      <c r="C2720" s="11" t="s">
        <v>1806</v>
      </c>
      <c r="D2720" s="11" t="s">
        <v>1807</v>
      </c>
      <c r="E2720" s="11" t="s">
        <v>1808</v>
      </c>
      <c r="F2720" s="7" t="s">
        <v>4534</v>
      </c>
      <c r="G2720" s="2" t="s">
        <v>30</v>
      </c>
      <c r="H2720" s="94">
        <v>0</v>
      </c>
      <c r="I2720" s="18">
        <v>470000000</v>
      </c>
      <c r="J2720" s="6" t="s">
        <v>32</v>
      </c>
      <c r="K2720" s="11" t="s">
        <v>3496</v>
      </c>
      <c r="L2720" s="11" t="s">
        <v>6944</v>
      </c>
      <c r="M2720" s="2" t="s">
        <v>35</v>
      </c>
      <c r="N2720" s="11" t="s">
        <v>78</v>
      </c>
      <c r="O2720" s="11" t="s">
        <v>37</v>
      </c>
      <c r="P2720" s="105" t="s">
        <v>340</v>
      </c>
      <c r="Q2720" s="3" t="s">
        <v>353</v>
      </c>
      <c r="R2720" s="66">
        <v>500</v>
      </c>
      <c r="S2720" s="23">
        <v>400</v>
      </c>
      <c r="T2720" s="23">
        <f t="shared" ref="T2720" si="1620">R2720*S2720</f>
        <v>200000</v>
      </c>
      <c r="U2720" s="23">
        <f t="shared" ref="U2720" si="1621">T2720*1.12</f>
        <v>224000.00000000003</v>
      </c>
      <c r="V2720" s="2"/>
      <c r="W2720" s="11">
        <v>2016</v>
      </c>
      <c r="X2720" s="269"/>
    </row>
    <row r="2721" spans="1:24" ht="165.75" x14ac:dyDescent="0.25">
      <c r="A2721" s="6" t="s">
        <v>6516</v>
      </c>
      <c r="B2721" s="15" t="s">
        <v>25</v>
      </c>
      <c r="C2721" s="11" t="s">
        <v>1917</v>
      </c>
      <c r="D2721" s="11" t="s">
        <v>1372</v>
      </c>
      <c r="E2721" s="11" t="s">
        <v>1918</v>
      </c>
      <c r="F2721" s="11" t="s">
        <v>4535</v>
      </c>
      <c r="G2721" s="11" t="s">
        <v>30</v>
      </c>
      <c r="H2721" s="11">
        <v>50</v>
      </c>
      <c r="I2721" s="11">
        <v>470000000</v>
      </c>
      <c r="J2721" s="6" t="s">
        <v>32</v>
      </c>
      <c r="K2721" s="11" t="s">
        <v>4523</v>
      </c>
      <c r="L2721" s="11" t="s">
        <v>6944</v>
      </c>
      <c r="M2721" s="11" t="s">
        <v>35</v>
      </c>
      <c r="N2721" s="11" t="s">
        <v>78</v>
      </c>
      <c r="O2721" s="11" t="s">
        <v>4398</v>
      </c>
      <c r="P2721" s="105" t="s">
        <v>340</v>
      </c>
      <c r="Q2721" s="3" t="s">
        <v>353</v>
      </c>
      <c r="R2721" s="9">
        <v>50000</v>
      </c>
      <c r="S2721" s="9">
        <v>20</v>
      </c>
      <c r="T2721" s="9">
        <v>0</v>
      </c>
      <c r="U2721" s="9">
        <f t="shared" si="1540"/>
        <v>0</v>
      </c>
      <c r="V2721" s="11" t="s">
        <v>80</v>
      </c>
      <c r="W2721" s="11">
        <v>2016</v>
      </c>
      <c r="X2721" s="32" t="s">
        <v>6914</v>
      </c>
    </row>
    <row r="2722" spans="1:24" ht="165.75" x14ac:dyDescent="0.25">
      <c r="A2722" s="6" t="s">
        <v>6952</v>
      </c>
      <c r="B2722" s="15" t="s">
        <v>25</v>
      </c>
      <c r="C2722" s="11" t="s">
        <v>1917</v>
      </c>
      <c r="D2722" s="11" t="s">
        <v>1372</v>
      </c>
      <c r="E2722" s="11" t="s">
        <v>1918</v>
      </c>
      <c r="F2722" s="11" t="s">
        <v>4535</v>
      </c>
      <c r="G2722" s="11" t="s">
        <v>30</v>
      </c>
      <c r="H2722" s="11">
        <v>50</v>
      </c>
      <c r="I2722" s="11">
        <v>470000000</v>
      </c>
      <c r="J2722" s="6" t="s">
        <v>32</v>
      </c>
      <c r="K2722" s="11" t="s">
        <v>3496</v>
      </c>
      <c r="L2722" s="11" t="s">
        <v>6944</v>
      </c>
      <c r="M2722" s="11" t="s">
        <v>35</v>
      </c>
      <c r="N2722" s="11" t="s">
        <v>78</v>
      </c>
      <c r="O2722" s="11" t="s">
        <v>4398</v>
      </c>
      <c r="P2722" s="105" t="s">
        <v>340</v>
      </c>
      <c r="Q2722" s="3" t="s">
        <v>353</v>
      </c>
      <c r="R2722" s="9">
        <v>30000</v>
      </c>
      <c r="S2722" s="9">
        <v>20</v>
      </c>
      <c r="T2722" s="9">
        <f t="shared" ref="T2722" si="1622">R2722*S2722</f>
        <v>600000</v>
      </c>
      <c r="U2722" s="9">
        <f t="shared" ref="U2722" si="1623">T2722*1.12</f>
        <v>672000.00000000012</v>
      </c>
      <c r="V2722" s="11" t="s">
        <v>80</v>
      </c>
      <c r="W2722" s="11">
        <v>2016</v>
      </c>
      <c r="X2722" s="269"/>
    </row>
    <row r="2723" spans="1:24" ht="153" x14ac:dyDescent="0.25">
      <c r="A2723" s="6" t="s">
        <v>6517</v>
      </c>
      <c r="B2723" s="15" t="s">
        <v>25</v>
      </c>
      <c r="C2723" s="11" t="s">
        <v>4536</v>
      </c>
      <c r="D2723" s="18" t="s">
        <v>1797</v>
      </c>
      <c r="E2723" s="11" t="s">
        <v>6837</v>
      </c>
      <c r="F2723" s="18" t="s">
        <v>4537</v>
      </c>
      <c r="G2723" s="2" t="s">
        <v>30</v>
      </c>
      <c r="H2723" s="41" t="s">
        <v>4538</v>
      </c>
      <c r="I2723" s="18">
        <v>470000000</v>
      </c>
      <c r="J2723" s="6" t="s">
        <v>32</v>
      </c>
      <c r="K2723" s="11" t="s">
        <v>267</v>
      </c>
      <c r="L2723" s="11" t="s">
        <v>34</v>
      </c>
      <c r="M2723" s="19" t="s">
        <v>35</v>
      </c>
      <c r="N2723" s="11" t="s">
        <v>78</v>
      </c>
      <c r="O2723" s="11" t="s">
        <v>4135</v>
      </c>
      <c r="P2723" s="16">
        <v>5111</v>
      </c>
      <c r="Q2723" s="81" t="s">
        <v>4596</v>
      </c>
      <c r="R2723" s="9">
        <v>600</v>
      </c>
      <c r="S2723" s="9">
        <v>165</v>
      </c>
      <c r="T2723" s="23">
        <f>R2723*S2723</f>
        <v>99000</v>
      </c>
      <c r="U2723" s="23">
        <f>T2723*1.12</f>
        <v>110880.00000000001</v>
      </c>
      <c r="V2723" s="2" t="s">
        <v>80</v>
      </c>
      <c r="W2723" s="2">
        <v>2016</v>
      </c>
      <c r="X2723" s="265"/>
    </row>
    <row r="2724" spans="1:24" ht="153" x14ac:dyDescent="0.25">
      <c r="A2724" s="6" t="s">
        <v>6518</v>
      </c>
      <c r="B2724" s="15" t="s">
        <v>25</v>
      </c>
      <c r="C2724" s="11" t="s">
        <v>4539</v>
      </c>
      <c r="D2724" s="18" t="s">
        <v>4540</v>
      </c>
      <c r="E2724" s="11" t="s">
        <v>4541</v>
      </c>
      <c r="F2724" s="18" t="s">
        <v>4542</v>
      </c>
      <c r="G2724" s="2" t="s">
        <v>30</v>
      </c>
      <c r="H2724" s="41" t="s">
        <v>4538</v>
      </c>
      <c r="I2724" s="18">
        <v>470000000</v>
      </c>
      <c r="J2724" s="6" t="s">
        <v>32</v>
      </c>
      <c r="K2724" s="11" t="s">
        <v>267</v>
      </c>
      <c r="L2724" s="6" t="s">
        <v>5337</v>
      </c>
      <c r="M2724" s="19" t="s">
        <v>35</v>
      </c>
      <c r="N2724" s="11" t="s">
        <v>78</v>
      </c>
      <c r="O2724" s="11" t="s">
        <v>4135</v>
      </c>
      <c r="P2724" s="41">
        <v>5111</v>
      </c>
      <c r="Q2724" s="81" t="s">
        <v>4596</v>
      </c>
      <c r="R2724" s="9">
        <v>1228</v>
      </c>
      <c r="S2724" s="9">
        <v>571</v>
      </c>
      <c r="T2724" s="23">
        <f>R2724*S2724</f>
        <v>701188</v>
      </c>
      <c r="U2724" s="23">
        <f>T2724*1.12</f>
        <v>785330.56</v>
      </c>
      <c r="V2724" s="2" t="s">
        <v>80</v>
      </c>
      <c r="W2724" s="2">
        <v>2016</v>
      </c>
      <c r="X2724" s="265"/>
    </row>
    <row r="2725" spans="1:24" ht="153" x14ac:dyDescent="0.25">
      <c r="A2725" s="6" t="s">
        <v>6519</v>
      </c>
      <c r="B2725" s="15" t="s">
        <v>25</v>
      </c>
      <c r="C2725" s="11" t="s">
        <v>4543</v>
      </c>
      <c r="D2725" s="18" t="s">
        <v>4540</v>
      </c>
      <c r="E2725" s="11" t="s">
        <v>4544</v>
      </c>
      <c r="F2725" s="11" t="s">
        <v>4545</v>
      </c>
      <c r="G2725" s="2" t="s">
        <v>30</v>
      </c>
      <c r="H2725" s="41" t="s">
        <v>4538</v>
      </c>
      <c r="I2725" s="18">
        <v>470000000</v>
      </c>
      <c r="J2725" s="6" t="s">
        <v>32</v>
      </c>
      <c r="K2725" s="11" t="s">
        <v>267</v>
      </c>
      <c r="L2725" s="6" t="s">
        <v>5337</v>
      </c>
      <c r="M2725" s="19" t="s">
        <v>35</v>
      </c>
      <c r="N2725" s="11" t="s">
        <v>78</v>
      </c>
      <c r="O2725" s="11" t="s">
        <v>4135</v>
      </c>
      <c r="P2725" s="41">
        <v>5111</v>
      </c>
      <c r="Q2725" s="81" t="s">
        <v>4596</v>
      </c>
      <c r="R2725" s="9">
        <v>20</v>
      </c>
      <c r="S2725" s="9">
        <v>1200</v>
      </c>
      <c r="T2725" s="23">
        <f t="shared" ref="T2725:T2756" si="1624">R2725*S2725</f>
        <v>24000</v>
      </c>
      <c r="U2725" s="23">
        <f t="shared" ref="U2725:U2784" si="1625">T2725*1.12</f>
        <v>26880.000000000004</v>
      </c>
      <c r="V2725" s="2" t="s">
        <v>80</v>
      </c>
      <c r="W2725" s="2">
        <v>2016</v>
      </c>
      <c r="X2725" s="265"/>
    </row>
    <row r="2726" spans="1:24" ht="153" x14ac:dyDescent="0.25">
      <c r="A2726" s="6" t="s">
        <v>6520</v>
      </c>
      <c r="B2726" s="15" t="s">
        <v>25</v>
      </c>
      <c r="C2726" s="11" t="s">
        <v>4546</v>
      </c>
      <c r="D2726" s="18" t="s">
        <v>4540</v>
      </c>
      <c r="E2726" s="11" t="s">
        <v>4547</v>
      </c>
      <c r="F2726" s="11" t="s">
        <v>4547</v>
      </c>
      <c r="G2726" s="2" t="s">
        <v>30</v>
      </c>
      <c r="H2726" s="41" t="s">
        <v>4162</v>
      </c>
      <c r="I2726" s="18">
        <v>470000000</v>
      </c>
      <c r="J2726" s="6" t="s">
        <v>32</v>
      </c>
      <c r="K2726" s="11" t="s">
        <v>267</v>
      </c>
      <c r="L2726" s="6" t="s">
        <v>5337</v>
      </c>
      <c r="M2726" s="19" t="s">
        <v>35</v>
      </c>
      <c r="N2726" s="11" t="s">
        <v>4084</v>
      </c>
      <c r="O2726" s="11" t="s">
        <v>4135</v>
      </c>
      <c r="P2726" s="41">
        <v>736</v>
      </c>
      <c r="Q2726" s="11" t="s">
        <v>6779</v>
      </c>
      <c r="R2726" s="9">
        <v>748</v>
      </c>
      <c r="S2726" s="9">
        <v>222</v>
      </c>
      <c r="T2726" s="23">
        <f t="shared" si="1624"/>
        <v>166056</v>
      </c>
      <c r="U2726" s="23">
        <f t="shared" si="1625"/>
        <v>185982.72000000003</v>
      </c>
      <c r="V2726" s="2"/>
      <c r="W2726" s="2">
        <v>2016</v>
      </c>
      <c r="X2726" s="265"/>
    </row>
    <row r="2727" spans="1:24" ht="153" x14ac:dyDescent="0.25">
      <c r="A2727" s="6" t="s">
        <v>6521</v>
      </c>
      <c r="B2727" s="15" t="s">
        <v>25</v>
      </c>
      <c r="C2727" s="11" t="s">
        <v>4548</v>
      </c>
      <c r="D2727" s="18" t="s">
        <v>4549</v>
      </c>
      <c r="E2727" s="18" t="s">
        <v>4550</v>
      </c>
      <c r="F2727" s="18" t="s">
        <v>4551</v>
      </c>
      <c r="G2727" s="2" t="s">
        <v>30</v>
      </c>
      <c r="H2727" s="41" t="s">
        <v>4538</v>
      </c>
      <c r="I2727" s="18">
        <v>470000000</v>
      </c>
      <c r="J2727" s="6" t="s">
        <v>32</v>
      </c>
      <c r="K2727" s="11" t="s">
        <v>267</v>
      </c>
      <c r="L2727" s="6" t="s">
        <v>5337</v>
      </c>
      <c r="M2727" s="19" t="s">
        <v>35</v>
      </c>
      <c r="N2727" s="11" t="s">
        <v>78</v>
      </c>
      <c r="O2727" s="11" t="s">
        <v>4135</v>
      </c>
      <c r="P2727" s="41" t="s">
        <v>38</v>
      </c>
      <c r="Q2727" s="88" t="s">
        <v>39</v>
      </c>
      <c r="R2727" s="9">
        <v>299</v>
      </c>
      <c r="S2727" s="9">
        <v>560</v>
      </c>
      <c r="T2727" s="23">
        <f t="shared" si="1624"/>
        <v>167440</v>
      </c>
      <c r="U2727" s="23">
        <f t="shared" si="1625"/>
        <v>187532.80000000002</v>
      </c>
      <c r="V2727" s="2" t="s">
        <v>4407</v>
      </c>
      <c r="W2727" s="2">
        <v>2016</v>
      </c>
      <c r="X2727" s="265"/>
    </row>
    <row r="2728" spans="1:24" ht="153" x14ac:dyDescent="0.25">
      <c r="A2728" s="6" t="s">
        <v>6522</v>
      </c>
      <c r="B2728" s="15" t="s">
        <v>25</v>
      </c>
      <c r="C2728" s="11" t="s">
        <v>4552</v>
      </c>
      <c r="D2728" s="18" t="s">
        <v>4553</v>
      </c>
      <c r="E2728" s="106" t="s">
        <v>4554</v>
      </c>
      <c r="F2728" s="18" t="s">
        <v>4555</v>
      </c>
      <c r="G2728" s="2" t="s">
        <v>30</v>
      </c>
      <c r="H2728" s="41" t="s">
        <v>4538</v>
      </c>
      <c r="I2728" s="18">
        <v>470000000</v>
      </c>
      <c r="J2728" s="6" t="s">
        <v>32</v>
      </c>
      <c r="K2728" s="11" t="s">
        <v>267</v>
      </c>
      <c r="L2728" s="6" t="s">
        <v>5337</v>
      </c>
      <c r="M2728" s="19" t="s">
        <v>35</v>
      </c>
      <c r="N2728" s="11" t="s">
        <v>78</v>
      </c>
      <c r="O2728" s="11" t="s">
        <v>4135</v>
      </c>
      <c r="P2728" s="41" t="s">
        <v>38</v>
      </c>
      <c r="Q2728" s="88" t="s">
        <v>39</v>
      </c>
      <c r="R2728" s="166">
        <v>3800</v>
      </c>
      <c r="S2728" s="9">
        <v>35</v>
      </c>
      <c r="T2728" s="23">
        <f t="shared" si="1624"/>
        <v>133000</v>
      </c>
      <c r="U2728" s="23">
        <f t="shared" si="1625"/>
        <v>148960</v>
      </c>
      <c r="V2728" s="2" t="s">
        <v>4407</v>
      </c>
      <c r="W2728" s="2">
        <v>2016</v>
      </c>
      <c r="X2728" s="265"/>
    </row>
    <row r="2729" spans="1:24" ht="153" x14ac:dyDescent="0.25">
      <c r="A2729" s="6" t="s">
        <v>6523</v>
      </c>
      <c r="B2729" s="15" t="s">
        <v>25</v>
      </c>
      <c r="C2729" s="11" t="s">
        <v>4556</v>
      </c>
      <c r="D2729" s="77" t="s">
        <v>4557</v>
      </c>
      <c r="E2729" s="11" t="s">
        <v>4558</v>
      </c>
      <c r="F2729" s="18" t="s">
        <v>4559</v>
      </c>
      <c r="G2729" s="2" t="s">
        <v>30</v>
      </c>
      <c r="H2729" s="41" t="s">
        <v>4538</v>
      </c>
      <c r="I2729" s="18">
        <v>470000000</v>
      </c>
      <c r="J2729" s="6" t="s">
        <v>32</v>
      </c>
      <c r="K2729" s="11" t="s">
        <v>267</v>
      </c>
      <c r="L2729" s="6" t="s">
        <v>5337</v>
      </c>
      <c r="M2729" s="19" t="s">
        <v>35</v>
      </c>
      <c r="N2729" s="11" t="s">
        <v>78</v>
      </c>
      <c r="O2729" s="11" t="s">
        <v>4135</v>
      </c>
      <c r="P2729" s="41" t="s">
        <v>38</v>
      </c>
      <c r="Q2729" s="88" t="s">
        <v>39</v>
      </c>
      <c r="R2729" s="166">
        <v>1286</v>
      </c>
      <c r="S2729" s="9">
        <v>295</v>
      </c>
      <c r="T2729" s="23">
        <f t="shared" si="1624"/>
        <v>379370</v>
      </c>
      <c r="U2729" s="23">
        <f t="shared" si="1625"/>
        <v>424894.4</v>
      </c>
      <c r="V2729" s="2" t="s">
        <v>80</v>
      </c>
      <c r="W2729" s="2">
        <v>2016</v>
      </c>
      <c r="X2729" s="265"/>
    </row>
    <row r="2730" spans="1:24" ht="153" x14ac:dyDescent="0.25">
      <c r="A2730" s="6" t="s">
        <v>6524</v>
      </c>
      <c r="B2730" s="15" t="s">
        <v>25</v>
      </c>
      <c r="C2730" s="11" t="s">
        <v>4560</v>
      </c>
      <c r="D2730" s="18" t="s">
        <v>1665</v>
      </c>
      <c r="E2730" s="106" t="s">
        <v>4561</v>
      </c>
      <c r="F2730" s="11" t="s">
        <v>4562</v>
      </c>
      <c r="G2730" s="2" t="s">
        <v>30</v>
      </c>
      <c r="H2730" s="41" t="s">
        <v>4162</v>
      </c>
      <c r="I2730" s="18">
        <v>470000000</v>
      </c>
      <c r="J2730" s="6" t="s">
        <v>32</v>
      </c>
      <c r="K2730" s="11" t="s">
        <v>267</v>
      </c>
      <c r="L2730" s="6" t="s">
        <v>5337</v>
      </c>
      <c r="M2730" s="19" t="s">
        <v>35</v>
      </c>
      <c r="N2730" s="11" t="s">
        <v>4084</v>
      </c>
      <c r="O2730" s="11" t="s">
        <v>2005</v>
      </c>
      <c r="P2730" s="41" t="s">
        <v>38</v>
      </c>
      <c r="Q2730" s="88" t="s">
        <v>39</v>
      </c>
      <c r="R2730" s="166">
        <v>838</v>
      </c>
      <c r="S2730" s="9">
        <v>40</v>
      </c>
      <c r="T2730" s="23">
        <f t="shared" si="1624"/>
        <v>33520</v>
      </c>
      <c r="U2730" s="23">
        <f t="shared" si="1625"/>
        <v>37542.400000000001</v>
      </c>
      <c r="V2730" s="2"/>
      <c r="W2730" s="2">
        <v>2016</v>
      </c>
      <c r="X2730" s="265"/>
    </row>
    <row r="2731" spans="1:24" ht="153" x14ac:dyDescent="0.25">
      <c r="A2731" s="6" t="s">
        <v>6525</v>
      </c>
      <c r="B2731" s="15" t="s">
        <v>25</v>
      </c>
      <c r="C2731" s="106" t="s">
        <v>4563</v>
      </c>
      <c r="D2731" s="11" t="s">
        <v>274</v>
      </c>
      <c r="E2731" s="11" t="s">
        <v>6836</v>
      </c>
      <c r="F2731" s="11" t="s">
        <v>4564</v>
      </c>
      <c r="G2731" s="2" t="s">
        <v>30</v>
      </c>
      <c r="H2731" s="41" t="s">
        <v>4162</v>
      </c>
      <c r="I2731" s="18">
        <v>470000000</v>
      </c>
      <c r="J2731" s="6" t="s">
        <v>32</v>
      </c>
      <c r="K2731" s="11" t="s">
        <v>267</v>
      </c>
      <c r="L2731" s="6" t="s">
        <v>5337</v>
      </c>
      <c r="M2731" s="19" t="s">
        <v>35</v>
      </c>
      <c r="N2731" s="11" t="s">
        <v>4084</v>
      </c>
      <c r="O2731" s="11" t="s">
        <v>2005</v>
      </c>
      <c r="P2731" s="41" t="s">
        <v>38</v>
      </c>
      <c r="Q2731" s="88" t="s">
        <v>39</v>
      </c>
      <c r="R2731" s="166">
        <v>125</v>
      </c>
      <c r="S2731" s="9">
        <v>220</v>
      </c>
      <c r="T2731" s="23">
        <f t="shared" si="1624"/>
        <v>27500</v>
      </c>
      <c r="U2731" s="23">
        <f t="shared" si="1625"/>
        <v>30800.000000000004</v>
      </c>
      <c r="V2731" s="2"/>
      <c r="W2731" s="2">
        <v>2016</v>
      </c>
      <c r="X2731" s="265"/>
    </row>
    <row r="2732" spans="1:24" ht="153" x14ac:dyDescent="0.25">
      <c r="A2732" s="6" t="s">
        <v>6526</v>
      </c>
      <c r="B2732" s="15" t="s">
        <v>25</v>
      </c>
      <c r="C2732" s="11" t="s">
        <v>4565</v>
      </c>
      <c r="D2732" s="11" t="s">
        <v>4566</v>
      </c>
      <c r="E2732" s="11" t="s">
        <v>4567</v>
      </c>
      <c r="F2732" s="11" t="s">
        <v>4568</v>
      </c>
      <c r="G2732" s="2" t="s">
        <v>30</v>
      </c>
      <c r="H2732" s="41" t="s">
        <v>4162</v>
      </c>
      <c r="I2732" s="18">
        <v>470000000</v>
      </c>
      <c r="J2732" s="6" t="s">
        <v>32</v>
      </c>
      <c r="K2732" s="11" t="s">
        <v>267</v>
      </c>
      <c r="L2732" s="6" t="s">
        <v>5337</v>
      </c>
      <c r="M2732" s="19" t="s">
        <v>35</v>
      </c>
      <c r="N2732" s="11" t="s">
        <v>4084</v>
      </c>
      <c r="O2732" s="11" t="s">
        <v>2005</v>
      </c>
      <c r="P2732" s="41" t="s">
        <v>38</v>
      </c>
      <c r="Q2732" s="88" t="s">
        <v>39</v>
      </c>
      <c r="R2732" s="166">
        <v>2904</v>
      </c>
      <c r="S2732" s="9">
        <v>12</v>
      </c>
      <c r="T2732" s="23">
        <f t="shared" si="1624"/>
        <v>34848</v>
      </c>
      <c r="U2732" s="23">
        <f t="shared" si="1625"/>
        <v>39029.760000000002</v>
      </c>
      <c r="V2732" s="2"/>
      <c r="W2732" s="2">
        <v>2016</v>
      </c>
      <c r="X2732" s="265"/>
    </row>
    <row r="2733" spans="1:24" ht="153" x14ac:dyDescent="0.25">
      <c r="A2733" s="6" t="s">
        <v>6527</v>
      </c>
      <c r="B2733" s="15" t="s">
        <v>25</v>
      </c>
      <c r="C2733" s="11" t="s">
        <v>4569</v>
      </c>
      <c r="D2733" s="18" t="s">
        <v>6835</v>
      </c>
      <c r="E2733" s="11" t="s">
        <v>4570</v>
      </c>
      <c r="F2733" s="11" t="s">
        <v>4571</v>
      </c>
      <c r="G2733" s="2" t="s">
        <v>30</v>
      </c>
      <c r="H2733" s="41" t="s">
        <v>4162</v>
      </c>
      <c r="I2733" s="18">
        <v>470000000</v>
      </c>
      <c r="J2733" s="6" t="s">
        <v>32</v>
      </c>
      <c r="K2733" s="11" t="s">
        <v>267</v>
      </c>
      <c r="L2733" s="6" t="s">
        <v>5337</v>
      </c>
      <c r="M2733" s="19" t="s">
        <v>35</v>
      </c>
      <c r="N2733" s="11" t="s">
        <v>4084</v>
      </c>
      <c r="O2733" s="11" t="s">
        <v>2005</v>
      </c>
      <c r="P2733" s="41">
        <v>5111</v>
      </c>
      <c r="Q2733" s="81" t="s">
        <v>4596</v>
      </c>
      <c r="R2733" s="166">
        <v>614</v>
      </c>
      <c r="S2733" s="9">
        <v>90</v>
      </c>
      <c r="T2733" s="23">
        <f t="shared" si="1624"/>
        <v>55260</v>
      </c>
      <c r="U2733" s="23">
        <f t="shared" si="1625"/>
        <v>61891.200000000004</v>
      </c>
      <c r="V2733" s="2"/>
      <c r="W2733" s="2">
        <v>2016</v>
      </c>
      <c r="X2733" s="265"/>
    </row>
    <row r="2734" spans="1:24" ht="153" x14ac:dyDescent="0.25">
      <c r="A2734" s="6" t="s">
        <v>6528</v>
      </c>
      <c r="B2734" s="15" t="s">
        <v>25</v>
      </c>
      <c r="C2734" s="11" t="s">
        <v>4569</v>
      </c>
      <c r="D2734" s="18" t="s">
        <v>6835</v>
      </c>
      <c r="E2734" s="11" t="s">
        <v>4570</v>
      </c>
      <c r="F2734" s="11" t="s">
        <v>4572</v>
      </c>
      <c r="G2734" s="2" t="s">
        <v>30</v>
      </c>
      <c r="H2734" s="41" t="s">
        <v>4162</v>
      </c>
      <c r="I2734" s="18">
        <v>470000000</v>
      </c>
      <c r="J2734" s="6" t="s">
        <v>32</v>
      </c>
      <c r="K2734" s="11" t="s">
        <v>267</v>
      </c>
      <c r="L2734" s="6" t="s">
        <v>5337</v>
      </c>
      <c r="M2734" s="19" t="s">
        <v>35</v>
      </c>
      <c r="N2734" s="11" t="s">
        <v>4084</v>
      </c>
      <c r="O2734" s="11" t="s">
        <v>2005</v>
      </c>
      <c r="P2734" s="41" t="s">
        <v>4573</v>
      </c>
      <c r="Q2734" s="81" t="s">
        <v>4596</v>
      </c>
      <c r="R2734" s="166">
        <v>200</v>
      </c>
      <c r="S2734" s="9">
        <v>90</v>
      </c>
      <c r="T2734" s="23">
        <f t="shared" si="1624"/>
        <v>18000</v>
      </c>
      <c r="U2734" s="23">
        <f t="shared" si="1625"/>
        <v>20160.000000000004</v>
      </c>
      <c r="V2734" s="2"/>
      <c r="W2734" s="2">
        <v>2016</v>
      </c>
      <c r="X2734" s="265"/>
    </row>
    <row r="2735" spans="1:24" ht="165.75" x14ac:dyDescent="0.25">
      <c r="A2735" s="6" t="s">
        <v>6529</v>
      </c>
      <c r="B2735" s="15" t="s">
        <v>25</v>
      </c>
      <c r="C2735" s="11" t="s">
        <v>4574</v>
      </c>
      <c r="D2735" s="11" t="s">
        <v>1329</v>
      </c>
      <c r="E2735" s="11" t="s">
        <v>4575</v>
      </c>
      <c r="F2735" s="11" t="s">
        <v>4576</v>
      </c>
      <c r="G2735" s="2" t="s">
        <v>30</v>
      </c>
      <c r="H2735" s="41" t="s">
        <v>4162</v>
      </c>
      <c r="I2735" s="18">
        <v>470000000</v>
      </c>
      <c r="J2735" s="6" t="s">
        <v>32</v>
      </c>
      <c r="K2735" s="11" t="s">
        <v>267</v>
      </c>
      <c r="L2735" s="6" t="s">
        <v>5337</v>
      </c>
      <c r="M2735" s="19" t="s">
        <v>35</v>
      </c>
      <c r="N2735" s="11" t="s">
        <v>4084</v>
      </c>
      <c r="O2735" s="11" t="s">
        <v>2005</v>
      </c>
      <c r="P2735" s="41" t="s">
        <v>38</v>
      </c>
      <c r="Q2735" s="88" t="s">
        <v>39</v>
      </c>
      <c r="R2735" s="166">
        <v>838</v>
      </c>
      <c r="S2735" s="9">
        <v>90</v>
      </c>
      <c r="T2735" s="23">
        <f t="shared" si="1624"/>
        <v>75420</v>
      </c>
      <c r="U2735" s="23">
        <f t="shared" si="1625"/>
        <v>84470.400000000009</v>
      </c>
      <c r="V2735" s="2"/>
      <c r="W2735" s="2">
        <v>2016</v>
      </c>
      <c r="X2735" s="265"/>
    </row>
    <row r="2736" spans="1:24" ht="153" x14ac:dyDescent="0.25">
      <c r="A2736" s="6" t="s">
        <v>6530</v>
      </c>
      <c r="B2736" s="15" t="s">
        <v>25</v>
      </c>
      <c r="C2736" s="11" t="s">
        <v>4577</v>
      </c>
      <c r="D2736" s="11" t="s">
        <v>4578</v>
      </c>
      <c r="E2736" s="11" t="s">
        <v>4579</v>
      </c>
      <c r="F2736" s="11" t="s">
        <v>4580</v>
      </c>
      <c r="G2736" s="2" t="s">
        <v>30</v>
      </c>
      <c r="H2736" s="41" t="s">
        <v>4162</v>
      </c>
      <c r="I2736" s="18">
        <v>470000000</v>
      </c>
      <c r="J2736" s="6" t="s">
        <v>32</v>
      </c>
      <c r="K2736" s="11" t="s">
        <v>267</v>
      </c>
      <c r="L2736" s="6" t="s">
        <v>5337</v>
      </c>
      <c r="M2736" s="19" t="s">
        <v>35</v>
      </c>
      <c r="N2736" s="11" t="s">
        <v>4084</v>
      </c>
      <c r="O2736" s="11" t="s">
        <v>2005</v>
      </c>
      <c r="P2736" s="41" t="s">
        <v>38</v>
      </c>
      <c r="Q2736" s="88" t="s">
        <v>39</v>
      </c>
      <c r="R2736" s="166">
        <v>614</v>
      </c>
      <c r="S2736" s="9">
        <v>80</v>
      </c>
      <c r="T2736" s="23">
        <f t="shared" si="1624"/>
        <v>49120</v>
      </c>
      <c r="U2736" s="23">
        <f t="shared" si="1625"/>
        <v>55014.400000000009</v>
      </c>
      <c r="V2736" s="2"/>
      <c r="W2736" s="2">
        <v>2016</v>
      </c>
      <c r="X2736" s="265"/>
    </row>
    <row r="2737" spans="1:24" ht="153" x14ac:dyDescent="0.25">
      <c r="A2737" s="6" t="s">
        <v>6531</v>
      </c>
      <c r="B2737" s="15" t="s">
        <v>25</v>
      </c>
      <c r="C2737" s="11" t="s">
        <v>4581</v>
      </c>
      <c r="D2737" s="11" t="s">
        <v>1665</v>
      </c>
      <c r="E2737" s="11" t="s">
        <v>4582</v>
      </c>
      <c r="F2737" s="18" t="s">
        <v>4583</v>
      </c>
      <c r="G2737" s="2" t="s">
        <v>30</v>
      </c>
      <c r="H2737" s="41" t="s">
        <v>4162</v>
      </c>
      <c r="I2737" s="18">
        <v>470000000</v>
      </c>
      <c r="J2737" s="6" t="s">
        <v>32</v>
      </c>
      <c r="K2737" s="11" t="s">
        <v>267</v>
      </c>
      <c r="L2737" s="6" t="s">
        <v>5337</v>
      </c>
      <c r="M2737" s="19" t="s">
        <v>35</v>
      </c>
      <c r="N2737" s="11" t="s">
        <v>4084</v>
      </c>
      <c r="O2737" s="11" t="s">
        <v>2005</v>
      </c>
      <c r="P2737" s="41" t="s">
        <v>38</v>
      </c>
      <c r="Q2737" s="88" t="s">
        <v>39</v>
      </c>
      <c r="R2737" s="166">
        <v>390</v>
      </c>
      <c r="S2737" s="9">
        <v>34</v>
      </c>
      <c r="T2737" s="23">
        <f t="shared" si="1624"/>
        <v>13260</v>
      </c>
      <c r="U2737" s="23">
        <f t="shared" si="1625"/>
        <v>14851.2</v>
      </c>
      <c r="V2737" s="2"/>
      <c r="W2737" s="2">
        <v>2016</v>
      </c>
      <c r="X2737" s="265"/>
    </row>
    <row r="2738" spans="1:24" ht="153" x14ac:dyDescent="0.25">
      <c r="A2738" s="6" t="s">
        <v>6532</v>
      </c>
      <c r="B2738" s="15" t="s">
        <v>25</v>
      </c>
      <c r="C2738" s="11" t="s">
        <v>4584</v>
      </c>
      <c r="D2738" s="11" t="s">
        <v>4585</v>
      </c>
      <c r="E2738" s="11" t="s">
        <v>4586</v>
      </c>
      <c r="F2738" s="18" t="s">
        <v>4587</v>
      </c>
      <c r="G2738" s="2" t="s">
        <v>30</v>
      </c>
      <c r="H2738" s="41" t="s">
        <v>4162</v>
      </c>
      <c r="I2738" s="18">
        <v>470000000</v>
      </c>
      <c r="J2738" s="6" t="s">
        <v>32</v>
      </c>
      <c r="K2738" s="11" t="s">
        <v>267</v>
      </c>
      <c r="L2738" s="6" t="s">
        <v>5337</v>
      </c>
      <c r="M2738" s="19" t="s">
        <v>35</v>
      </c>
      <c r="N2738" s="11" t="s">
        <v>4084</v>
      </c>
      <c r="O2738" s="11" t="s">
        <v>2005</v>
      </c>
      <c r="P2738" s="41" t="s">
        <v>38</v>
      </c>
      <c r="Q2738" s="88" t="s">
        <v>39</v>
      </c>
      <c r="R2738" s="166">
        <v>614</v>
      </c>
      <c r="S2738" s="9">
        <v>15</v>
      </c>
      <c r="T2738" s="23">
        <f t="shared" si="1624"/>
        <v>9210</v>
      </c>
      <c r="U2738" s="23">
        <f t="shared" si="1625"/>
        <v>10315.200000000001</v>
      </c>
      <c r="V2738" s="2"/>
      <c r="W2738" s="2">
        <v>2016</v>
      </c>
      <c r="X2738" s="265"/>
    </row>
    <row r="2739" spans="1:24" ht="153" x14ac:dyDescent="0.25">
      <c r="A2739" s="6" t="s">
        <v>6533</v>
      </c>
      <c r="B2739" s="15" t="s">
        <v>25</v>
      </c>
      <c r="C2739" s="11" t="s">
        <v>4588</v>
      </c>
      <c r="D2739" s="11" t="s">
        <v>4589</v>
      </c>
      <c r="E2739" s="11" t="s">
        <v>4590</v>
      </c>
      <c r="F2739" s="18" t="s">
        <v>4591</v>
      </c>
      <c r="G2739" s="2" t="s">
        <v>30</v>
      </c>
      <c r="H2739" s="41" t="s">
        <v>4162</v>
      </c>
      <c r="I2739" s="18">
        <v>470000000</v>
      </c>
      <c r="J2739" s="6" t="s">
        <v>32</v>
      </c>
      <c r="K2739" s="11" t="s">
        <v>267</v>
      </c>
      <c r="L2739" s="6" t="s">
        <v>5337</v>
      </c>
      <c r="M2739" s="19" t="s">
        <v>35</v>
      </c>
      <c r="N2739" s="11" t="s">
        <v>4084</v>
      </c>
      <c r="O2739" s="11" t="s">
        <v>2005</v>
      </c>
      <c r="P2739" s="41" t="s">
        <v>38</v>
      </c>
      <c r="Q2739" s="88" t="s">
        <v>39</v>
      </c>
      <c r="R2739" s="166">
        <v>50</v>
      </c>
      <c r="S2739" s="9">
        <v>300</v>
      </c>
      <c r="T2739" s="23">
        <f t="shared" si="1624"/>
        <v>15000</v>
      </c>
      <c r="U2739" s="23">
        <f t="shared" si="1625"/>
        <v>16800</v>
      </c>
      <c r="V2739" s="2"/>
      <c r="W2739" s="2">
        <v>2016</v>
      </c>
      <c r="X2739" s="265"/>
    </row>
    <row r="2740" spans="1:24" ht="153" x14ac:dyDescent="0.25">
      <c r="A2740" s="6" t="s">
        <v>6534</v>
      </c>
      <c r="B2740" s="15" t="s">
        <v>25</v>
      </c>
      <c r="C2740" s="11" t="s">
        <v>4588</v>
      </c>
      <c r="D2740" s="11" t="s">
        <v>4589</v>
      </c>
      <c r="E2740" s="11" t="s">
        <v>4590</v>
      </c>
      <c r="F2740" s="18" t="s">
        <v>4592</v>
      </c>
      <c r="G2740" s="2" t="s">
        <v>30</v>
      </c>
      <c r="H2740" s="41" t="s">
        <v>4162</v>
      </c>
      <c r="I2740" s="18">
        <v>470000000</v>
      </c>
      <c r="J2740" s="6" t="s">
        <v>32</v>
      </c>
      <c r="K2740" s="11" t="s">
        <v>267</v>
      </c>
      <c r="L2740" s="6" t="s">
        <v>5337</v>
      </c>
      <c r="M2740" s="19" t="s">
        <v>35</v>
      </c>
      <c r="N2740" s="11" t="s">
        <v>4084</v>
      </c>
      <c r="O2740" s="11" t="s">
        <v>2005</v>
      </c>
      <c r="P2740" s="41" t="s">
        <v>38</v>
      </c>
      <c r="Q2740" s="88" t="s">
        <v>39</v>
      </c>
      <c r="R2740" s="166">
        <v>50</v>
      </c>
      <c r="S2740" s="9">
        <v>500</v>
      </c>
      <c r="T2740" s="23">
        <f t="shared" si="1624"/>
        <v>25000</v>
      </c>
      <c r="U2740" s="23">
        <f t="shared" si="1625"/>
        <v>28000.000000000004</v>
      </c>
      <c r="V2740" s="2"/>
      <c r="W2740" s="2">
        <v>2016</v>
      </c>
      <c r="X2740" s="265"/>
    </row>
    <row r="2741" spans="1:24" ht="153" x14ac:dyDescent="0.25">
      <c r="A2741" s="6" t="s">
        <v>6535</v>
      </c>
      <c r="B2741" s="15" t="s">
        <v>25</v>
      </c>
      <c r="C2741" s="11" t="s">
        <v>4593</v>
      </c>
      <c r="D2741" s="11" t="s">
        <v>2760</v>
      </c>
      <c r="E2741" s="11" t="s">
        <v>4594</v>
      </c>
      <c r="F2741" s="18" t="s">
        <v>4595</v>
      </c>
      <c r="G2741" s="2" t="s">
        <v>30</v>
      </c>
      <c r="H2741" s="32" t="s">
        <v>4538</v>
      </c>
      <c r="I2741" s="18">
        <v>470000000</v>
      </c>
      <c r="J2741" s="6" t="s">
        <v>32</v>
      </c>
      <c r="K2741" s="11" t="s">
        <v>267</v>
      </c>
      <c r="L2741" s="6" t="s">
        <v>5337</v>
      </c>
      <c r="M2741" s="19" t="s">
        <v>35</v>
      </c>
      <c r="N2741" s="11" t="s">
        <v>78</v>
      </c>
      <c r="O2741" s="11" t="s">
        <v>4135</v>
      </c>
      <c r="P2741" s="32" t="s">
        <v>4573</v>
      </c>
      <c r="Q2741" s="81" t="s">
        <v>4596</v>
      </c>
      <c r="R2741" s="166">
        <v>500</v>
      </c>
      <c r="S2741" s="9">
        <v>55</v>
      </c>
      <c r="T2741" s="23">
        <f t="shared" si="1624"/>
        <v>27500</v>
      </c>
      <c r="U2741" s="23">
        <f t="shared" si="1625"/>
        <v>30800.000000000004</v>
      </c>
      <c r="V2741" s="2" t="s">
        <v>80</v>
      </c>
      <c r="W2741" s="2">
        <v>2016</v>
      </c>
      <c r="X2741" s="265"/>
    </row>
    <row r="2742" spans="1:24" ht="153" x14ac:dyDescent="0.25">
      <c r="A2742" s="6" t="s">
        <v>6536</v>
      </c>
      <c r="B2742" s="15" t="s">
        <v>25</v>
      </c>
      <c r="C2742" s="106" t="s">
        <v>4597</v>
      </c>
      <c r="D2742" s="11" t="s">
        <v>4226</v>
      </c>
      <c r="E2742" s="11" t="s">
        <v>4598</v>
      </c>
      <c r="F2742" s="18" t="s">
        <v>4599</v>
      </c>
      <c r="G2742" s="2" t="s">
        <v>30</v>
      </c>
      <c r="H2742" s="41" t="s">
        <v>4162</v>
      </c>
      <c r="I2742" s="18">
        <v>470000000</v>
      </c>
      <c r="J2742" s="6" t="s">
        <v>32</v>
      </c>
      <c r="K2742" s="11" t="s">
        <v>267</v>
      </c>
      <c r="L2742" s="6" t="s">
        <v>5337</v>
      </c>
      <c r="M2742" s="19" t="s">
        <v>35</v>
      </c>
      <c r="N2742" s="11" t="s">
        <v>4084</v>
      </c>
      <c r="O2742" s="11" t="s">
        <v>2005</v>
      </c>
      <c r="P2742" s="41" t="s">
        <v>1244</v>
      </c>
      <c r="Q2742" s="11" t="s">
        <v>4600</v>
      </c>
      <c r="R2742" s="166">
        <v>448</v>
      </c>
      <c r="S2742" s="9">
        <v>120</v>
      </c>
      <c r="T2742" s="23">
        <f t="shared" si="1624"/>
        <v>53760</v>
      </c>
      <c r="U2742" s="23">
        <f t="shared" si="1625"/>
        <v>60211.200000000004</v>
      </c>
      <c r="V2742" s="2"/>
      <c r="W2742" s="2">
        <v>2016</v>
      </c>
      <c r="X2742" s="265"/>
    </row>
    <row r="2743" spans="1:24" ht="153" x14ac:dyDescent="0.25">
      <c r="A2743" s="6" t="s">
        <v>6537</v>
      </c>
      <c r="B2743" s="15" t="s">
        <v>25</v>
      </c>
      <c r="C2743" s="11" t="s">
        <v>4601</v>
      </c>
      <c r="D2743" s="11" t="s">
        <v>4602</v>
      </c>
      <c r="E2743" s="11" t="s">
        <v>4603</v>
      </c>
      <c r="F2743" s="18" t="s">
        <v>4604</v>
      </c>
      <c r="G2743" s="2" t="s">
        <v>30</v>
      </c>
      <c r="H2743" s="41" t="s">
        <v>4162</v>
      </c>
      <c r="I2743" s="18">
        <v>470000000</v>
      </c>
      <c r="J2743" s="6" t="s">
        <v>32</v>
      </c>
      <c r="K2743" s="11" t="s">
        <v>267</v>
      </c>
      <c r="L2743" s="6" t="s">
        <v>5337</v>
      </c>
      <c r="M2743" s="19" t="s">
        <v>35</v>
      </c>
      <c r="N2743" s="11" t="s">
        <v>4084</v>
      </c>
      <c r="O2743" s="11" t="s">
        <v>2005</v>
      </c>
      <c r="P2743" s="41" t="s">
        <v>38</v>
      </c>
      <c r="Q2743" s="88" t="s">
        <v>39</v>
      </c>
      <c r="R2743" s="166">
        <v>29</v>
      </c>
      <c r="S2743" s="9">
        <v>3438</v>
      </c>
      <c r="T2743" s="23">
        <f t="shared" si="1624"/>
        <v>99702</v>
      </c>
      <c r="U2743" s="23">
        <f t="shared" si="1625"/>
        <v>111666.24000000001</v>
      </c>
      <c r="V2743" s="2"/>
      <c r="W2743" s="2">
        <v>2016</v>
      </c>
      <c r="X2743" s="265"/>
    </row>
    <row r="2744" spans="1:24" ht="153" x14ac:dyDescent="0.25">
      <c r="A2744" s="6" t="s">
        <v>6538</v>
      </c>
      <c r="B2744" s="15" t="s">
        <v>25</v>
      </c>
      <c r="C2744" s="11" t="s">
        <v>4605</v>
      </c>
      <c r="D2744" s="18" t="s">
        <v>4606</v>
      </c>
      <c r="E2744" s="11" t="s">
        <v>4607</v>
      </c>
      <c r="F2744" s="18" t="s">
        <v>4608</v>
      </c>
      <c r="G2744" s="2" t="s">
        <v>30</v>
      </c>
      <c r="H2744" s="41" t="s">
        <v>4162</v>
      </c>
      <c r="I2744" s="18">
        <v>470000000</v>
      </c>
      <c r="J2744" s="6" t="s">
        <v>32</v>
      </c>
      <c r="K2744" s="11" t="s">
        <v>267</v>
      </c>
      <c r="L2744" s="6" t="s">
        <v>5337</v>
      </c>
      <c r="M2744" s="19" t="s">
        <v>35</v>
      </c>
      <c r="N2744" s="11" t="s">
        <v>4084</v>
      </c>
      <c r="O2744" s="11" t="s">
        <v>2005</v>
      </c>
      <c r="P2744" s="41" t="s">
        <v>38</v>
      </c>
      <c r="Q2744" s="88" t="s">
        <v>39</v>
      </c>
      <c r="R2744" s="166">
        <v>112</v>
      </c>
      <c r="S2744" s="9">
        <v>1563</v>
      </c>
      <c r="T2744" s="23">
        <f t="shared" si="1624"/>
        <v>175056</v>
      </c>
      <c r="U2744" s="23">
        <f t="shared" si="1625"/>
        <v>196062.72000000003</v>
      </c>
      <c r="V2744" s="2"/>
      <c r="W2744" s="2">
        <v>2016</v>
      </c>
      <c r="X2744" s="265"/>
    </row>
    <row r="2745" spans="1:24" ht="153" x14ac:dyDescent="0.25">
      <c r="A2745" s="6" t="s">
        <v>6539</v>
      </c>
      <c r="B2745" s="15" t="s">
        <v>25</v>
      </c>
      <c r="C2745" s="11" t="s">
        <v>4609</v>
      </c>
      <c r="D2745" s="18" t="s">
        <v>4610</v>
      </c>
      <c r="E2745" s="11" t="s">
        <v>6877</v>
      </c>
      <c r="F2745" s="11" t="s">
        <v>4611</v>
      </c>
      <c r="G2745" s="2" t="s">
        <v>30</v>
      </c>
      <c r="H2745" s="41" t="s">
        <v>4162</v>
      </c>
      <c r="I2745" s="18">
        <v>470000000</v>
      </c>
      <c r="J2745" s="6" t="s">
        <v>32</v>
      </c>
      <c r="K2745" s="11" t="s">
        <v>267</v>
      </c>
      <c r="L2745" s="6" t="s">
        <v>5337</v>
      </c>
      <c r="M2745" s="19" t="s">
        <v>35</v>
      </c>
      <c r="N2745" s="11" t="s">
        <v>4084</v>
      </c>
      <c r="O2745" s="11" t="s">
        <v>2005</v>
      </c>
      <c r="P2745" s="41" t="s">
        <v>38</v>
      </c>
      <c r="Q2745" s="11" t="s">
        <v>4600</v>
      </c>
      <c r="R2745" s="166">
        <v>26</v>
      </c>
      <c r="S2745" s="9">
        <v>235</v>
      </c>
      <c r="T2745" s="23">
        <f t="shared" si="1624"/>
        <v>6110</v>
      </c>
      <c r="U2745" s="23">
        <f t="shared" si="1625"/>
        <v>6843.2000000000007</v>
      </c>
      <c r="V2745" s="2"/>
      <c r="W2745" s="2">
        <v>2016</v>
      </c>
      <c r="X2745" s="265"/>
    </row>
    <row r="2746" spans="1:24" ht="153" x14ac:dyDescent="0.25">
      <c r="A2746" s="6" t="s">
        <v>6540</v>
      </c>
      <c r="B2746" s="15" t="s">
        <v>25</v>
      </c>
      <c r="C2746" s="11" t="s">
        <v>4612</v>
      </c>
      <c r="D2746" s="11" t="s">
        <v>4613</v>
      </c>
      <c r="E2746" s="11" t="s">
        <v>4614</v>
      </c>
      <c r="F2746" s="18" t="s">
        <v>4615</v>
      </c>
      <c r="G2746" s="2" t="s">
        <v>30</v>
      </c>
      <c r="H2746" s="41" t="s">
        <v>4538</v>
      </c>
      <c r="I2746" s="18">
        <v>470000000</v>
      </c>
      <c r="J2746" s="6" t="s">
        <v>32</v>
      </c>
      <c r="K2746" s="11" t="s">
        <v>3496</v>
      </c>
      <c r="L2746" s="11" t="s">
        <v>34</v>
      </c>
      <c r="M2746" s="19" t="s">
        <v>35</v>
      </c>
      <c r="N2746" s="11" t="s">
        <v>78</v>
      </c>
      <c r="O2746" s="11" t="s">
        <v>4135</v>
      </c>
      <c r="P2746" s="41" t="s">
        <v>38</v>
      </c>
      <c r="Q2746" s="88" t="s">
        <v>39</v>
      </c>
      <c r="R2746" s="166">
        <v>300</v>
      </c>
      <c r="S2746" s="9">
        <v>205.36</v>
      </c>
      <c r="T2746" s="23">
        <f t="shared" si="1624"/>
        <v>61608.000000000007</v>
      </c>
      <c r="U2746" s="23">
        <f t="shared" si="1625"/>
        <v>69000.960000000021</v>
      </c>
      <c r="V2746" s="2" t="s">
        <v>80</v>
      </c>
      <c r="W2746" s="2">
        <v>2016</v>
      </c>
      <c r="X2746" s="265"/>
    </row>
    <row r="2747" spans="1:24" ht="153" x14ac:dyDescent="0.25">
      <c r="A2747" s="6" t="s">
        <v>6541</v>
      </c>
      <c r="B2747" s="15" t="s">
        <v>25</v>
      </c>
      <c r="C2747" s="11" t="s">
        <v>4616</v>
      </c>
      <c r="D2747" s="11" t="s">
        <v>4613</v>
      </c>
      <c r="E2747" s="11" t="s">
        <v>4617</v>
      </c>
      <c r="F2747" s="18" t="s">
        <v>4618</v>
      </c>
      <c r="G2747" s="2" t="s">
        <v>30</v>
      </c>
      <c r="H2747" s="41" t="s">
        <v>4538</v>
      </c>
      <c r="I2747" s="18">
        <v>470000000</v>
      </c>
      <c r="J2747" s="6" t="s">
        <v>32</v>
      </c>
      <c r="K2747" s="11" t="s">
        <v>3496</v>
      </c>
      <c r="L2747" s="11" t="s">
        <v>34</v>
      </c>
      <c r="M2747" s="19" t="s">
        <v>35</v>
      </c>
      <c r="N2747" s="11" t="s">
        <v>78</v>
      </c>
      <c r="O2747" s="11" t="s">
        <v>4135</v>
      </c>
      <c r="P2747" s="41" t="s">
        <v>38</v>
      </c>
      <c r="Q2747" s="88" t="s">
        <v>39</v>
      </c>
      <c r="R2747" s="166">
        <v>270</v>
      </c>
      <c r="S2747" s="9">
        <v>165</v>
      </c>
      <c r="T2747" s="23">
        <f t="shared" si="1624"/>
        <v>44550</v>
      </c>
      <c r="U2747" s="23">
        <f t="shared" si="1625"/>
        <v>49896.000000000007</v>
      </c>
      <c r="V2747" s="2" t="s">
        <v>80</v>
      </c>
      <c r="W2747" s="2">
        <v>2016</v>
      </c>
      <c r="X2747" s="265"/>
    </row>
    <row r="2748" spans="1:24" ht="153" x14ac:dyDescent="0.25">
      <c r="A2748" s="6" t="s">
        <v>6542</v>
      </c>
      <c r="B2748" s="15" t="s">
        <v>25</v>
      </c>
      <c r="C2748" s="11" t="s">
        <v>4619</v>
      </c>
      <c r="D2748" s="11" t="s">
        <v>4613</v>
      </c>
      <c r="E2748" s="11" t="s">
        <v>4620</v>
      </c>
      <c r="F2748" s="18" t="s">
        <v>4621</v>
      </c>
      <c r="G2748" s="2" t="s">
        <v>30</v>
      </c>
      <c r="H2748" s="41" t="s">
        <v>4538</v>
      </c>
      <c r="I2748" s="18">
        <v>470000000</v>
      </c>
      <c r="J2748" s="6" t="s">
        <v>32</v>
      </c>
      <c r="K2748" s="11" t="s">
        <v>3496</v>
      </c>
      <c r="L2748" s="11" t="s">
        <v>34</v>
      </c>
      <c r="M2748" s="19" t="s">
        <v>35</v>
      </c>
      <c r="N2748" s="11" t="s">
        <v>78</v>
      </c>
      <c r="O2748" s="11" t="s">
        <v>4135</v>
      </c>
      <c r="P2748" s="41" t="s">
        <v>38</v>
      </c>
      <c r="Q2748" s="88" t="s">
        <v>39</v>
      </c>
      <c r="R2748" s="166">
        <v>100</v>
      </c>
      <c r="S2748" s="9">
        <v>295</v>
      </c>
      <c r="T2748" s="23">
        <f t="shared" si="1624"/>
        <v>29500</v>
      </c>
      <c r="U2748" s="23">
        <f t="shared" si="1625"/>
        <v>33040</v>
      </c>
      <c r="V2748" s="2" t="s">
        <v>80</v>
      </c>
      <c r="W2748" s="2">
        <v>2016</v>
      </c>
      <c r="X2748" s="265"/>
    </row>
    <row r="2749" spans="1:24" ht="153" x14ac:dyDescent="0.25">
      <c r="A2749" s="6" t="s">
        <v>6543</v>
      </c>
      <c r="B2749" s="15" t="s">
        <v>25</v>
      </c>
      <c r="C2749" s="11" t="s">
        <v>4622</v>
      </c>
      <c r="D2749" s="11" t="s">
        <v>4623</v>
      </c>
      <c r="E2749" s="11" t="s">
        <v>4624</v>
      </c>
      <c r="F2749" s="18" t="s">
        <v>4625</v>
      </c>
      <c r="G2749" s="2" t="s">
        <v>30</v>
      </c>
      <c r="H2749" s="41" t="s">
        <v>4538</v>
      </c>
      <c r="I2749" s="18">
        <v>470000000</v>
      </c>
      <c r="J2749" s="6" t="s">
        <v>32</v>
      </c>
      <c r="K2749" s="11" t="s">
        <v>3496</v>
      </c>
      <c r="L2749" s="11" t="s">
        <v>34</v>
      </c>
      <c r="M2749" s="19" t="s">
        <v>35</v>
      </c>
      <c r="N2749" s="11" t="s">
        <v>78</v>
      </c>
      <c r="O2749" s="11" t="s">
        <v>4135</v>
      </c>
      <c r="P2749" s="41" t="s">
        <v>340</v>
      </c>
      <c r="Q2749" s="3" t="s">
        <v>353</v>
      </c>
      <c r="R2749" s="166">
        <v>945</v>
      </c>
      <c r="S2749" s="9">
        <v>203</v>
      </c>
      <c r="T2749" s="23">
        <f t="shared" si="1624"/>
        <v>191835</v>
      </c>
      <c r="U2749" s="23">
        <f t="shared" si="1625"/>
        <v>214855.2</v>
      </c>
      <c r="V2749" s="2" t="s">
        <v>4407</v>
      </c>
      <c r="W2749" s="2">
        <v>2016</v>
      </c>
      <c r="X2749" s="265"/>
    </row>
    <row r="2750" spans="1:24" ht="153" x14ac:dyDescent="0.25">
      <c r="A2750" s="6" t="s">
        <v>6544</v>
      </c>
      <c r="B2750" s="15" t="s">
        <v>25</v>
      </c>
      <c r="C2750" s="11" t="s">
        <v>4626</v>
      </c>
      <c r="D2750" s="11" t="s">
        <v>4437</v>
      </c>
      <c r="E2750" s="11" t="s">
        <v>4627</v>
      </c>
      <c r="F2750" s="24" t="s">
        <v>4628</v>
      </c>
      <c r="G2750" s="2" t="s">
        <v>30</v>
      </c>
      <c r="H2750" s="41" t="s">
        <v>4538</v>
      </c>
      <c r="I2750" s="18">
        <v>470000000</v>
      </c>
      <c r="J2750" s="6" t="s">
        <v>32</v>
      </c>
      <c r="K2750" s="11" t="s">
        <v>3496</v>
      </c>
      <c r="L2750" s="11" t="s">
        <v>34</v>
      </c>
      <c r="M2750" s="19" t="s">
        <v>35</v>
      </c>
      <c r="N2750" s="11" t="s">
        <v>78</v>
      </c>
      <c r="O2750" s="11" t="s">
        <v>4135</v>
      </c>
      <c r="P2750" s="41">
        <v>715</v>
      </c>
      <c r="Q2750" s="11" t="s">
        <v>2428</v>
      </c>
      <c r="R2750" s="166">
        <v>250</v>
      </c>
      <c r="S2750" s="9">
        <v>180</v>
      </c>
      <c r="T2750" s="23">
        <f t="shared" si="1624"/>
        <v>45000</v>
      </c>
      <c r="U2750" s="23">
        <f t="shared" si="1625"/>
        <v>50400.000000000007</v>
      </c>
      <c r="V2750" s="2" t="s">
        <v>80</v>
      </c>
      <c r="W2750" s="2">
        <v>2016</v>
      </c>
      <c r="X2750" s="265"/>
    </row>
    <row r="2751" spans="1:24" ht="153" x14ac:dyDescent="0.25">
      <c r="A2751" s="6" t="s">
        <v>6545</v>
      </c>
      <c r="B2751" s="15" t="s">
        <v>25</v>
      </c>
      <c r="C2751" s="108" t="s">
        <v>4629</v>
      </c>
      <c r="D2751" s="108" t="s">
        <v>4630</v>
      </c>
      <c r="E2751" s="106" t="s">
        <v>4631</v>
      </c>
      <c r="F2751" s="18" t="s">
        <v>4632</v>
      </c>
      <c r="G2751" s="2" t="s">
        <v>30</v>
      </c>
      <c r="H2751" s="41" t="s">
        <v>4162</v>
      </c>
      <c r="I2751" s="18">
        <v>470000000</v>
      </c>
      <c r="J2751" s="6" t="s">
        <v>32</v>
      </c>
      <c r="K2751" s="11" t="s">
        <v>3496</v>
      </c>
      <c r="L2751" s="11" t="s">
        <v>34</v>
      </c>
      <c r="M2751" s="19" t="s">
        <v>35</v>
      </c>
      <c r="N2751" s="11" t="s">
        <v>4084</v>
      </c>
      <c r="O2751" s="11" t="s">
        <v>2005</v>
      </c>
      <c r="P2751" s="41" t="s">
        <v>38</v>
      </c>
      <c r="Q2751" s="88" t="s">
        <v>39</v>
      </c>
      <c r="R2751" s="166">
        <v>15</v>
      </c>
      <c r="S2751" s="9">
        <v>366</v>
      </c>
      <c r="T2751" s="23">
        <f t="shared" si="1624"/>
        <v>5490</v>
      </c>
      <c r="U2751" s="23">
        <f t="shared" si="1625"/>
        <v>6148.8</v>
      </c>
      <c r="V2751" s="2"/>
      <c r="W2751" s="2">
        <v>2016</v>
      </c>
      <c r="X2751" s="265"/>
    </row>
    <row r="2752" spans="1:24" ht="153" x14ac:dyDescent="0.25">
      <c r="A2752" s="6" t="s">
        <v>6546</v>
      </c>
      <c r="B2752" s="15" t="s">
        <v>25</v>
      </c>
      <c r="C2752" s="11" t="s">
        <v>4633</v>
      </c>
      <c r="D2752" s="11" t="s">
        <v>4634</v>
      </c>
      <c r="E2752" s="11" t="s">
        <v>4635</v>
      </c>
      <c r="F2752" s="18" t="s">
        <v>4636</v>
      </c>
      <c r="G2752" s="2" t="s">
        <v>30</v>
      </c>
      <c r="H2752" s="41" t="s">
        <v>4538</v>
      </c>
      <c r="I2752" s="18">
        <v>470000000</v>
      </c>
      <c r="J2752" s="6" t="s">
        <v>32</v>
      </c>
      <c r="K2752" s="11" t="s">
        <v>3496</v>
      </c>
      <c r="L2752" s="11" t="s">
        <v>34</v>
      </c>
      <c r="M2752" s="19" t="s">
        <v>35</v>
      </c>
      <c r="N2752" s="11" t="s">
        <v>78</v>
      </c>
      <c r="O2752" s="11" t="s">
        <v>4135</v>
      </c>
      <c r="P2752" s="41" t="s">
        <v>38</v>
      </c>
      <c r="Q2752" s="88" t="s">
        <v>39</v>
      </c>
      <c r="R2752" s="166">
        <v>220</v>
      </c>
      <c r="S2752" s="9">
        <v>526.78</v>
      </c>
      <c r="T2752" s="23">
        <f t="shared" si="1624"/>
        <v>115891.59999999999</v>
      </c>
      <c r="U2752" s="23">
        <f t="shared" si="1625"/>
        <v>129798.592</v>
      </c>
      <c r="V2752" s="2" t="s">
        <v>80</v>
      </c>
      <c r="W2752" s="2">
        <v>2016</v>
      </c>
      <c r="X2752" s="265"/>
    </row>
    <row r="2753" spans="1:24" ht="153" x14ac:dyDescent="0.25">
      <c r="A2753" s="6" t="s">
        <v>6547</v>
      </c>
      <c r="B2753" s="15" t="s">
        <v>25</v>
      </c>
      <c r="C2753" s="11" t="s">
        <v>4637</v>
      </c>
      <c r="D2753" s="11" t="s">
        <v>4638</v>
      </c>
      <c r="E2753" s="11" t="s">
        <v>4639</v>
      </c>
      <c r="F2753" s="18" t="s">
        <v>4640</v>
      </c>
      <c r="G2753" s="2" t="s">
        <v>30</v>
      </c>
      <c r="H2753" s="41" t="s">
        <v>4162</v>
      </c>
      <c r="I2753" s="18">
        <v>470000000</v>
      </c>
      <c r="J2753" s="6" t="s">
        <v>32</v>
      </c>
      <c r="K2753" s="11" t="s">
        <v>3496</v>
      </c>
      <c r="L2753" s="11" t="s">
        <v>4641</v>
      </c>
      <c r="M2753" s="19" t="s">
        <v>35</v>
      </c>
      <c r="N2753" s="11" t="s">
        <v>4642</v>
      </c>
      <c r="O2753" s="11" t="s">
        <v>2005</v>
      </c>
      <c r="P2753" s="41" t="s">
        <v>1303</v>
      </c>
      <c r="Q2753" s="11" t="s">
        <v>1304</v>
      </c>
      <c r="R2753" s="166">
        <v>0</v>
      </c>
      <c r="S2753" s="9">
        <v>3000</v>
      </c>
      <c r="T2753" s="23">
        <f t="shared" si="1624"/>
        <v>0</v>
      </c>
      <c r="U2753" s="23">
        <f t="shared" si="1625"/>
        <v>0</v>
      </c>
      <c r="V2753" s="2"/>
      <c r="W2753" s="2">
        <v>2016</v>
      </c>
      <c r="X2753" s="32" t="s">
        <v>6905</v>
      </c>
    </row>
    <row r="2754" spans="1:24" ht="153" x14ac:dyDescent="0.25">
      <c r="A2754" s="6" t="s">
        <v>6548</v>
      </c>
      <c r="B2754" s="15" t="s">
        <v>25</v>
      </c>
      <c r="C2754" s="11" t="s">
        <v>4643</v>
      </c>
      <c r="D2754" s="11" t="s">
        <v>4644</v>
      </c>
      <c r="E2754" s="11" t="s">
        <v>4645</v>
      </c>
      <c r="F2754" s="11" t="s">
        <v>4645</v>
      </c>
      <c r="G2754" s="2" t="s">
        <v>30</v>
      </c>
      <c r="H2754" s="41" t="s">
        <v>4538</v>
      </c>
      <c r="I2754" s="18">
        <v>470000000</v>
      </c>
      <c r="J2754" s="6" t="s">
        <v>32</v>
      </c>
      <c r="K2754" s="11" t="s">
        <v>267</v>
      </c>
      <c r="L2754" s="6" t="s">
        <v>5337</v>
      </c>
      <c r="M2754" s="19" t="s">
        <v>35</v>
      </c>
      <c r="N2754" s="11" t="s">
        <v>78</v>
      </c>
      <c r="O2754" s="11" t="s">
        <v>4135</v>
      </c>
      <c r="P2754" s="41" t="s">
        <v>38</v>
      </c>
      <c r="Q2754" s="88" t="s">
        <v>39</v>
      </c>
      <c r="R2754" s="166">
        <v>50</v>
      </c>
      <c r="S2754" s="9">
        <v>8000</v>
      </c>
      <c r="T2754" s="23">
        <f t="shared" si="1624"/>
        <v>400000</v>
      </c>
      <c r="U2754" s="23">
        <f t="shared" si="1625"/>
        <v>448000.00000000006</v>
      </c>
      <c r="V2754" s="2" t="s">
        <v>80</v>
      </c>
      <c r="W2754" s="2">
        <v>2016</v>
      </c>
      <c r="X2754" s="265"/>
    </row>
    <row r="2755" spans="1:24" ht="165.75" x14ac:dyDescent="0.25">
      <c r="A2755" s="6" t="s">
        <v>6549</v>
      </c>
      <c r="B2755" s="15" t="s">
        <v>25</v>
      </c>
      <c r="C2755" s="11" t="s">
        <v>4646</v>
      </c>
      <c r="D2755" s="11" t="s">
        <v>4647</v>
      </c>
      <c r="E2755" s="11" t="s">
        <v>4648</v>
      </c>
      <c r="F2755" s="18" t="s">
        <v>4649</v>
      </c>
      <c r="G2755" s="2" t="s">
        <v>30</v>
      </c>
      <c r="H2755" s="41" t="s">
        <v>4538</v>
      </c>
      <c r="I2755" s="18">
        <v>470000000</v>
      </c>
      <c r="J2755" s="6" t="s">
        <v>32</v>
      </c>
      <c r="K2755" s="3" t="s">
        <v>240</v>
      </c>
      <c r="L2755" s="6" t="s">
        <v>5337</v>
      </c>
      <c r="M2755" s="19" t="s">
        <v>35</v>
      </c>
      <c r="N2755" s="11" t="s">
        <v>78</v>
      </c>
      <c r="O2755" s="11" t="s">
        <v>4135</v>
      </c>
      <c r="P2755" s="41" t="s">
        <v>301</v>
      </c>
      <c r="Q2755" s="3" t="s">
        <v>2030</v>
      </c>
      <c r="R2755" s="166">
        <v>1200</v>
      </c>
      <c r="S2755" s="9">
        <v>5500</v>
      </c>
      <c r="T2755" s="23">
        <f t="shared" si="1624"/>
        <v>6600000</v>
      </c>
      <c r="U2755" s="23">
        <f t="shared" si="1625"/>
        <v>7392000.0000000009</v>
      </c>
      <c r="V2755" s="2" t="s">
        <v>4407</v>
      </c>
      <c r="W2755" s="2">
        <v>2016</v>
      </c>
      <c r="X2755" s="265"/>
    </row>
    <row r="2756" spans="1:24" ht="153" x14ac:dyDescent="0.25">
      <c r="A2756" s="6" t="s">
        <v>6550</v>
      </c>
      <c r="B2756" s="15" t="s">
        <v>25</v>
      </c>
      <c r="C2756" s="11" t="s">
        <v>4650</v>
      </c>
      <c r="D2756" s="11" t="s">
        <v>4651</v>
      </c>
      <c r="E2756" s="11" t="s">
        <v>4652</v>
      </c>
      <c r="F2756" s="11" t="s">
        <v>4653</v>
      </c>
      <c r="G2756" s="2" t="s">
        <v>30</v>
      </c>
      <c r="H2756" s="41" t="s">
        <v>4538</v>
      </c>
      <c r="I2756" s="18">
        <v>470000000</v>
      </c>
      <c r="J2756" s="6" t="s">
        <v>32</v>
      </c>
      <c r="K2756" s="3" t="s">
        <v>240</v>
      </c>
      <c r="L2756" s="6" t="s">
        <v>5337</v>
      </c>
      <c r="M2756" s="19" t="s">
        <v>35</v>
      </c>
      <c r="N2756" s="11" t="s">
        <v>78</v>
      </c>
      <c r="O2756" s="11" t="s">
        <v>4135</v>
      </c>
      <c r="P2756" s="41" t="s">
        <v>38</v>
      </c>
      <c r="Q2756" s="88" t="s">
        <v>39</v>
      </c>
      <c r="R2756" s="166">
        <v>0</v>
      </c>
      <c r="S2756" s="9">
        <v>17500</v>
      </c>
      <c r="T2756" s="23">
        <f t="shared" si="1624"/>
        <v>0</v>
      </c>
      <c r="U2756" s="23">
        <f t="shared" si="1625"/>
        <v>0</v>
      </c>
      <c r="V2756" s="2" t="s">
        <v>4407</v>
      </c>
      <c r="W2756" s="2">
        <v>2016</v>
      </c>
      <c r="X2756" s="32" t="s">
        <v>6905</v>
      </c>
    </row>
    <row r="2757" spans="1:24" ht="153" x14ac:dyDescent="0.25">
      <c r="A2757" s="6" t="s">
        <v>6551</v>
      </c>
      <c r="B2757" s="15" t="s">
        <v>25</v>
      </c>
      <c r="C2757" s="11" t="s">
        <v>4654</v>
      </c>
      <c r="D2757" s="11" t="s">
        <v>4655</v>
      </c>
      <c r="E2757" s="11" t="s">
        <v>4656</v>
      </c>
      <c r="F2757" s="11" t="s">
        <v>4657</v>
      </c>
      <c r="G2757" s="2" t="s">
        <v>30</v>
      </c>
      <c r="H2757" s="41" t="s">
        <v>4162</v>
      </c>
      <c r="I2757" s="18">
        <v>470000000</v>
      </c>
      <c r="J2757" s="6" t="s">
        <v>32</v>
      </c>
      <c r="K2757" s="3" t="s">
        <v>240</v>
      </c>
      <c r="L2757" s="6" t="s">
        <v>5337</v>
      </c>
      <c r="M2757" s="19" t="s">
        <v>35</v>
      </c>
      <c r="N2757" s="11" t="s">
        <v>78</v>
      </c>
      <c r="O2757" s="11" t="s">
        <v>2005</v>
      </c>
      <c r="P2757" s="41" t="s">
        <v>38</v>
      </c>
      <c r="Q2757" s="88" t="s">
        <v>39</v>
      </c>
      <c r="R2757" s="166">
        <v>50</v>
      </c>
      <c r="S2757" s="9">
        <v>280</v>
      </c>
      <c r="T2757" s="23">
        <v>0</v>
      </c>
      <c r="U2757" s="23">
        <f t="shared" si="1625"/>
        <v>0</v>
      </c>
      <c r="V2757" s="2"/>
      <c r="W2757" s="2">
        <v>2016</v>
      </c>
      <c r="X2757" s="2" t="s">
        <v>7060</v>
      </c>
    </row>
    <row r="2758" spans="1:24" ht="153" x14ac:dyDescent="0.25">
      <c r="A2758" s="6" t="s">
        <v>10883</v>
      </c>
      <c r="B2758" s="15" t="s">
        <v>25</v>
      </c>
      <c r="C2758" s="11" t="s">
        <v>4654</v>
      </c>
      <c r="D2758" s="11" t="s">
        <v>4655</v>
      </c>
      <c r="E2758" s="11" t="s">
        <v>4656</v>
      </c>
      <c r="F2758" s="11" t="s">
        <v>4657</v>
      </c>
      <c r="G2758" s="2" t="s">
        <v>30</v>
      </c>
      <c r="H2758" s="41" t="s">
        <v>4538</v>
      </c>
      <c r="I2758" s="18">
        <v>470000000</v>
      </c>
      <c r="J2758" s="6" t="s">
        <v>32</v>
      </c>
      <c r="K2758" s="3" t="s">
        <v>95</v>
      </c>
      <c r="L2758" s="6" t="s">
        <v>5337</v>
      </c>
      <c r="M2758" s="19" t="s">
        <v>35</v>
      </c>
      <c r="N2758" s="11" t="s">
        <v>78</v>
      </c>
      <c r="O2758" s="11" t="s">
        <v>4135</v>
      </c>
      <c r="P2758" s="41" t="s">
        <v>38</v>
      </c>
      <c r="Q2758" s="88" t="s">
        <v>39</v>
      </c>
      <c r="R2758" s="166">
        <v>50</v>
      </c>
      <c r="S2758" s="9">
        <v>280</v>
      </c>
      <c r="T2758" s="23">
        <f t="shared" ref="T2758" si="1626">R2758*S2758</f>
        <v>14000</v>
      </c>
      <c r="U2758" s="23">
        <f t="shared" ref="U2758" si="1627">T2758*1.12</f>
        <v>15680.000000000002</v>
      </c>
      <c r="V2758" s="2" t="s">
        <v>80</v>
      </c>
      <c r="W2758" s="2">
        <v>2016</v>
      </c>
      <c r="X2758" s="265"/>
    </row>
    <row r="2759" spans="1:24" ht="153" x14ac:dyDescent="0.25">
      <c r="A2759" s="6" t="s">
        <v>6552</v>
      </c>
      <c r="B2759" s="15" t="s">
        <v>25</v>
      </c>
      <c r="C2759" s="11" t="s">
        <v>4658</v>
      </c>
      <c r="D2759" s="11" t="s">
        <v>4659</v>
      </c>
      <c r="E2759" s="11" t="s">
        <v>4660</v>
      </c>
      <c r="F2759" s="18" t="s">
        <v>4661</v>
      </c>
      <c r="G2759" s="2" t="s">
        <v>30</v>
      </c>
      <c r="H2759" s="41" t="s">
        <v>4162</v>
      </c>
      <c r="I2759" s="18">
        <v>470000000</v>
      </c>
      <c r="J2759" s="6" t="s">
        <v>32</v>
      </c>
      <c r="K2759" s="3" t="s">
        <v>240</v>
      </c>
      <c r="L2759" s="6" t="s">
        <v>5337</v>
      </c>
      <c r="M2759" s="19" t="s">
        <v>35</v>
      </c>
      <c r="N2759" s="11" t="s">
        <v>78</v>
      </c>
      <c r="O2759" s="11" t="s">
        <v>2005</v>
      </c>
      <c r="P2759" s="41" t="s">
        <v>1103</v>
      </c>
      <c r="Q2759" s="11" t="s">
        <v>4047</v>
      </c>
      <c r="R2759" s="166">
        <v>2</v>
      </c>
      <c r="S2759" s="9">
        <v>19800</v>
      </c>
      <c r="T2759" s="23">
        <v>0</v>
      </c>
      <c r="U2759" s="23">
        <f t="shared" si="1625"/>
        <v>0</v>
      </c>
      <c r="V2759" s="2"/>
      <c r="W2759" s="2">
        <v>2016</v>
      </c>
      <c r="X2759" s="2" t="s">
        <v>7060</v>
      </c>
    </row>
    <row r="2760" spans="1:24" ht="153" x14ac:dyDescent="0.25">
      <c r="A2760" s="6" t="s">
        <v>10884</v>
      </c>
      <c r="B2760" s="15" t="s">
        <v>25</v>
      </c>
      <c r="C2760" s="11" t="s">
        <v>4658</v>
      </c>
      <c r="D2760" s="11" t="s">
        <v>4659</v>
      </c>
      <c r="E2760" s="11" t="s">
        <v>4660</v>
      </c>
      <c r="F2760" s="18" t="s">
        <v>4661</v>
      </c>
      <c r="G2760" s="2" t="s">
        <v>30</v>
      </c>
      <c r="H2760" s="41" t="s">
        <v>4538</v>
      </c>
      <c r="I2760" s="18">
        <v>470000000</v>
      </c>
      <c r="J2760" s="6" t="s">
        <v>32</v>
      </c>
      <c r="K2760" s="3" t="s">
        <v>95</v>
      </c>
      <c r="L2760" s="6" t="s">
        <v>5337</v>
      </c>
      <c r="M2760" s="19" t="s">
        <v>35</v>
      </c>
      <c r="N2760" s="11" t="s">
        <v>78</v>
      </c>
      <c r="O2760" s="11" t="s">
        <v>4135</v>
      </c>
      <c r="P2760" s="41" t="s">
        <v>1103</v>
      </c>
      <c r="Q2760" s="11" t="s">
        <v>4047</v>
      </c>
      <c r="R2760" s="166">
        <v>2</v>
      </c>
      <c r="S2760" s="9">
        <v>19800</v>
      </c>
      <c r="T2760" s="23">
        <f t="shared" ref="T2760" si="1628">R2760*S2760</f>
        <v>39600</v>
      </c>
      <c r="U2760" s="23">
        <f t="shared" ref="U2760" si="1629">T2760*1.12</f>
        <v>44352.000000000007</v>
      </c>
      <c r="V2760" s="2" t="s">
        <v>80</v>
      </c>
      <c r="W2760" s="2">
        <v>2016</v>
      </c>
      <c r="X2760" s="265"/>
    </row>
    <row r="2761" spans="1:24" ht="153" x14ac:dyDescent="0.25">
      <c r="A2761" s="6" t="s">
        <v>6553</v>
      </c>
      <c r="B2761" s="15" t="s">
        <v>25</v>
      </c>
      <c r="C2761" s="11" t="s">
        <v>4662</v>
      </c>
      <c r="D2761" s="11" t="s">
        <v>4663</v>
      </c>
      <c r="E2761" s="11" t="s">
        <v>4664</v>
      </c>
      <c r="F2761" s="18" t="s">
        <v>4665</v>
      </c>
      <c r="G2761" s="2" t="s">
        <v>30</v>
      </c>
      <c r="H2761" s="41" t="s">
        <v>4162</v>
      </c>
      <c r="I2761" s="18">
        <v>470000000</v>
      </c>
      <c r="J2761" s="6" t="s">
        <v>32</v>
      </c>
      <c r="K2761" s="3" t="s">
        <v>240</v>
      </c>
      <c r="L2761" s="6" t="s">
        <v>5337</v>
      </c>
      <c r="M2761" s="19" t="s">
        <v>35</v>
      </c>
      <c r="N2761" s="11" t="s">
        <v>4084</v>
      </c>
      <c r="O2761" s="11" t="s">
        <v>2005</v>
      </c>
      <c r="P2761" s="41" t="s">
        <v>1103</v>
      </c>
      <c r="Q2761" s="11" t="s">
        <v>4047</v>
      </c>
      <c r="R2761" s="166">
        <v>2</v>
      </c>
      <c r="S2761" s="9">
        <v>26000</v>
      </c>
      <c r="T2761" s="23">
        <v>0</v>
      </c>
      <c r="U2761" s="23">
        <f t="shared" si="1625"/>
        <v>0</v>
      </c>
      <c r="V2761" s="2"/>
      <c r="W2761" s="2">
        <v>2016</v>
      </c>
      <c r="X2761" s="2" t="s">
        <v>7007</v>
      </c>
    </row>
    <row r="2762" spans="1:24" ht="153" x14ac:dyDescent="0.25">
      <c r="A2762" s="6" t="s">
        <v>10885</v>
      </c>
      <c r="B2762" s="15" t="s">
        <v>25</v>
      </c>
      <c r="C2762" s="11" t="s">
        <v>4662</v>
      </c>
      <c r="D2762" s="11" t="s">
        <v>4663</v>
      </c>
      <c r="E2762" s="11" t="s">
        <v>4664</v>
      </c>
      <c r="F2762" s="18" t="s">
        <v>4665</v>
      </c>
      <c r="G2762" s="2" t="s">
        <v>30</v>
      </c>
      <c r="H2762" s="41" t="s">
        <v>4538</v>
      </c>
      <c r="I2762" s="18">
        <v>470000000</v>
      </c>
      <c r="J2762" s="6" t="s">
        <v>32</v>
      </c>
      <c r="K2762" s="3" t="s">
        <v>95</v>
      </c>
      <c r="L2762" s="6" t="s">
        <v>5337</v>
      </c>
      <c r="M2762" s="19" t="s">
        <v>35</v>
      </c>
      <c r="N2762" s="11" t="s">
        <v>78</v>
      </c>
      <c r="O2762" s="11" t="s">
        <v>4135</v>
      </c>
      <c r="P2762" s="41" t="s">
        <v>1103</v>
      </c>
      <c r="Q2762" s="11" t="s">
        <v>4047</v>
      </c>
      <c r="R2762" s="166">
        <v>2</v>
      </c>
      <c r="S2762" s="9">
        <v>26000</v>
      </c>
      <c r="T2762" s="23">
        <f t="shared" ref="T2762" si="1630">R2762*S2762</f>
        <v>52000</v>
      </c>
      <c r="U2762" s="23">
        <f t="shared" ref="U2762" si="1631">T2762*1.12</f>
        <v>58240.000000000007</v>
      </c>
      <c r="V2762" s="2" t="s">
        <v>80</v>
      </c>
      <c r="W2762" s="2">
        <v>2016</v>
      </c>
      <c r="X2762" s="265"/>
    </row>
    <row r="2763" spans="1:24" ht="153" x14ac:dyDescent="0.25">
      <c r="A2763" s="6" t="s">
        <v>6554</v>
      </c>
      <c r="B2763" s="15" t="s">
        <v>25</v>
      </c>
      <c r="C2763" s="11" t="s">
        <v>4666</v>
      </c>
      <c r="D2763" s="11" t="s">
        <v>4667</v>
      </c>
      <c r="E2763" s="11" t="s">
        <v>4668</v>
      </c>
      <c r="F2763" s="18" t="s">
        <v>4669</v>
      </c>
      <c r="G2763" s="2" t="s">
        <v>30</v>
      </c>
      <c r="H2763" s="41" t="s">
        <v>4162</v>
      </c>
      <c r="I2763" s="18">
        <v>470000000</v>
      </c>
      <c r="J2763" s="6" t="s">
        <v>32</v>
      </c>
      <c r="K2763" s="3" t="s">
        <v>240</v>
      </c>
      <c r="L2763" s="6" t="s">
        <v>5337</v>
      </c>
      <c r="M2763" s="19" t="s">
        <v>35</v>
      </c>
      <c r="N2763" s="11" t="s">
        <v>4084</v>
      </c>
      <c r="O2763" s="11" t="s">
        <v>2005</v>
      </c>
      <c r="P2763" s="41" t="s">
        <v>38</v>
      </c>
      <c r="Q2763" s="88" t="s">
        <v>39</v>
      </c>
      <c r="R2763" s="166">
        <v>10</v>
      </c>
      <c r="S2763" s="9">
        <v>1500</v>
      </c>
      <c r="T2763" s="23">
        <v>0</v>
      </c>
      <c r="U2763" s="23">
        <f t="shared" si="1625"/>
        <v>0</v>
      </c>
      <c r="V2763" s="2"/>
      <c r="W2763" s="2">
        <v>2016</v>
      </c>
      <c r="X2763" s="2" t="s">
        <v>7007</v>
      </c>
    </row>
    <row r="2764" spans="1:24" ht="153" x14ac:dyDescent="0.25">
      <c r="A2764" s="6" t="s">
        <v>10886</v>
      </c>
      <c r="B2764" s="15" t="s">
        <v>25</v>
      </c>
      <c r="C2764" s="11" t="s">
        <v>4666</v>
      </c>
      <c r="D2764" s="11" t="s">
        <v>4667</v>
      </c>
      <c r="E2764" s="11" t="s">
        <v>4668</v>
      </c>
      <c r="F2764" s="18" t="s">
        <v>4669</v>
      </c>
      <c r="G2764" s="2" t="s">
        <v>30</v>
      </c>
      <c r="H2764" s="41" t="s">
        <v>4538</v>
      </c>
      <c r="I2764" s="18">
        <v>470000000</v>
      </c>
      <c r="J2764" s="6" t="s">
        <v>32</v>
      </c>
      <c r="K2764" s="3" t="s">
        <v>95</v>
      </c>
      <c r="L2764" s="6" t="s">
        <v>5337</v>
      </c>
      <c r="M2764" s="19" t="s">
        <v>35</v>
      </c>
      <c r="N2764" s="11" t="s">
        <v>78</v>
      </c>
      <c r="O2764" s="11" t="s">
        <v>4135</v>
      </c>
      <c r="P2764" s="41" t="s">
        <v>38</v>
      </c>
      <c r="Q2764" s="88" t="s">
        <v>39</v>
      </c>
      <c r="R2764" s="166">
        <v>10</v>
      </c>
      <c r="S2764" s="9">
        <v>1500</v>
      </c>
      <c r="T2764" s="23">
        <f t="shared" ref="T2764" si="1632">R2764*S2764</f>
        <v>15000</v>
      </c>
      <c r="U2764" s="23">
        <f t="shared" ref="U2764" si="1633">T2764*1.12</f>
        <v>16800</v>
      </c>
      <c r="V2764" s="2" t="s">
        <v>80</v>
      </c>
      <c r="W2764" s="2">
        <v>2016</v>
      </c>
      <c r="X2764" s="265"/>
    </row>
    <row r="2765" spans="1:24" ht="153" x14ac:dyDescent="0.25">
      <c r="A2765" s="6" t="s">
        <v>6555</v>
      </c>
      <c r="B2765" s="15" t="s">
        <v>25</v>
      </c>
      <c r="C2765" s="11" t="s">
        <v>4670</v>
      </c>
      <c r="D2765" s="11" t="s">
        <v>4667</v>
      </c>
      <c r="E2765" s="11" t="s">
        <v>4671</v>
      </c>
      <c r="F2765" s="18" t="s">
        <v>4672</v>
      </c>
      <c r="G2765" s="2" t="s">
        <v>30</v>
      </c>
      <c r="H2765" s="41" t="s">
        <v>4162</v>
      </c>
      <c r="I2765" s="18">
        <v>470000000</v>
      </c>
      <c r="J2765" s="6" t="s">
        <v>32</v>
      </c>
      <c r="K2765" s="3" t="s">
        <v>240</v>
      </c>
      <c r="L2765" s="6" t="s">
        <v>5337</v>
      </c>
      <c r="M2765" s="19" t="s">
        <v>35</v>
      </c>
      <c r="N2765" s="11" t="s">
        <v>4084</v>
      </c>
      <c r="O2765" s="11" t="s">
        <v>2005</v>
      </c>
      <c r="P2765" s="41" t="s">
        <v>38</v>
      </c>
      <c r="Q2765" s="88" t="s">
        <v>39</v>
      </c>
      <c r="R2765" s="166">
        <v>10</v>
      </c>
      <c r="S2765" s="9">
        <v>3000</v>
      </c>
      <c r="T2765" s="23">
        <v>0</v>
      </c>
      <c r="U2765" s="23">
        <f t="shared" si="1625"/>
        <v>0</v>
      </c>
      <c r="V2765" s="2"/>
      <c r="W2765" s="2">
        <v>2016</v>
      </c>
      <c r="X2765" s="2" t="s">
        <v>7007</v>
      </c>
    </row>
    <row r="2766" spans="1:24" ht="153" x14ac:dyDescent="0.25">
      <c r="A2766" s="6" t="s">
        <v>10887</v>
      </c>
      <c r="B2766" s="15" t="s">
        <v>25</v>
      </c>
      <c r="C2766" s="11" t="s">
        <v>4670</v>
      </c>
      <c r="D2766" s="11" t="s">
        <v>4667</v>
      </c>
      <c r="E2766" s="11" t="s">
        <v>4671</v>
      </c>
      <c r="F2766" s="18" t="s">
        <v>4672</v>
      </c>
      <c r="G2766" s="2" t="s">
        <v>30</v>
      </c>
      <c r="H2766" s="41" t="s">
        <v>4538</v>
      </c>
      <c r="I2766" s="18">
        <v>470000000</v>
      </c>
      <c r="J2766" s="6" t="s">
        <v>32</v>
      </c>
      <c r="K2766" s="3" t="s">
        <v>95</v>
      </c>
      <c r="L2766" s="6" t="s">
        <v>5337</v>
      </c>
      <c r="M2766" s="19" t="s">
        <v>35</v>
      </c>
      <c r="N2766" s="11" t="s">
        <v>78</v>
      </c>
      <c r="O2766" s="11" t="s">
        <v>4135</v>
      </c>
      <c r="P2766" s="41" t="s">
        <v>38</v>
      </c>
      <c r="Q2766" s="88" t="s">
        <v>39</v>
      </c>
      <c r="R2766" s="166">
        <v>10</v>
      </c>
      <c r="S2766" s="9">
        <v>3000</v>
      </c>
      <c r="T2766" s="23">
        <f t="shared" ref="T2766" si="1634">R2766*S2766</f>
        <v>30000</v>
      </c>
      <c r="U2766" s="23">
        <f t="shared" ref="U2766" si="1635">T2766*1.12</f>
        <v>33600</v>
      </c>
      <c r="V2766" s="2" t="s">
        <v>80</v>
      </c>
      <c r="W2766" s="2">
        <v>2016</v>
      </c>
      <c r="X2766" s="265"/>
    </row>
    <row r="2767" spans="1:24" ht="153" x14ac:dyDescent="0.25">
      <c r="A2767" s="6" t="s">
        <v>6556</v>
      </c>
      <c r="B2767" s="15" t="s">
        <v>25</v>
      </c>
      <c r="C2767" s="11" t="s">
        <v>4673</v>
      </c>
      <c r="D2767" s="11" t="s">
        <v>4674</v>
      </c>
      <c r="E2767" s="11" t="s">
        <v>4675</v>
      </c>
      <c r="F2767" s="11" t="s">
        <v>4676</v>
      </c>
      <c r="G2767" s="2" t="s">
        <v>30</v>
      </c>
      <c r="H2767" s="41" t="s">
        <v>4162</v>
      </c>
      <c r="I2767" s="18">
        <v>470000000</v>
      </c>
      <c r="J2767" s="6" t="s">
        <v>32</v>
      </c>
      <c r="K2767" s="3" t="s">
        <v>240</v>
      </c>
      <c r="L2767" s="6" t="s">
        <v>5337</v>
      </c>
      <c r="M2767" s="19" t="s">
        <v>35</v>
      </c>
      <c r="N2767" s="11" t="s">
        <v>4084</v>
      </c>
      <c r="O2767" s="11" t="s">
        <v>2005</v>
      </c>
      <c r="P2767" s="41" t="s">
        <v>340</v>
      </c>
      <c r="Q2767" s="3" t="s">
        <v>353</v>
      </c>
      <c r="R2767" s="166">
        <v>30</v>
      </c>
      <c r="S2767" s="9">
        <v>850</v>
      </c>
      <c r="T2767" s="23">
        <v>0</v>
      </c>
      <c r="U2767" s="23">
        <f t="shared" si="1625"/>
        <v>0</v>
      </c>
      <c r="V2767" s="2"/>
      <c r="W2767" s="2">
        <v>2016</v>
      </c>
      <c r="X2767" s="2" t="s">
        <v>7007</v>
      </c>
    </row>
    <row r="2768" spans="1:24" ht="153" x14ac:dyDescent="0.25">
      <c r="A2768" s="6" t="s">
        <v>10888</v>
      </c>
      <c r="B2768" s="15" t="s">
        <v>25</v>
      </c>
      <c r="C2768" s="11" t="s">
        <v>4673</v>
      </c>
      <c r="D2768" s="11" t="s">
        <v>4674</v>
      </c>
      <c r="E2768" s="11" t="s">
        <v>4675</v>
      </c>
      <c r="F2768" s="11" t="s">
        <v>4676</v>
      </c>
      <c r="G2768" s="2" t="s">
        <v>30</v>
      </c>
      <c r="H2768" s="41" t="s">
        <v>4538</v>
      </c>
      <c r="I2768" s="18">
        <v>470000000</v>
      </c>
      <c r="J2768" s="6" t="s">
        <v>32</v>
      </c>
      <c r="K2768" s="3" t="s">
        <v>95</v>
      </c>
      <c r="L2768" s="6" t="s">
        <v>5337</v>
      </c>
      <c r="M2768" s="19" t="s">
        <v>35</v>
      </c>
      <c r="N2768" s="11" t="s">
        <v>78</v>
      </c>
      <c r="O2768" s="11" t="s">
        <v>4135</v>
      </c>
      <c r="P2768" s="41" t="s">
        <v>340</v>
      </c>
      <c r="Q2768" s="3" t="s">
        <v>353</v>
      </c>
      <c r="R2768" s="166">
        <v>30</v>
      </c>
      <c r="S2768" s="9">
        <v>850</v>
      </c>
      <c r="T2768" s="23">
        <f t="shared" ref="T2768" si="1636">R2768*S2768</f>
        <v>25500</v>
      </c>
      <c r="U2768" s="23">
        <f t="shared" ref="U2768" si="1637">T2768*1.12</f>
        <v>28560.000000000004</v>
      </c>
      <c r="V2768" s="2" t="s">
        <v>80</v>
      </c>
      <c r="W2768" s="2">
        <v>2016</v>
      </c>
      <c r="X2768" s="265"/>
    </row>
    <row r="2769" spans="1:24" ht="153" x14ac:dyDescent="0.25">
      <c r="A2769" s="6" t="s">
        <v>6557</v>
      </c>
      <c r="B2769" s="15" t="s">
        <v>25</v>
      </c>
      <c r="C2769" s="11" t="s">
        <v>4677</v>
      </c>
      <c r="D2769" s="11" t="s">
        <v>4334</v>
      </c>
      <c r="E2769" s="11" t="s">
        <v>4678</v>
      </c>
      <c r="F2769" s="18" t="s">
        <v>4679</v>
      </c>
      <c r="G2769" s="2" t="s">
        <v>30</v>
      </c>
      <c r="H2769" s="41" t="s">
        <v>4162</v>
      </c>
      <c r="I2769" s="18">
        <v>470000000</v>
      </c>
      <c r="J2769" s="6" t="s">
        <v>32</v>
      </c>
      <c r="K2769" s="3" t="s">
        <v>240</v>
      </c>
      <c r="L2769" s="6" t="s">
        <v>5337</v>
      </c>
      <c r="M2769" s="19" t="s">
        <v>35</v>
      </c>
      <c r="N2769" s="11" t="s">
        <v>4084</v>
      </c>
      <c r="O2769" s="11" t="s">
        <v>2005</v>
      </c>
      <c r="P2769" s="41" t="s">
        <v>340</v>
      </c>
      <c r="Q2769" s="3" t="s">
        <v>353</v>
      </c>
      <c r="R2769" s="166">
        <v>20</v>
      </c>
      <c r="S2769" s="9">
        <v>1000</v>
      </c>
      <c r="T2769" s="23">
        <v>0</v>
      </c>
      <c r="U2769" s="23">
        <f t="shared" si="1625"/>
        <v>0</v>
      </c>
      <c r="V2769" s="2"/>
      <c r="W2769" s="2">
        <v>2016</v>
      </c>
      <c r="X2769" s="2" t="s">
        <v>7007</v>
      </c>
    </row>
    <row r="2770" spans="1:24" ht="153" x14ac:dyDescent="0.25">
      <c r="A2770" s="6" t="s">
        <v>10889</v>
      </c>
      <c r="B2770" s="15" t="s">
        <v>25</v>
      </c>
      <c r="C2770" s="11" t="s">
        <v>4677</v>
      </c>
      <c r="D2770" s="11" t="s">
        <v>4334</v>
      </c>
      <c r="E2770" s="11" t="s">
        <v>4678</v>
      </c>
      <c r="F2770" s="18" t="s">
        <v>4679</v>
      </c>
      <c r="G2770" s="2" t="s">
        <v>30</v>
      </c>
      <c r="H2770" s="41" t="s">
        <v>4538</v>
      </c>
      <c r="I2770" s="18">
        <v>470000000</v>
      </c>
      <c r="J2770" s="6" t="s">
        <v>32</v>
      </c>
      <c r="K2770" s="3" t="s">
        <v>95</v>
      </c>
      <c r="L2770" s="6" t="s">
        <v>5337</v>
      </c>
      <c r="M2770" s="19" t="s">
        <v>35</v>
      </c>
      <c r="N2770" s="11" t="s">
        <v>78</v>
      </c>
      <c r="O2770" s="11" t="s">
        <v>4135</v>
      </c>
      <c r="P2770" s="41" t="s">
        <v>340</v>
      </c>
      <c r="Q2770" s="3" t="s">
        <v>353</v>
      </c>
      <c r="R2770" s="166">
        <v>20</v>
      </c>
      <c r="S2770" s="9">
        <v>1000</v>
      </c>
      <c r="T2770" s="23">
        <f t="shared" ref="T2770" si="1638">R2770*S2770</f>
        <v>20000</v>
      </c>
      <c r="U2770" s="23">
        <f t="shared" ref="U2770" si="1639">T2770*1.12</f>
        <v>22400.000000000004</v>
      </c>
      <c r="V2770" s="2" t="s">
        <v>80</v>
      </c>
      <c r="W2770" s="2">
        <v>2016</v>
      </c>
      <c r="X2770" s="265"/>
    </row>
    <row r="2771" spans="1:24" ht="153" x14ac:dyDescent="0.25">
      <c r="A2771" s="6" t="s">
        <v>6558</v>
      </c>
      <c r="B2771" s="15" t="s">
        <v>25</v>
      </c>
      <c r="C2771" s="11" t="s">
        <v>4680</v>
      </c>
      <c r="D2771" s="11" t="s">
        <v>4681</v>
      </c>
      <c r="E2771" s="11" t="s">
        <v>4682</v>
      </c>
      <c r="F2771" s="18" t="s">
        <v>4683</v>
      </c>
      <c r="G2771" s="2" t="s">
        <v>30</v>
      </c>
      <c r="H2771" s="41" t="s">
        <v>4162</v>
      </c>
      <c r="I2771" s="18">
        <v>470000000</v>
      </c>
      <c r="J2771" s="6" t="s">
        <v>32</v>
      </c>
      <c r="K2771" s="3" t="s">
        <v>240</v>
      </c>
      <c r="L2771" s="6" t="s">
        <v>5337</v>
      </c>
      <c r="M2771" s="19" t="s">
        <v>35</v>
      </c>
      <c r="N2771" s="11" t="s">
        <v>4084</v>
      </c>
      <c r="O2771" s="11" t="s">
        <v>2005</v>
      </c>
      <c r="P2771" s="41" t="s">
        <v>38</v>
      </c>
      <c r="Q2771" s="88" t="s">
        <v>39</v>
      </c>
      <c r="R2771" s="166">
        <v>5</v>
      </c>
      <c r="S2771" s="9">
        <v>22000</v>
      </c>
      <c r="T2771" s="23">
        <v>0</v>
      </c>
      <c r="U2771" s="23">
        <f t="shared" si="1625"/>
        <v>0</v>
      </c>
      <c r="V2771" s="2"/>
      <c r="W2771" s="2">
        <v>2016</v>
      </c>
      <c r="X2771" s="2" t="s">
        <v>7007</v>
      </c>
    </row>
    <row r="2772" spans="1:24" ht="153" x14ac:dyDescent="0.25">
      <c r="A2772" s="6" t="s">
        <v>10890</v>
      </c>
      <c r="B2772" s="15" t="s">
        <v>25</v>
      </c>
      <c r="C2772" s="11" t="s">
        <v>4680</v>
      </c>
      <c r="D2772" s="11" t="s">
        <v>4681</v>
      </c>
      <c r="E2772" s="11" t="s">
        <v>4682</v>
      </c>
      <c r="F2772" s="18" t="s">
        <v>4683</v>
      </c>
      <c r="G2772" s="2" t="s">
        <v>30</v>
      </c>
      <c r="H2772" s="41" t="s">
        <v>4538</v>
      </c>
      <c r="I2772" s="18">
        <v>470000000</v>
      </c>
      <c r="J2772" s="6" t="s">
        <v>32</v>
      </c>
      <c r="K2772" s="3" t="s">
        <v>95</v>
      </c>
      <c r="L2772" s="6" t="s">
        <v>5337</v>
      </c>
      <c r="M2772" s="19" t="s">
        <v>35</v>
      </c>
      <c r="N2772" s="11" t="s">
        <v>78</v>
      </c>
      <c r="O2772" s="11" t="s">
        <v>4135</v>
      </c>
      <c r="P2772" s="41" t="s">
        <v>38</v>
      </c>
      <c r="Q2772" s="88" t="s">
        <v>39</v>
      </c>
      <c r="R2772" s="166">
        <v>5</v>
      </c>
      <c r="S2772" s="9">
        <v>22000</v>
      </c>
      <c r="T2772" s="23">
        <f t="shared" ref="T2772" si="1640">R2772*S2772</f>
        <v>110000</v>
      </c>
      <c r="U2772" s="23">
        <f t="shared" ref="U2772" si="1641">T2772*1.12</f>
        <v>123200.00000000001</v>
      </c>
      <c r="V2772" s="2" t="s">
        <v>80</v>
      </c>
      <c r="W2772" s="2">
        <v>2016</v>
      </c>
      <c r="X2772" s="265"/>
    </row>
    <row r="2773" spans="1:24" ht="153" x14ac:dyDescent="0.25">
      <c r="A2773" s="6" t="s">
        <v>6559</v>
      </c>
      <c r="B2773" s="15" t="s">
        <v>25</v>
      </c>
      <c r="C2773" s="11" t="s">
        <v>4680</v>
      </c>
      <c r="D2773" s="11" t="s">
        <v>4681</v>
      </c>
      <c r="E2773" s="11" t="s">
        <v>4682</v>
      </c>
      <c r="F2773" s="18" t="s">
        <v>4684</v>
      </c>
      <c r="G2773" s="2" t="s">
        <v>30</v>
      </c>
      <c r="H2773" s="41" t="s">
        <v>4162</v>
      </c>
      <c r="I2773" s="18">
        <v>470000000</v>
      </c>
      <c r="J2773" s="6" t="s">
        <v>32</v>
      </c>
      <c r="K2773" s="3" t="s">
        <v>240</v>
      </c>
      <c r="L2773" s="6" t="s">
        <v>5337</v>
      </c>
      <c r="M2773" s="19" t="s">
        <v>35</v>
      </c>
      <c r="N2773" s="11" t="s">
        <v>4084</v>
      </c>
      <c r="O2773" s="11" t="s">
        <v>2005</v>
      </c>
      <c r="P2773" s="41" t="s">
        <v>38</v>
      </c>
      <c r="Q2773" s="88" t="s">
        <v>39</v>
      </c>
      <c r="R2773" s="166">
        <v>5</v>
      </c>
      <c r="S2773" s="9">
        <v>24000</v>
      </c>
      <c r="T2773" s="23">
        <v>0</v>
      </c>
      <c r="U2773" s="23">
        <f t="shared" si="1625"/>
        <v>0</v>
      </c>
      <c r="V2773" s="2"/>
      <c r="W2773" s="2">
        <v>2016</v>
      </c>
      <c r="X2773" s="2" t="s">
        <v>7007</v>
      </c>
    </row>
    <row r="2774" spans="1:24" ht="153" x14ac:dyDescent="0.25">
      <c r="A2774" s="6" t="s">
        <v>10891</v>
      </c>
      <c r="B2774" s="15" t="s">
        <v>25</v>
      </c>
      <c r="C2774" s="11" t="s">
        <v>4680</v>
      </c>
      <c r="D2774" s="11" t="s">
        <v>4681</v>
      </c>
      <c r="E2774" s="11" t="s">
        <v>4682</v>
      </c>
      <c r="F2774" s="18" t="s">
        <v>4684</v>
      </c>
      <c r="G2774" s="2" t="s">
        <v>30</v>
      </c>
      <c r="H2774" s="41" t="s">
        <v>4538</v>
      </c>
      <c r="I2774" s="18">
        <v>470000000</v>
      </c>
      <c r="J2774" s="6" t="s">
        <v>32</v>
      </c>
      <c r="K2774" s="3" t="s">
        <v>95</v>
      </c>
      <c r="L2774" s="6" t="s">
        <v>5337</v>
      </c>
      <c r="M2774" s="19" t="s">
        <v>35</v>
      </c>
      <c r="N2774" s="11" t="s">
        <v>78</v>
      </c>
      <c r="O2774" s="11" t="s">
        <v>4135</v>
      </c>
      <c r="P2774" s="41" t="s">
        <v>38</v>
      </c>
      <c r="Q2774" s="88" t="s">
        <v>39</v>
      </c>
      <c r="R2774" s="166">
        <v>5</v>
      </c>
      <c r="S2774" s="9">
        <v>24000</v>
      </c>
      <c r="T2774" s="23">
        <f t="shared" ref="T2774" si="1642">R2774*S2774</f>
        <v>120000</v>
      </c>
      <c r="U2774" s="23">
        <f t="shared" ref="U2774" si="1643">T2774*1.12</f>
        <v>134400</v>
      </c>
      <c r="V2774" s="2" t="s">
        <v>80</v>
      </c>
      <c r="W2774" s="2">
        <v>2016</v>
      </c>
      <c r="X2774" s="265"/>
    </row>
    <row r="2775" spans="1:24" ht="153" x14ac:dyDescent="0.25">
      <c r="A2775" s="6" t="s">
        <v>6560</v>
      </c>
      <c r="B2775" s="15" t="s">
        <v>25</v>
      </c>
      <c r="C2775" s="11" t="s">
        <v>4685</v>
      </c>
      <c r="D2775" s="11" t="s">
        <v>2675</v>
      </c>
      <c r="E2775" s="11" t="s">
        <v>4686</v>
      </c>
      <c r="F2775" s="18" t="s">
        <v>4687</v>
      </c>
      <c r="G2775" s="2" t="s">
        <v>30</v>
      </c>
      <c r="H2775" s="41" t="s">
        <v>4162</v>
      </c>
      <c r="I2775" s="18">
        <v>470000000</v>
      </c>
      <c r="J2775" s="6" t="s">
        <v>32</v>
      </c>
      <c r="K2775" s="3" t="s">
        <v>240</v>
      </c>
      <c r="L2775" s="6" t="s">
        <v>5337</v>
      </c>
      <c r="M2775" s="19" t="s">
        <v>35</v>
      </c>
      <c r="N2775" s="11" t="s">
        <v>4084</v>
      </c>
      <c r="O2775" s="11" t="s">
        <v>2005</v>
      </c>
      <c r="P2775" s="41" t="s">
        <v>38</v>
      </c>
      <c r="Q2775" s="88" t="s">
        <v>39</v>
      </c>
      <c r="R2775" s="166">
        <v>5</v>
      </c>
      <c r="S2775" s="9">
        <v>14500</v>
      </c>
      <c r="T2775" s="23">
        <v>0</v>
      </c>
      <c r="U2775" s="23">
        <f t="shared" si="1625"/>
        <v>0</v>
      </c>
      <c r="V2775" s="2"/>
      <c r="W2775" s="2">
        <v>2016</v>
      </c>
      <c r="X2775" s="2" t="s">
        <v>7007</v>
      </c>
    </row>
    <row r="2776" spans="1:24" ht="153" x14ac:dyDescent="0.25">
      <c r="A2776" s="6" t="s">
        <v>10892</v>
      </c>
      <c r="B2776" s="15" t="s">
        <v>25</v>
      </c>
      <c r="C2776" s="11" t="s">
        <v>4685</v>
      </c>
      <c r="D2776" s="11" t="s">
        <v>2675</v>
      </c>
      <c r="E2776" s="11" t="s">
        <v>4686</v>
      </c>
      <c r="F2776" s="18" t="s">
        <v>4687</v>
      </c>
      <c r="G2776" s="2" t="s">
        <v>30</v>
      </c>
      <c r="H2776" s="41" t="s">
        <v>4538</v>
      </c>
      <c r="I2776" s="18">
        <v>470000000</v>
      </c>
      <c r="J2776" s="6" t="s">
        <v>32</v>
      </c>
      <c r="K2776" s="3" t="s">
        <v>95</v>
      </c>
      <c r="L2776" s="6" t="s">
        <v>5337</v>
      </c>
      <c r="M2776" s="19" t="s">
        <v>35</v>
      </c>
      <c r="N2776" s="11" t="s">
        <v>78</v>
      </c>
      <c r="O2776" s="11" t="s">
        <v>4135</v>
      </c>
      <c r="P2776" s="41" t="s">
        <v>38</v>
      </c>
      <c r="Q2776" s="88" t="s">
        <v>39</v>
      </c>
      <c r="R2776" s="166">
        <v>5</v>
      </c>
      <c r="S2776" s="9">
        <v>14500</v>
      </c>
      <c r="T2776" s="23">
        <f t="shared" ref="T2776" si="1644">R2776*S2776</f>
        <v>72500</v>
      </c>
      <c r="U2776" s="23">
        <f t="shared" ref="U2776" si="1645">T2776*1.12</f>
        <v>81200.000000000015</v>
      </c>
      <c r="V2776" s="2" t="s">
        <v>80</v>
      </c>
      <c r="W2776" s="2">
        <v>2016</v>
      </c>
      <c r="X2776" s="265"/>
    </row>
    <row r="2777" spans="1:24" ht="153" x14ac:dyDescent="0.25">
      <c r="A2777" s="6" t="s">
        <v>6561</v>
      </c>
      <c r="B2777" s="15" t="s">
        <v>25</v>
      </c>
      <c r="C2777" s="11" t="s">
        <v>4688</v>
      </c>
      <c r="D2777" s="11" t="s">
        <v>4194</v>
      </c>
      <c r="E2777" s="11" t="s">
        <v>4689</v>
      </c>
      <c r="F2777" s="18" t="s">
        <v>4690</v>
      </c>
      <c r="G2777" s="2" t="s">
        <v>30</v>
      </c>
      <c r="H2777" s="41" t="s">
        <v>4162</v>
      </c>
      <c r="I2777" s="18">
        <v>470000000</v>
      </c>
      <c r="J2777" s="6" t="s">
        <v>32</v>
      </c>
      <c r="K2777" s="3" t="s">
        <v>240</v>
      </c>
      <c r="L2777" s="6" t="s">
        <v>5337</v>
      </c>
      <c r="M2777" s="19" t="s">
        <v>35</v>
      </c>
      <c r="N2777" s="11" t="s">
        <v>4084</v>
      </c>
      <c r="O2777" s="11" t="s">
        <v>2005</v>
      </c>
      <c r="P2777" s="41" t="s">
        <v>38</v>
      </c>
      <c r="Q2777" s="88" t="s">
        <v>39</v>
      </c>
      <c r="R2777" s="166">
        <v>30</v>
      </c>
      <c r="S2777" s="9">
        <v>400</v>
      </c>
      <c r="T2777" s="23">
        <v>0</v>
      </c>
      <c r="U2777" s="23">
        <f t="shared" si="1625"/>
        <v>0</v>
      </c>
      <c r="V2777" s="2"/>
      <c r="W2777" s="2">
        <v>2016</v>
      </c>
      <c r="X2777" s="2" t="s">
        <v>7007</v>
      </c>
    </row>
    <row r="2778" spans="1:24" ht="153" x14ac:dyDescent="0.25">
      <c r="A2778" s="6" t="s">
        <v>10893</v>
      </c>
      <c r="B2778" s="15" t="s">
        <v>25</v>
      </c>
      <c r="C2778" s="11" t="s">
        <v>4688</v>
      </c>
      <c r="D2778" s="11" t="s">
        <v>4194</v>
      </c>
      <c r="E2778" s="11" t="s">
        <v>4689</v>
      </c>
      <c r="F2778" s="18" t="s">
        <v>4690</v>
      </c>
      <c r="G2778" s="2" t="s">
        <v>30</v>
      </c>
      <c r="H2778" s="41" t="s">
        <v>4538</v>
      </c>
      <c r="I2778" s="18">
        <v>470000000</v>
      </c>
      <c r="J2778" s="6" t="s">
        <v>32</v>
      </c>
      <c r="K2778" s="3" t="s">
        <v>95</v>
      </c>
      <c r="L2778" s="6" t="s">
        <v>5337</v>
      </c>
      <c r="M2778" s="19" t="s">
        <v>35</v>
      </c>
      <c r="N2778" s="11" t="s">
        <v>78</v>
      </c>
      <c r="O2778" s="11" t="s">
        <v>4135</v>
      </c>
      <c r="P2778" s="41" t="s">
        <v>38</v>
      </c>
      <c r="Q2778" s="88" t="s">
        <v>39</v>
      </c>
      <c r="R2778" s="166">
        <v>30</v>
      </c>
      <c r="S2778" s="9">
        <v>400</v>
      </c>
      <c r="T2778" s="23">
        <f t="shared" ref="T2778" si="1646">R2778*S2778</f>
        <v>12000</v>
      </c>
      <c r="U2778" s="23">
        <f t="shared" ref="U2778" si="1647">T2778*1.12</f>
        <v>13440.000000000002</v>
      </c>
      <c r="V2778" s="2" t="s">
        <v>80</v>
      </c>
      <c r="W2778" s="2">
        <v>2016</v>
      </c>
      <c r="X2778" s="265"/>
    </row>
    <row r="2779" spans="1:24" ht="153" x14ac:dyDescent="0.25">
      <c r="A2779" s="6" t="s">
        <v>6562</v>
      </c>
      <c r="B2779" s="15" t="s">
        <v>25</v>
      </c>
      <c r="C2779" s="11" t="s">
        <v>4688</v>
      </c>
      <c r="D2779" s="11" t="s">
        <v>4194</v>
      </c>
      <c r="E2779" s="11" t="s">
        <v>4689</v>
      </c>
      <c r="F2779" s="18" t="s">
        <v>4691</v>
      </c>
      <c r="G2779" s="2" t="s">
        <v>30</v>
      </c>
      <c r="H2779" s="41" t="s">
        <v>4162</v>
      </c>
      <c r="I2779" s="18">
        <v>470000000</v>
      </c>
      <c r="J2779" s="6" t="s">
        <v>32</v>
      </c>
      <c r="K2779" s="3" t="s">
        <v>240</v>
      </c>
      <c r="L2779" s="6" t="s">
        <v>5337</v>
      </c>
      <c r="M2779" s="19" t="s">
        <v>35</v>
      </c>
      <c r="N2779" s="11" t="s">
        <v>4084</v>
      </c>
      <c r="O2779" s="11" t="s">
        <v>2005</v>
      </c>
      <c r="P2779" s="41" t="s">
        <v>38</v>
      </c>
      <c r="Q2779" s="88" t="s">
        <v>39</v>
      </c>
      <c r="R2779" s="166">
        <v>30</v>
      </c>
      <c r="S2779" s="9">
        <v>110</v>
      </c>
      <c r="T2779" s="23">
        <v>0</v>
      </c>
      <c r="U2779" s="23">
        <f t="shared" si="1625"/>
        <v>0</v>
      </c>
      <c r="V2779" s="2"/>
      <c r="W2779" s="2">
        <v>2016</v>
      </c>
      <c r="X2779" s="2" t="s">
        <v>7007</v>
      </c>
    </row>
    <row r="2780" spans="1:24" ht="153" x14ac:dyDescent="0.25">
      <c r="A2780" s="6" t="s">
        <v>10894</v>
      </c>
      <c r="B2780" s="15" t="s">
        <v>25</v>
      </c>
      <c r="C2780" s="11" t="s">
        <v>4688</v>
      </c>
      <c r="D2780" s="11" t="s">
        <v>4194</v>
      </c>
      <c r="E2780" s="11" t="s">
        <v>4689</v>
      </c>
      <c r="F2780" s="18" t="s">
        <v>4691</v>
      </c>
      <c r="G2780" s="2" t="s">
        <v>30</v>
      </c>
      <c r="H2780" s="41" t="s">
        <v>4538</v>
      </c>
      <c r="I2780" s="18">
        <v>470000000</v>
      </c>
      <c r="J2780" s="6" t="s">
        <v>32</v>
      </c>
      <c r="K2780" s="3" t="s">
        <v>95</v>
      </c>
      <c r="L2780" s="6" t="s">
        <v>5337</v>
      </c>
      <c r="M2780" s="19" t="s">
        <v>35</v>
      </c>
      <c r="N2780" s="11" t="s">
        <v>78</v>
      </c>
      <c r="O2780" s="3" t="s">
        <v>79</v>
      </c>
      <c r="P2780" s="41" t="s">
        <v>38</v>
      </c>
      <c r="Q2780" s="88" t="s">
        <v>39</v>
      </c>
      <c r="R2780" s="166">
        <v>30</v>
      </c>
      <c r="S2780" s="9">
        <v>110</v>
      </c>
      <c r="T2780" s="23">
        <f t="shared" ref="T2780" si="1648">R2780*S2780</f>
        <v>3300</v>
      </c>
      <c r="U2780" s="23">
        <f t="shared" ref="U2780" si="1649">T2780*1.12</f>
        <v>3696.0000000000005</v>
      </c>
      <c r="V2780" s="2" t="s">
        <v>80</v>
      </c>
      <c r="W2780" s="2">
        <v>2016</v>
      </c>
      <c r="X2780" s="265"/>
    </row>
    <row r="2781" spans="1:24" ht="153" x14ac:dyDescent="0.25">
      <c r="A2781" s="6" t="s">
        <v>6563</v>
      </c>
      <c r="B2781" s="15" t="s">
        <v>25</v>
      </c>
      <c r="C2781" s="119" t="s">
        <v>4692</v>
      </c>
      <c r="D2781" s="11" t="s">
        <v>4693</v>
      </c>
      <c r="E2781" s="11" t="s">
        <v>4694</v>
      </c>
      <c r="F2781" s="18" t="s">
        <v>4695</v>
      </c>
      <c r="G2781" s="2" t="s">
        <v>30</v>
      </c>
      <c r="H2781" s="41" t="s">
        <v>4538</v>
      </c>
      <c r="I2781" s="18">
        <v>470000000</v>
      </c>
      <c r="J2781" s="6" t="s">
        <v>32</v>
      </c>
      <c r="K2781" s="3" t="s">
        <v>240</v>
      </c>
      <c r="L2781" s="6" t="s">
        <v>5337</v>
      </c>
      <c r="M2781" s="19" t="s">
        <v>35</v>
      </c>
      <c r="N2781" s="11" t="s">
        <v>4697</v>
      </c>
      <c r="O2781" s="3" t="s">
        <v>79</v>
      </c>
      <c r="P2781" s="216">
        <v>839</v>
      </c>
      <c r="Q2781" s="3" t="s">
        <v>2030</v>
      </c>
      <c r="R2781" s="82">
        <v>12</v>
      </c>
      <c r="S2781" s="23">
        <v>4200</v>
      </c>
      <c r="T2781" s="23">
        <v>0</v>
      </c>
      <c r="U2781" s="23">
        <f t="shared" si="1625"/>
        <v>0</v>
      </c>
      <c r="V2781" s="104" t="s">
        <v>80</v>
      </c>
      <c r="W2781" s="2">
        <v>2016</v>
      </c>
      <c r="X2781" s="41" t="s">
        <v>6905</v>
      </c>
    </row>
    <row r="2782" spans="1:24" ht="153" x14ac:dyDescent="0.25">
      <c r="A2782" s="6" t="s">
        <v>6564</v>
      </c>
      <c r="B2782" s="15" t="s">
        <v>25</v>
      </c>
      <c r="C2782" s="242" t="s">
        <v>4698</v>
      </c>
      <c r="D2782" s="11" t="s">
        <v>4699</v>
      </c>
      <c r="E2782" s="11" t="s">
        <v>4700</v>
      </c>
      <c r="F2782" s="18" t="s">
        <v>4701</v>
      </c>
      <c r="G2782" s="2" t="s">
        <v>30</v>
      </c>
      <c r="H2782" s="41" t="s">
        <v>4162</v>
      </c>
      <c r="I2782" s="18">
        <v>470000000</v>
      </c>
      <c r="J2782" s="6" t="s">
        <v>32</v>
      </c>
      <c r="K2782" s="3" t="s">
        <v>240</v>
      </c>
      <c r="L2782" s="6" t="s">
        <v>5337</v>
      </c>
      <c r="M2782" s="19" t="s">
        <v>35</v>
      </c>
      <c r="N2782" s="11" t="s">
        <v>4702</v>
      </c>
      <c r="O2782" s="11" t="s">
        <v>2005</v>
      </c>
      <c r="P2782" s="11">
        <v>796</v>
      </c>
      <c r="Q2782" s="88" t="s">
        <v>39</v>
      </c>
      <c r="R2782" s="82">
        <v>1</v>
      </c>
      <c r="S2782" s="23">
        <v>12000</v>
      </c>
      <c r="T2782" s="23">
        <v>0</v>
      </c>
      <c r="U2782" s="23">
        <f t="shared" si="1625"/>
        <v>0</v>
      </c>
      <c r="V2782" s="104"/>
      <c r="W2782" s="2">
        <v>2016</v>
      </c>
      <c r="X2782" s="41" t="s">
        <v>6905</v>
      </c>
    </row>
    <row r="2783" spans="1:24" ht="153" x14ac:dyDescent="0.25">
      <c r="A2783" s="6" t="s">
        <v>6565</v>
      </c>
      <c r="B2783" s="15" t="s">
        <v>25</v>
      </c>
      <c r="C2783" s="243" t="s">
        <v>4703</v>
      </c>
      <c r="D2783" s="11" t="s">
        <v>4699</v>
      </c>
      <c r="E2783" s="11" t="s">
        <v>4704</v>
      </c>
      <c r="F2783" s="18" t="s">
        <v>4705</v>
      </c>
      <c r="G2783" s="2" t="s">
        <v>30</v>
      </c>
      <c r="H2783" s="41" t="s">
        <v>4162</v>
      </c>
      <c r="I2783" s="18">
        <v>470000000</v>
      </c>
      <c r="J2783" s="6" t="s">
        <v>32</v>
      </c>
      <c r="K2783" s="3" t="s">
        <v>240</v>
      </c>
      <c r="L2783" s="6" t="s">
        <v>5337</v>
      </c>
      <c r="M2783" s="19" t="s">
        <v>35</v>
      </c>
      <c r="N2783" s="11" t="s">
        <v>4702</v>
      </c>
      <c r="O2783" s="11" t="s">
        <v>2005</v>
      </c>
      <c r="P2783" s="33">
        <v>796</v>
      </c>
      <c r="Q2783" s="88" t="s">
        <v>39</v>
      </c>
      <c r="R2783" s="82">
        <v>1</v>
      </c>
      <c r="S2783" s="23">
        <v>15000</v>
      </c>
      <c r="T2783" s="23">
        <v>0</v>
      </c>
      <c r="U2783" s="23">
        <f t="shared" si="1625"/>
        <v>0</v>
      </c>
      <c r="V2783" s="104"/>
      <c r="W2783" s="2">
        <v>2016</v>
      </c>
      <c r="X2783" s="41" t="s">
        <v>6905</v>
      </c>
    </row>
    <row r="2784" spans="1:24" ht="153" x14ac:dyDescent="0.25">
      <c r="A2784" s="6" t="s">
        <v>6566</v>
      </c>
      <c r="B2784" s="20" t="s">
        <v>25</v>
      </c>
      <c r="C2784" s="119" t="s">
        <v>4706</v>
      </c>
      <c r="D2784" s="119" t="s">
        <v>4707</v>
      </c>
      <c r="E2784" s="119" t="s">
        <v>4708</v>
      </c>
      <c r="F2784" s="11" t="s">
        <v>4709</v>
      </c>
      <c r="G2784" s="2" t="s">
        <v>30</v>
      </c>
      <c r="H2784" s="109">
        <v>60</v>
      </c>
      <c r="I2784" s="11">
        <v>470000000</v>
      </c>
      <c r="J2784" s="6" t="s">
        <v>32</v>
      </c>
      <c r="K2784" s="20" t="s">
        <v>4710</v>
      </c>
      <c r="L2784" s="6" t="s">
        <v>5337</v>
      </c>
      <c r="M2784" s="19" t="s">
        <v>35</v>
      </c>
      <c r="N2784" s="11" t="s">
        <v>4697</v>
      </c>
      <c r="O2784" s="11" t="s">
        <v>79</v>
      </c>
      <c r="P2784" s="41" t="s">
        <v>1244</v>
      </c>
      <c r="Q2784" s="11" t="s">
        <v>4600</v>
      </c>
      <c r="R2784" s="110">
        <v>2511</v>
      </c>
      <c r="S2784" s="82">
        <v>1700</v>
      </c>
      <c r="T2784" s="111">
        <f>R2784*S2784</f>
        <v>4268700</v>
      </c>
      <c r="U2784" s="111">
        <f t="shared" si="1625"/>
        <v>4780944</v>
      </c>
      <c r="V2784" s="112" t="s">
        <v>80</v>
      </c>
      <c r="W2784" s="2">
        <v>2016</v>
      </c>
      <c r="X2784" s="265"/>
    </row>
    <row r="2785" spans="1:24" ht="153" x14ac:dyDescent="0.25">
      <c r="A2785" s="6" t="s">
        <v>6567</v>
      </c>
      <c r="B2785" s="20" t="s">
        <v>25</v>
      </c>
      <c r="C2785" s="119" t="s">
        <v>4711</v>
      </c>
      <c r="D2785" s="119" t="s">
        <v>4712</v>
      </c>
      <c r="E2785" s="119" t="s">
        <v>4713</v>
      </c>
      <c r="F2785" s="113" t="s">
        <v>4714</v>
      </c>
      <c r="G2785" s="2" t="s">
        <v>30</v>
      </c>
      <c r="H2785" s="41" t="s">
        <v>4538</v>
      </c>
      <c r="I2785" s="18">
        <v>470000000</v>
      </c>
      <c r="J2785" s="6" t="s">
        <v>32</v>
      </c>
      <c r="K2785" s="11" t="s">
        <v>95</v>
      </c>
      <c r="L2785" s="6" t="s">
        <v>5337</v>
      </c>
      <c r="M2785" s="19" t="s">
        <v>35</v>
      </c>
      <c r="N2785" s="11" t="s">
        <v>78</v>
      </c>
      <c r="O2785" s="11" t="s">
        <v>4135</v>
      </c>
      <c r="P2785" s="41" t="s">
        <v>38</v>
      </c>
      <c r="Q2785" s="88" t="s">
        <v>39</v>
      </c>
      <c r="R2785" s="23">
        <v>60</v>
      </c>
      <c r="S2785" s="23">
        <v>3125</v>
      </c>
      <c r="T2785" s="23">
        <v>0</v>
      </c>
      <c r="U2785" s="23">
        <f t="shared" ref="U2785:U2794" si="1650">T2785*1.12</f>
        <v>0</v>
      </c>
      <c r="V2785" s="2" t="s">
        <v>80</v>
      </c>
      <c r="W2785" s="2">
        <v>2016</v>
      </c>
      <c r="X2785" s="2" t="s">
        <v>7134</v>
      </c>
    </row>
    <row r="2786" spans="1:24" ht="153" x14ac:dyDescent="0.25">
      <c r="A2786" s="6" t="s">
        <v>7133</v>
      </c>
      <c r="B2786" s="20" t="s">
        <v>25</v>
      </c>
      <c r="C2786" s="119" t="s">
        <v>4711</v>
      </c>
      <c r="D2786" s="119" t="s">
        <v>4712</v>
      </c>
      <c r="E2786" s="119" t="s">
        <v>4713</v>
      </c>
      <c r="F2786" s="113" t="s">
        <v>4714</v>
      </c>
      <c r="G2786" s="2" t="s">
        <v>2001</v>
      </c>
      <c r="H2786" s="41" t="s">
        <v>4538</v>
      </c>
      <c r="I2786" s="18">
        <v>470000000</v>
      </c>
      <c r="J2786" s="6" t="s">
        <v>32</v>
      </c>
      <c r="K2786" s="11" t="s">
        <v>95</v>
      </c>
      <c r="L2786" s="6" t="s">
        <v>5337</v>
      </c>
      <c r="M2786" s="19" t="s">
        <v>35</v>
      </c>
      <c r="N2786" s="11" t="s">
        <v>78</v>
      </c>
      <c r="O2786" s="11" t="s">
        <v>4135</v>
      </c>
      <c r="P2786" s="41" t="s">
        <v>38</v>
      </c>
      <c r="Q2786" s="88" t="s">
        <v>39</v>
      </c>
      <c r="R2786" s="23">
        <v>60</v>
      </c>
      <c r="S2786" s="23">
        <v>3125</v>
      </c>
      <c r="T2786" s="23">
        <f t="shared" ref="T2786" si="1651">R2786*S2786</f>
        <v>187500</v>
      </c>
      <c r="U2786" s="23">
        <f t="shared" si="1650"/>
        <v>210000.00000000003</v>
      </c>
      <c r="V2786" s="2" t="s">
        <v>80</v>
      </c>
      <c r="W2786" s="2">
        <v>2016</v>
      </c>
      <c r="X2786" s="265"/>
    </row>
    <row r="2787" spans="1:24" ht="153" x14ac:dyDescent="0.25">
      <c r="A2787" s="6" t="s">
        <v>6568</v>
      </c>
      <c r="B2787" s="20" t="s">
        <v>25</v>
      </c>
      <c r="C2787" s="119" t="s">
        <v>4711</v>
      </c>
      <c r="D2787" s="119" t="s">
        <v>4712</v>
      </c>
      <c r="E2787" s="119" t="s">
        <v>4713</v>
      </c>
      <c r="F2787" s="113" t="s">
        <v>4715</v>
      </c>
      <c r="G2787" s="2" t="s">
        <v>30</v>
      </c>
      <c r="H2787" s="41" t="s">
        <v>4538</v>
      </c>
      <c r="I2787" s="18">
        <v>470000000</v>
      </c>
      <c r="J2787" s="6" t="s">
        <v>32</v>
      </c>
      <c r="K2787" s="11" t="s">
        <v>95</v>
      </c>
      <c r="L2787" s="6" t="s">
        <v>5337</v>
      </c>
      <c r="M2787" s="19" t="s">
        <v>35</v>
      </c>
      <c r="N2787" s="11" t="s">
        <v>78</v>
      </c>
      <c r="O2787" s="11" t="s">
        <v>4135</v>
      </c>
      <c r="P2787" s="41" t="s">
        <v>38</v>
      </c>
      <c r="Q2787" s="88" t="s">
        <v>39</v>
      </c>
      <c r="R2787" s="23">
        <v>20</v>
      </c>
      <c r="S2787" s="9">
        <v>3125</v>
      </c>
      <c r="T2787" s="23">
        <v>0</v>
      </c>
      <c r="U2787" s="23">
        <f t="shared" si="1650"/>
        <v>0</v>
      </c>
      <c r="V2787" s="2" t="s">
        <v>80</v>
      </c>
      <c r="W2787" s="2">
        <v>2016</v>
      </c>
      <c r="X2787" s="2" t="s">
        <v>7134</v>
      </c>
    </row>
    <row r="2788" spans="1:24" ht="153" x14ac:dyDescent="0.25">
      <c r="A2788" s="6" t="s">
        <v>7135</v>
      </c>
      <c r="B2788" s="20" t="s">
        <v>25</v>
      </c>
      <c r="C2788" s="119" t="s">
        <v>4711</v>
      </c>
      <c r="D2788" s="119" t="s">
        <v>4712</v>
      </c>
      <c r="E2788" s="119" t="s">
        <v>4713</v>
      </c>
      <c r="F2788" s="113" t="s">
        <v>4715</v>
      </c>
      <c r="G2788" s="2" t="s">
        <v>2001</v>
      </c>
      <c r="H2788" s="41" t="s">
        <v>4538</v>
      </c>
      <c r="I2788" s="18">
        <v>470000000</v>
      </c>
      <c r="J2788" s="6" t="s">
        <v>32</v>
      </c>
      <c r="K2788" s="11" t="s">
        <v>95</v>
      </c>
      <c r="L2788" s="6" t="s">
        <v>5337</v>
      </c>
      <c r="M2788" s="19" t="s">
        <v>35</v>
      </c>
      <c r="N2788" s="11" t="s">
        <v>78</v>
      </c>
      <c r="O2788" s="11" t="s">
        <v>4135</v>
      </c>
      <c r="P2788" s="41" t="s">
        <v>38</v>
      </c>
      <c r="Q2788" s="88" t="s">
        <v>39</v>
      </c>
      <c r="R2788" s="23">
        <v>20</v>
      </c>
      <c r="S2788" s="9">
        <v>3125</v>
      </c>
      <c r="T2788" s="23">
        <f t="shared" ref="T2788" si="1652">R2788*S2788</f>
        <v>62500</v>
      </c>
      <c r="U2788" s="23">
        <f t="shared" si="1650"/>
        <v>70000</v>
      </c>
      <c r="V2788" s="2" t="s">
        <v>80</v>
      </c>
      <c r="W2788" s="2">
        <v>2016</v>
      </c>
      <c r="X2788" s="265"/>
    </row>
    <row r="2789" spans="1:24" ht="153" x14ac:dyDescent="0.25">
      <c r="A2789" s="6" t="s">
        <v>6569</v>
      </c>
      <c r="B2789" s="20" t="s">
        <v>25</v>
      </c>
      <c r="C2789" s="119" t="s">
        <v>4711</v>
      </c>
      <c r="D2789" s="119" t="s">
        <v>4712</v>
      </c>
      <c r="E2789" s="119" t="s">
        <v>4713</v>
      </c>
      <c r="F2789" s="113" t="s">
        <v>4716</v>
      </c>
      <c r="G2789" s="2" t="s">
        <v>30</v>
      </c>
      <c r="H2789" s="41" t="s">
        <v>4538</v>
      </c>
      <c r="I2789" s="18">
        <v>470000000</v>
      </c>
      <c r="J2789" s="6" t="s">
        <v>32</v>
      </c>
      <c r="K2789" s="11" t="s">
        <v>95</v>
      </c>
      <c r="L2789" s="6" t="s">
        <v>5337</v>
      </c>
      <c r="M2789" s="19" t="s">
        <v>35</v>
      </c>
      <c r="N2789" s="11" t="s">
        <v>78</v>
      </c>
      <c r="O2789" s="11" t="s">
        <v>4135</v>
      </c>
      <c r="P2789" s="41" t="s">
        <v>38</v>
      </c>
      <c r="Q2789" s="88" t="s">
        <v>39</v>
      </c>
      <c r="R2789" s="23">
        <v>20</v>
      </c>
      <c r="S2789" s="9">
        <v>3125</v>
      </c>
      <c r="T2789" s="23">
        <v>0</v>
      </c>
      <c r="U2789" s="23">
        <f t="shared" si="1650"/>
        <v>0</v>
      </c>
      <c r="V2789" s="2" t="s">
        <v>80</v>
      </c>
      <c r="W2789" s="2">
        <v>2016</v>
      </c>
      <c r="X2789" s="2" t="s">
        <v>7134</v>
      </c>
    </row>
    <row r="2790" spans="1:24" ht="153" x14ac:dyDescent="0.25">
      <c r="A2790" s="6" t="s">
        <v>7136</v>
      </c>
      <c r="B2790" s="20" t="s">
        <v>25</v>
      </c>
      <c r="C2790" s="119" t="s">
        <v>4711</v>
      </c>
      <c r="D2790" s="119" t="s">
        <v>4712</v>
      </c>
      <c r="E2790" s="119" t="s">
        <v>4713</v>
      </c>
      <c r="F2790" s="113" t="s">
        <v>4716</v>
      </c>
      <c r="G2790" s="2" t="s">
        <v>2001</v>
      </c>
      <c r="H2790" s="41" t="s">
        <v>4538</v>
      </c>
      <c r="I2790" s="18">
        <v>470000000</v>
      </c>
      <c r="J2790" s="6" t="s">
        <v>32</v>
      </c>
      <c r="K2790" s="11" t="s">
        <v>95</v>
      </c>
      <c r="L2790" s="6" t="s">
        <v>5337</v>
      </c>
      <c r="M2790" s="19" t="s">
        <v>35</v>
      </c>
      <c r="N2790" s="11" t="s">
        <v>78</v>
      </c>
      <c r="O2790" s="11" t="s">
        <v>4135</v>
      </c>
      <c r="P2790" s="41" t="s">
        <v>38</v>
      </c>
      <c r="Q2790" s="88" t="s">
        <v>39</v>
      </c>
      <c r="R2790" s="23">
        <v>20</v>
      </c>
      <c r="S2790" s="9">
        <v>3125</v>
      </c>
      <c r="T2790" s="23">
        <f t="shared" ref="T2790" si="1653">R2790*S2790</f>
        <v>62500</v>
      </c>
      <c r="U2790" s="23">
        <f t="shared" si="1650"/>
        <v>70000</v>
      </c>
      <c r="V2790" s="2" t="s">
        <v>80</v>
      </c>
      <c r="W2790" s="2">
        <v>2016</v>
      </c>
      <c r="X2790" s="265"/>
    </row>
    <row r="2791" spans="1:24" ht="153" x14ac:dyDescent="0.25">
      <c r="A2791" s="6" t="s">
        <v>6570</v>
      </c>
      <c r="B2791" s="20" t="s">
        <v>25</v>
      </c>
      <c r="C2791" s="119" t="s">
        <v>4711</v>
      </c>
      <c r="D2791" s="119" t="s">
        <v>4712</v>
      </c>
      <c r="E2791" s="119" t="s">
        <v>4713</v>
      </c>
      <c r="F2791" s="113" t="s">
        <v>4717</v>
      </c>
      <c r="G2791" s="2" t="s">
        <v>30</v>
      </c>
      <c r="H2791" s="41" t="s">
        <v>4538</v>
      </c>
      <c r="I2791" s="18">
        <v>470000000</v>
      </c>
      <c r="J2791" s="6" t="s">
        <v>32</v>
      </c>
      <c r="K2791" s="11" t="s">
        <v>95</v>
      </c>
      <c r="L2791" s="6" t="s">
        <v>5337</v>
      </c>
      <c r="M2791" s="19" t="s">
        <v>35</v>
      </c>
      <c r="N2791" s="11" t="s">
        <v>78</v>
      </c>
      <c r="O2791" s="11" t="s">
        <v>4135</v>
      </c>
      <c r="P2791" s="41" t="s">
        <v>38</v>
      </c>
      <c r="Q2791" s="88" t="s">
        <v>39</v>
      </c>
      <c r="R2791" s="23">
        <v>20</v>
      </c>
      <c r="S2791" s="9">
        <v>3348.2</v>
      </c>
      <c r="T2791" s="23">
        <v>0</v>
      </c>
      <c r="U2791" s="23">
        <f t="shared" si="1650"/>
        <v>0</v>
      </c>
      <c r="V2791" s="2" t="s">
        <v>80</v>
      </c>
      <c r="W2791" s="2">
        <v>2016</v>
      </c>
      <c r="X2791" s="2" t="s">
        <v>7134</v>
      </c>
    </row>
    <row r="2792" spans="1:24" ht="153" x14ac:dyDescent="0.25">
      <c r="A2792" s="6" t="s">
        <v>7137</v>
      </c>
      <c r="B2792" s="20" t="s">
        <v>25</v>
      </c>
      <c r="C2792" s="119" t="s">
        <v>4711</v>
      </c>
      <c r="D2792" s="119" t="s">
        <v>4712</v>
      </c>
      <c r="E2792" s="119" t="s">
        <v>4713</v>
      </c>
      <c r="F2792" s="113" t="s">
        <v>4717</v>
      </c>
      <c r="G2792" s="2" t="s">
        <v>2001</v>
      </c>
      <c r="H2792" s="41" t="s">
        <v>4538</v>
      </c>
      <c r="I2792" s="18">
        <v>470000000</v>
      </c>
      <c r="J2792" s="6" t="s">
        <v>32</v>
      </c>
      <c r="K2792" s="11" t="s">
        <v>95</v>
      </c>
      <c r="L2792" s="6" t="s">
        <v>5337</v>
      </c>
      <c r="M2792" s="19" t="s">
        <v>35</v>
      </c>
      <c r="N2792" s="11" t="s">
        <v>78</v>
      </c>
      <c r="O2792" s="11" t="s">
        <v>4135</v>
      </c>
      <c r="P2792" s="41" t="s">
        <v>38</v>
      </c>
      <c r="Q2792" s="88" t="s">
        <v>39</v>
      </c>
      <c r="R2792" s="23">
        <v>20</v>
      </c>
      <c r="S2792" s="9">
        <v>3348.2</v>
      </c>
      <c r="T2792" s="23">
        <f t="shared" ref="T2792" si="1654">R2792*S2792</f>
        <v>66964</v>
      </c>
      <c r="U2792" s="23">
        <f t="shared" si="1650"/>
        <v>74999.680000000008</v>
      </c>
      <c r="V2792" s="2" t="s">
        <v>80</v>
      </c>
      <c r="W2792" s="2">
        <v>2016</v>
      </c>
      <c r="X2792" s="265"/>
    </row>
    <row r="2793" spans="1:24" ht="153" x14ac:dyDescent="0.25">
      <c r="A2793" s="6" t="s">
        <v>6571</v>
      </c>
      <c r="B2793" s="20" t="s">
        <v>25</v>
      </c>
      <c r="C2793" s="119" t="s">
        <v>4711</v>
      </c>
      <c r="D2793" s="119" t="s">
        <v>4712</v>
      </c>
      <c r="E2793" s="119" t="s">
        <v>4713</v>
      </c>
      <c r="F2793" s="113" t="s">
        <v>4718</v>
      </c>
      <c r="G2793" s="2" t="s">
        <v>30</v>
      </c>
      <c r="H2793" s="41" t="s">
        <v>4538</v>
      </c>
      <c r="I2793" s="18">
        <v>470000000</v>
      </c>
      <c r="J2793" s="6" t="s">
        <v>32</v>
      </c>
      <c r="K2793" s="11" t="s">
        <v>95</v>
      </c>
      <c r="L2793" s="6" t="s">
        <v>5337</v>
      </c>
      <c r="M2793" s="19" t="s">
        <v>35</v>
      </c>
      <c r="N2793" s="11" t="s">
        <v>78</v>
      </c>
      <c r="O2793" s="11" t="s">
        <v>4135</v>
      </c>
      <c r="P2793" s="41" t="s">
        <v>38</v>
      </c>
      <c r="Q2793" s="88" t="s">
        <v>39</v>
      </c>
      <c r="R2793" s="23">
        <v>30</v>
      </c>
      <c r="S2793" s="9">
        <v>3571.4</v>
      </c>
      <c r="T2793" s="23">
        <v>0</v>
      </c>
      <c r="U2793" s="23">
        <f t="shared" si="1650"/>
        <v>0</v>
      </c>
      <c r="V2793" s="2" t="s">
        <v>80</v>
      </c>
      <c r="W2793" s="2">
        <v>2016</v>
      </c>
      <c r="X2793" s="2" t="s">
        <v>7134</v>
      </c>
    </row>
    <row r="2794" spans="1:24" ht="153" x14ac:dyDescent="0.25">
      <c r="A2794" s="6" t="s">
        <v>7138</v>
      </c>
      <c r="B2794" s="20" t="s">
        <v>25</v>
      </c>
      <c r="C2794" s="119" t="s">
        <v>4711</v>
      </c>
      <c r="D2794" s="119" t="s">
        <v>4712</v>
      </c>
      <c r="E2794" s="119" t="s">
        <v>4713</v>
      </c>
      <c r="F2794" s="113" t="s">
        <v>4718</v>
      </c>
      <c r="G2794" s="2" t="s">
        <v>2001</v>
      </c>
      <c r="H2794" s="41" t="s">
        <v>4538</v>
      </c>
      <c r="I2794" s="18">
        <v>470000000</v>
      </c>
      <c r="J2794" s="6" t="s">
        <v>32</v>
      </c>
      <c r="K2794" s="11" t="s">
        <v>95</v>
      </c>
      <c r="L2794" s="6" t="s">
        <v>5337</v>
      </c>
      <c r="M2794" s="19" t="s">
        <v>35</v>
      </c>
      <c r="N2794" s="11" t="s">
        <v>78</v>
      </c>
      <c r="O2794" s="11" t="s">
        <v>4135</v>
      </c>
      <c r="P2794" s="41" t="s">
        <v>38</v>
      </c>
      <c r="Q2794" s="88" t="s">
        <v>39</v>
      </c>
      <c r="R2794" s="23">
        <v>30</v>
      </c>
      <c r="S2794" s="9">
        <v>3571.4</v>
      </c>
      <c r="T2794" s="23">
        <f t="shared" ref="T2794" si="1655">R2794*S2794</f>
        <v>107142</v>
      </c>
      <c r="U2794" s="23">
        <f t="shared" si="1650"/>
        <v>119999.04000000001</v>
      </c>
      <c r="V2794" s="2" t="s">
        <v>80</v>
      </c>
      <c r="W2794" s="2">
        <v>2016</v>
      </c>
      <c r="X2794" s="265"/>
    </row>
    <row r="2795" spans="1:24" ht="153" x14ac:dyDescent="0.25">
      <c r="A2795" s="6" t="s">
        <v>6572</v>
      </c>
      <c r="B2795" s="20" t="s">
        <v>25</v>
      </c>
      <c r="C2795" s="119" t="s">
        <v>4711</v>
      </c>
      <c r="D2795" s="119" t="s">
        <v>4712</v>
      </c>
      <c r="E2795" s="119" t="s">
        <v>4713</v>
      </c>
      <c r="F2795" s="113" t="s">
        <v>4719</v>
      </c>
      <c r="G2795" s="2" t="s">
        <v>30</v>
      </c>
      <c r="H2795" s="41" t="s">
        <v>4538</v>
      </c>
      <c r="I2795" s="18">
        <v>470000000</v>
      </c>
      <c r="J2795" s="6" t="s">
        <v>32</v>
      </c>
      <c r="K2795" s="11" t="s">
        <v>95</v>
      </c>
      <c r="L2795" s="6" t="s">
        <v>5337</v>
      </c>
      <c r="M2795" s="19" t="s">
        <v>35</v>
      </c>
      <c r="N2795" s="11" t="s">
        <v>78</v>
      </c>
      <c r="O2795" s="11" t="s">
        <v>4135</v>
      </c>
      <c r="P2795" s="41" t="s">
        <v>38</v>
      </c>
      <c r="Q2795" s="88" t="s">
        <v>39</v>
      </c>
      <c r="R2795" s="23">
        <v>60</v>
      </c>
      <c r="S2795" s="9">
        <v>2410.6999999999998</v>
      </c>
      <c r="T2795" s="23">
        <v>0</v>
      </c>
      <c r="U2795" s="23">
        <f t="shared" ref="U2795:U2842" si="1656">T2795*1.12</f>
        <v>0</v>
      </c>
      <c r="V2795" s="2" t="s">
        <v>80</v>
      </c>
      <c r="W2795" s="2">
        <v>2016</v>
      </c>
      <c r="X2795" s="2" t="s">
        <v>7134</v>
      </c>
    </row>
    <row r="2796" spans="1:24" ht="153" x14ac:dyDescent="0.25">
      <c r="A2796" s="6" t="s">
        <v>7139</v>
      </c>
      <c r="B2796" s="20" t="s">
        <v>25</v>
      </c>
      <c r="C2796" s="119" t="s">
        <v>4711</v>
      </c>
      <c r="D2796" s="119" t="s">
        <v>4712</v>
      </c>
      <c r="E2796" s="119" t="s">
        <v>4713</v>
      </c>
      <c r="F2796" s="113" t="s">
        <v>4719</v>
      </c>
      <c r="G2796" s="2" t="s">
        <v>2001</v>
      </c>
      <c r="H2796" s="41" t="s">
        <v>4538</v>
      </c>
      <c r="I2796" s="18">
        <v>470000000</v>
      </c>
      <c r="J2796" s="6" t="s">
        <v>32</v>
      </c>
      <c r="K2796" s="11" t="s">
        <v>95</v>
      </c>
      <c r="L2796" s="6" t="s">
        <v>5337</v>
      </c>
      <c r="M2796" s="19" t="s">
        <v>35</v>
      </c>
      <c r="N2796" s="11" t="s">
        <v>78</v>
      </c>
      <c r="O2796" s="11" t="s">
        <v>4135</v>
      </c>
      <c r="P2796" s="41" t="s">
        <v>38</v>
      </c>
      <c r="Q2796" s="88" t="s">
        <v>39</v>
      </c>
      <c r="R2796" s="23">
        <v>60</v>
      </c>
      <c r="S2796" s="9">
        <v>2410.6999999999998</v>
      </c>
      <c r="T2796" s="23">
        <f t="shared" ref="T2796" si="1657">R2796*S2796</f>
        <v>144642</v>
      </c>
      <c r="U2796" s="23">
        <f t="shared" ref="U2796" si="1658">T2796*1.12</f>
        <v>161999.04000000001</v>
      </c>
      <c r="V2796" s="2" t="s">
        <v>80</v>
      </c>
      <c r="W2796" s="2">
        <v>2016</v>
      </c>
      <c r="X2796" s="265"/>
    </row>
    <row r="2797" spans="1:24" ht="153" x14ac:dyDescent="0.25">
      <c r="A2797" s="6" t="s">
        <v>6573</v>
      </c>
      <c r="B2797" s="20" t="s">
        <v>25</v>
      </c>
      <c r="C2797" s="119" t="s">
        <v>4711</v>
      </c>
      <c r="D2797" s="119" t="s">
        <v>4712</v>
      </c>
      <c r="E2797" s="119" t="s">
        <v>4713</v>
      </c>
      <c r="F2797" s="113" t="s">
        <v>4720</v>
      </c>
      <c r="G2797" s="2" t="s">
        <v>30</v>
      </c>
      <c r="H2797" s="41" t="s">
        <v>4538</v>
      </c>
      <c r="I2797" s="18">
        <v>470000000</v>
      </c>
      <c r="J2797" s="6" t="s">
        <v>32</v>
      </c>
      <c r="K2797" s="11" t="s">
        <v>95</v>
      </c>
      <c r="L2797" s="6" t="s">
        <v>5337</v>
      </c>
      <c r="M2797" s="19" t="s">
        <v>35</v>
      </c>
      <c r="N2797" s="11" t="s">
        <v>78</v>
      </c>
      <c r="O2797" s="11" t="s">
        <v>4135</v>
      </c>
      <c r="P2797" s="41" t="s">
        <v>38</v>
      </c>
      <c r="Q2797" s="88" t="s">
        <v>39</v>
      </c>
      <c r="R2797" s="23">
        <v>30</v>
      </c>
      <c r="S2797" s="9">
        <v>3348.2</v>
      </c>
      <c r="T2797" s="23">
        <v>0</v>
      </c>
      <c r="U2797" s="23">
        <f t="shared" si="1656"/>
        <v>0</v>
      </c>
      <c r="V2797" s="2" t="s">
        <v>80</v>
      </c>
      <c r="W2797" s="2">
        <v>2016</v>
      </c>
      <c r="X2797" s="2" t="s">
        <v>7134</v>
      </c>
    </row>
    <row r="2798" spans="1:24" ht="153" x14ac:dyDescent="0.25">
      <c r="A2798" s="6" t="s">
        <v>7140</v>
      </c>
      <c r="B2798" s="20" t="s">
        <v>25</v>
      </c>
      <c r="C2798" s="119" t="s">
        <v>4711</v>
      </c>
      <c r="D2798" s="119" t="s">
        <v>4712</v>
      </c>
      <c r="E2798" s="119" t="s">
        <v>4713</v>
      </c>
      <c r="F2798" s="113" t="s">
        <v>4720</v>
      </c>
      <c r="G2798" s="2" t="s">
        <v>2001</v>
      </c>
      <c r="H2798" s="41" t="s">
        <v>4538</v>
      </c>
      <c r="I2798" s="18">
        <v>470000000</v>
      </c>
      <c r="J2798" s="6" t="s">
        <v>32</v>
      </c>
      <c r="K2798" s="11" t="s">
        <v>95</v>
      </c>
      <c r="L2798" s="6" t="s">
        <v>5337</v>
      </c>
      <c r="M2798" s="19" t="s">
        <v>35</v>
      </c>
      <c r="N2798" s="11" t="s">
        <v>78</v>
      </c>
      <c r="O2798" s="11" t="s">
        <v>4135</v>
      </c>
      <c r="P2798" s="41" t="s">
        <v>38</v>
      </c>
      <c r="Q2798" s="88" t="s">
        <v>39</v>
      </c>
      <c r="R2798" s="23">
        <v>30</v>
      </c>
      <c r="S2798" s="9">
        <v>3348.2</v>
      </c>
      <c r="T2798" s="23">
        <f t="shared" ref="T2798" si="1659">R2798*S2798</f>
        <v>100446</v>
      </c>
      <c r="U2798" s="23">
        <f t="shared" ref="U2798" si="1660">T2798*1.12</f>
        <v>112499.52</v>
      </c>
      <c r="V2798" s="2" t="s">
        <v>80</v>
      </c>
      <c r="W2798" s="2">
        <v>2016</v>
      </c>
      <c r="X2798" s="265"/>
    </row>
    <row r="2799" spans="1:24" ht="153" x14ac:dyDescent="0.25">
      <c r="A2799" s="6" t="s">
        <v>6574</v>
      </c>
      <c r="B2799" s="20" t="s">
        <v>25</v>
      </c>
      <c r="C2799" s="119" t="s">
        <v>4711</v>
      </c>
      <c r="D2799" s="119" t="s">
        <v>4712</v>
      </c>
      <c r="E2799" s="119" t="s">
        <v>4713</v>
      </c>
      <c r="F2799" s="113" t="s">
        <v>4721</v>
      </c>
      <c r="G2799" s="2" t="s">
        <v>30</v>
      </c>
      <c r="H2799" s="41" t="s">
        <v>4538</v>
      </c>
      <c r="I2799" s="18">
        <v>470000000</v>
      </c>
      <c r="J2799" s="6" t="s">
        <v>32</v>
      </c>
      <c r="K2799" s="11" t="s">
        <v>95</v>
      </c>
      <c r="L2799" s="6" t="s">
        <v>5337</v>
      </c>
      <c r="M2799" s="19" t="s">
        <v>35</v>
      </c>
      <c r="N2799" s="11" t="s">
        <v>78</v>
      </c>
      <c r="O2799" s="11" t="s">
        <v>4135</v>
      </c>
      <c r="P2799" s="41" t="s">
        <v>38</v>
      </c>
      <c r="Q2799" s="88" t="s">
        <v>39</v>
      </c>
      <c r="R2799" s="23">
        <v>20</v>
      </c>
      <c r="S2799" s="9">
        <v>2410.6999999999998</v>
      </c>
      <c r="T2799" s="23">
        <v>0</v>
      </c>
      <c r="U2799" s="23">
        <f t="shared" si="1656"/>
        <v>0</v>
      </c>
      <c r="V2799" s="2" t="s">
        <v>80</v>
      </c>
      <c r="W2799" s="2">
        <v>2016</v>
      </c>
      <c r="X2799" s="2" t="s">
        <v>7134</v>
      </c>
    </row>
    <row r="2800" spans="1:24" ht="153" x14ac:dyDescent="0.25">
      <c r="A2800" s="6" t="s">
        <v>7141</v>
      </c>
      <c r="B2800" s="20" t="s">
        <v>25</v>
      </c>
      <c r="C2800" s="119" t="s">
        <v>4711</v>
      </c>
      <c r="D2800" s="119" t="s">
        <v>4712</v>
      </c>
      <c r="E2800" s="119" t="s">
        <v>4713</v>
      </c>
      <c r="F2800" s="113" t="s">
        <v>4721</v>
      </c>
      <c r="G2800" s="2" t="s">
        <v>2001</v>
      </c>
      <c r="H2800" s="41" t="s">
        <v>4538</v>
      </c>
      <c r="I2800" s="18">
        <v>470000000</v>
      </c>
      <c r="J2800" s="6" t="s">
        <v>32</v>
      </c>
      <c r="K2800" s="11" t="s">
        <v>95</v>
      </c>
      <c r="L2800" s="6" t="s">
        <v>5337</v>
      </c>
      <c r="M2800" s="19" t="s">
        <v>35</v>
      </c>
      <c r="N2800" s="11" t="s">
        <v>78</v>
      </c>
      <c r="O2800" s="11" t="s">
        <v>4135</v>
      </c>
      <c r="P2800" s="41" t="s">
        <v>38</v>
      </c>
      <c r="Q2800" s="88" t="s">
        <v>39</v>
      </c>
      <c r="R2800" s="23">
        <v>20</v>
      </c>
      <c r="S2800" s="9">
        <v>2410.6999999999998</v>
      </c>
      <c r="T2800" s="23">
        <f t="shared" ref="T2800" si="1661">R2800*S2800</f>
        <v>48214</v>
      </c>
      <c r="U2800" s="23">
        <f t="shared" ref="U2800" si="1662">T2800*1.12</f>
        <v>53999.680000000008</v>
      </c>
      <c r="V2800" s="2" t="s">
        <v>80</v>
      </c>
      <c r="W2800" s="2">
        <v>2016</v>
      </c>
      <c r="X2800" s="265"/>
    </row>
    <row r="2801" spans="1:24" ht="153" x14ac:dyDescent="0.25">
      <c r="A2801" s="6" t="s">
        <v>6575</v>
      </c>
      <c r="B2801" s="20" t="s">
        <v>25</v>
      </c>
      <c r="C2801" s="119" t="s">
        <v>4711</v>
      </c>
      <c r="D2801" s="119" t="s">
        <v>4712</v>
      </c>
      <c r="E2801" s="119" t="s">
        <v>4713</v>
      </c>
      <c r="F2801" s="113" t="s">
        <v>4722</v>
      </c>
      <c r="G2801" s="2" t="s">
        <v>30</v>
      </c>
      <c r="H2801" s="41" t="s">
        <v>4538</v>
      </c>
      <c r="I2801" s="18">
        <v>470000000</v>
      </c>
      <c r="J2801" s="6" t="s">
        <v>32</v>
      </c>
      <c r="K2801" s="11" t="s">
        <v>95</v>
      </c>
      <c r="L2801" s="6" t="s">
        <v>5337</v>
      </c>
      <c r="M2801" s="19" t="s">
        <v>35</v>
      </c>
      <c r="N2801" s="11" t="s">
        <v>78</v>
      </c>
      <c r="O2801" s="11" t="s">
        <v>4135</v>
      </c>
      <c r="P2801" s="41" t="s">
        <v>38</v>
      </c>
      <c r="Q2801" s="88" t="s">
        <v>39</v>
      </c>
      <c r="R2801" s="23">
        <v>20</v>
      </c>
      <c r="S2801" s="9">
        <v>5535.7</v>
      </c>
      <c r="T2801" s="23">
        <v>0</v>
      </c>
      <c r="U2801" s="23">
        <f t="shared" si="1656"/>
        <v>0</v>
      </c>
      <c r="V2801" s="2" t="s">
        <v>80</v>
      </c>
      <c r="W2801" s="2">
        <v>2016</v>
      </c>
      <c r="X2801" s="32" t="s">
        <v>7134</v>
      </c>
    </row>
    <row r="2802" spans="1:24" ht="153" x14ac:dyDescent="0.25">
      <c r="A2802" s="6" t="s">
        <v>7142</v>
      </c>
      <c r="B2802" s="20" t="s">
        <v>25</v>
      </c>
      <c r="C2802" s="119" t="s">
        <v>4711</v>
      </c>
      <c r="D2802" s="119" t="s">
        <v>4712</v>
      </c>
      <c r="E2802" s="119" t="s">
        <v>4713</v>
      </c>
      <c r="F2802" s="113" t="s">
        <v>4722</v>
      </c>
      <c r="G2802" s="2" t="s">
        <v>2001</v>
      </c>
      <c r="H2802" s="41" t="s">
        <v>4538</v>
      </c>
      <c r="I2802" s="18">
        <v>470000000</v>
      </c>
      <c r="J2802" s="6" t="s">
        <v>32</v>
      </c>
      <c r="K2802" s="11" t="s">
        <v>95</v>
      </c>
      <c r="L2802" s="6" t="s">
        <v>5337</v>
      </c>
      <c r="M2802" s="19" t="s">
        <v>35</v>
      </c>
      <c r="N2802" s="11" t="s">
        <v>78</v>
      </c>
      <c r="O2802" s="11" t="s">
        <v>4135</v>
      </c>
      <c r="P2802" s="41" t="s">
        <v>38</v>
      </c>
      <c r="Q2802" s="88" t="s">
        <v>39</v>
      </c>
      <c r="R2802" s="23">
        <v>20</v>
      </c>
      <c r="S2802" s="9">
        <v>5535.7</v>
      </c>
      <c r="T2802" s="23">
        <v>0</v>
      </c>
      <c r="U2802" s="23">
        <f t="shared" ref="U2802" si="1663">T2802*1.12</f>
        <v>0</v>
      </c>
      <c r="V2802" s="2" t="s">
        <v>80</v>
      </c>
      <c r="W2802" s="2">
        <v>2016</v>
      </c>
      <c r="X2802" s="32" t="s">
        <v>7134</v>
      </c>
    </row>
    <row r="2803" spans="1:24" ht="153" x14ac:dyDescent="0.25">
      <c r="A2803" s="6" t="s">
        <v>11155</v>
      </c>
      <c r="B2803" s="20" t="s">
        <v>25</v>
      </c>
      <c r="C2803" s="119" t="s">
        <v>4711</v>
      </c>
      <c r="D2803" s="119" t="s">
        <v>4712</v>
      </c>
      <c r="E2803" s="119" t="s">
        <v>4713</v>
      </c>
      <c r="F2803" s="113" t="s">
        <v>4722</v>
      </c>
      <c r="G2803" s="2" t="s">
        <v>30</v>
      </c>
      <c r="H2803" s="41" t="s">
        <v>4538</v>
      </c>
      <c r="I2803" s="18">
        <v>470000000</v>
      </c>
      <c r="J2803" s="6" t="s">
        <v>32</v>
      </c>
      <c r="K2803" s="11" t="s">
        <v>95</v>
      </c>
      <c r="L2803" s="6" t="s">
        <v>5337</v>
      </c>
      <c r="M2803" s="19" t="s">
        <v>35</v>
      </c>
      <c r="N2803" s="11" t="s">
        <v>78</v>
      </c>
      <c r="O2803" s="11" t="s">
        <v>4135</v>
      </c>
      <c r="P2803" s="41" t="s">
        <v>38</v>
      </c>
      <c r="Q2803" s="88" t="s">
        <v>39</v>
      </c>
      <c r="R2803" s="23">
        <v>20</v>
      </c>
      <c r="S2803" s="9">
        <v>5535.7</v>
      </c>
      <c r="T2803" s="23">
        <f t="shared" ref="T2803" si="1664">R2803*S2803</f>
        <v>110714</v>
      </c>
      <c r="U2803" s="23">
        <f t="shared" ref="U2803" si="1665">T2803*1.12</f>
        <v>123999.68000000001</v>
      </c>
      <c r="V2803" s="2" t="s">
        <v>80</v>
      </c>
      <c r="W2803" s="2">
        <v>2016</v>
      </c>
      <c r="X2803" s="32"/>
    </row>
    <row r="2804" spans="1:24" ht="153" x14ac:dyDescent="0.25">
      <c r="A2804" s="6" t="s">
        <v>6576</v>
      </c>
      <c r="B2804" s="20" t="s">
        <v>25</v>
      </c>
      <c r="C2804" s="119" t="s">
        <v>4711</v>
      </c>
      <c r="D2804" s="119" t="s">
        <v>4712</v>
      </c>
      <c r="E2804" s="119" t="s">
        <v>4713</v>
      </c>
      <c r="F2804" s="113" t="s">
        <v>4723</v>
      </c>
      <c r="G2804" s="2" t="s">
        <v>30</v>
      </c>
      <c r="H2804" s="41" t="s">
        <v>4538</v>
      </c>
      <c r="I2804" s="18">
        <v>470000000</v>
      </c>
      <c r="J2804" s="6" t="s">
        <v>32</v>
      </c>
      <c r="K2804" s="11" t="s">
        <v>95</v>
      </c>
      <c r="L2804" s="6" t="s">
        <v>5337</v>
      </c>
      <c r="M2804" s="19" t="s">
        <v>35</v>
      </c>
      <c r="N2804" s="11" t="s">
        <v>78</v>
      </c>
      <c r="O2804" s="11" t="s">
        <v>4135</v>
      </c>
      <c r="P2804" s="41" t="s">
        <v>38</v>
      </c>
      <c r="Q2804" s="88" t="s">
        <v>39</v>
      </c>
      <c r="R2804" s="23">
        <v>3</v>
      </c>
      <c r="S2804" s="9">
        <v>9687.5</v>
      </c>
      <c r="T2804" s="23">
        <v>0</v>
      </c>
      <c r="U2804" s="23">
        <f t="shared" si="1656"/>
        <v>0</v>
      </c>
      <c r="V2804" s="2" t="s">
        <v>80</v>
      </c>
      <c r="W2804" s="2">
        <v>2016</v>
      </c>
      <c r="X2804" s="2" t="s">
        <v>7134</v>
      </c>
    </row>
    <row r="2805" spans="1:24" ht="153" x14ac:dyDescent="0.25">
      <c r="A2805" s="6" t="s">
        <v>7143</v>
      </c>
      <c r="B2805" s="20" t="s">
        <v>25</v>
      </c>
      <c r="C2805" s="119" t="s">
        <v>4711</v>
      </c>
      <c r="D2805" s="119" t="s">
        <v>4712</v>
      </c>
      <c r="E2805" s="119" t="s">
        <v>4713</v>
      </c>
      <c r="F2805" s="113" t="s">
        <v>4723</v>
      </c>
      <c r="G2805" s="2" t="s">
        <v>2001</v>
      </c>
      <c r="H2805" s="41" t="s">
        <v>4538</v>
      </c>
      <c r="I2805" s="18">
        <v>470000000</v>
      </c>
      <c r="J2805" s="6" t="s">
        <v>32</v>
      </c>
      <c r="K2805" s="11" t="s">
        <v>95</v>
      </c>
      <c r="L2805" s="6" t="s">
        <v>5337</v>
      </c>
      <c r="M2805" s="19" t="s">
        <v>35</v>
      </c>
      <c r="N2805" s="11" t="s">
        <v>78</v>
      </c>
      <c r="O2805" s="11" t="s">
        <v>4135</v>
      </c>
      <c r="P2805" s="41" t="s">
        <v>38</v>
      </c>
      <c r="Q2805" s="88" t="s">
        <v>39</v>
      </c>
      <c r="R2805" s="23">
        <v>3</v>
      </c>
      <c r="S2805" s="9">
        <v>9687.5</v>
      </c>
      <c r="T2805" s="23">
        <v>0</v>
      </c>
      <c r="U2805" s="23">
        <f t="shared" ref="U2805" si="1666">T2805*1.12</f>
        <v>0</v>
      </c>
      <c r="V2805" s="2" t="s">
        <v>80</v>
      </c>
      <c r="W2805" s="2">
        <v>2016</v>
      </c>
      <c r="X2805" s="2">
        <v>7</v>
      </c>
    </row>
    <row r="2806" spans="1:24" ht="153" x14ac:dyDescent="0.25">
      <c r="A2806" s="6" t="s">
        <v>11156</v>
      </c>
      <c r="B2806" s="20" t="s">
        <v>25</v>
      </c>
      <c r="C2806" s="119" t="s">
        <v>4711</v>
      </c>
      <c r="D2806" s="119" t="s">
        <v>4712</v>
      </c>
      <c r="E2806" s="119" t="s">
        <v>4713</v>
      </c>
      <c r="F2806" s="113" t="s">
        <v>4723</v>
      </c>
      <c r="G2806" s="2" t="s">
        <v>30</v>
      </c>
      <c r="H2806" s="41" t="s">
        <v>4538</v>
      </c>
      <c r="I2806" s="18">
        <v>470000000</v>
      </c>
      <c r="J2806" s="6" t="s">
        <v>32</v>
      </c>
      <c r="K2806" s="11" t="s">
        <v>95</v>
      </c>
      <c r="L2806" s="6" t="s">
        <v>5337</v>
      </c>
      <c r="M2806" s="19" t="s">
        <v>35</v>
      </c>
      <c r="N2806" s="11" t="s">
        <v>78</v>
      </c>
      <c r="O2806" s="11" t="s">
        <v>4135</v>
      </c>
      <c r="P2806" s="41" t="s">
        <v>38</v>
      </c>
      <c r="Q2806" s="88" t="s">
        <v>39</v>
      </c>
      <c r="R2806" s="23">
        <v>3</v>
      </c>
      <c r="S2806" s="9">
        <v>9687.5</v>
      </c>
      <c r="T2806" s="23">
        <f t="shared" ref="T2806" si="1667">R2806*S2806</f>
        <v>29062.5</v>
      </c>
      <c r="U2806" s="23">
        <f t="shared" ref="U2806" si="1668">T2806*1.12</f>
        <v>32550.000000000004</v>
      </c>
      <c r="V2806" s="2" t="s">
        <v>80</v>
      </c>
      <c r="W2806" s="2">
        <v>2016</v>
      </c>
      <c r="X2806" s="265"/>
    </row>
    <row r="2807" spans="1:24" ht="153" x14ac:dyDescent="0.25">
      <c r="A2807" s="6" t="s">
        <v>6577</v>
      </c>
      <c r="B2807" s="20" t="s">
        <v>25</v>
      </c>
      <c r="C2807" s="119" t="s">
        <v>4711</v>
      </c>
      <c r="D2807" s="119" t="s">
        <v>4712</v>
      </c>
      <c r="E2807" s="119" t="s">
        <v>4713</v>
      </c>
      <c r="F2807" s="113" t="s">
        <v>4724</v>
      </c>
      <c r="G2807" s="2" t="s">
        <v>30</v>
      </c>
      <c r="H2807" s="41" t="s">
        <v>4538</v>
      </c>
      <c r="I2807" s="18">
        <v>470000000</v>
      </c>
      <c r="J2807" s="6" t="s">
        <v>32</v>
      </c>
      <c r="K2807" s="11" t="s">
        <v>95</v>
      </c>
      <c r="L2807" s="6" t="s">
        <v>5337</v>
      </c>
      <c r="M2807" s="19" t="s">
        <v>35</v>
      </c>
      <c r="N2807" s="11" t="s">
        <v>78</v>
      </c>
      <c r="O2807" s="11" t="s">
        <v>4135</v>
      </c>
      <c r="P2807" s="41" t="s">
        <v>38</v>
      </c>
      <c r="Q2807" s="88" t="s">
        <v>39</v>
      </c>
      <c r="R2807" s="23">
        <v>3</v>
      </c>
      <c r="S2807" s="9">
        <v>26294.639999999999</v>
      </c>
      <c r="T2807" s="23">
        <v>0</v>
      </c>
      <c r="U2807" s="23">
        <f t="shared" si="1656"/>
        <v>0</v>
      </c>
      <c r="V2807" s="2" t="s">
        <v>80</v>
      </c>
      <c r="W2807" s="2">
        <v>2016</v>
      </c>
      <c r="X2807" s="2" t="s">
        <v>7134</v>
      </c>
    </row>
    <row r="2808" spans="1:24" ht="153" x14ac:dyDescent="0.25">
      <c r="A2808" s="6" t="s">
        <v>7144</v>
      </c>
      <c r="B2808" s="20" t="s">
        <v>25</v>
      </c>
      <c r="C2808" s="119" t="s">
        <v>4711</v>
      </c>
      <c r="D2808" s="119" t="s">
        <v>4712</v>
      </c>
      <c r="E2808" s="119" t="s">
        <v>4713</v>
      </c>
      <c r="F2808" s="113" t="s">
        <v>4724</v>
      </c>
      <c r="G2808" s="2" t="s">
        <v>2001</v>
      </c>
      <c r="H2808" s="41" t="s">
        <v>4538</v>
      </c>
      <c r="I2808" s="18">
        <v>470000000</v>
      </c>
      <c r="J2808" s="6" t="s">
        <v>32</v>
      </c>
      <c r="K2808" s="11" t="s">
        <v>95</v>
      </c>
      <c r="L2808" s="6" t="s">
        <v>5337</v>
      </c>
      <c r="M2808" s="19" t="s">
        <v>35</v>
      </c>
      <c r="N2808" s="11" t="s">
        <v>78</v>
      </c>
      <c r="O2808" s="11" t="s">
        <v>4135</v>
      </c>
      <c r="P2808" s="41" t="s">
        <v>38</v>
      </c>
      <c r="Q2808" s="88" t="s">
        <v>39</v>
      </c>
      <c r="R2808" s="23">
        <v>3</v>
      </c>
      <c r="S2808" s="9">
        <v>26294.639999999999</v>
      </c>
      <c r="T2808" s="23">
        <v>0</v>
      </c>
      <c r="U2808" s="23">
        <f t="shared" ref="U2808" si="1669">T2808*1.12</f>
        <v>0</v>
      </c>
      <c r="V2808" s="2" t="s">
        <v>80</v>
      </c>
      <c r="W2808" s="2">
        <v>2016</v>
      </c>
      <c r="X2808" s="2">
        <v>7</v>
      </c>
    </row>
    <row r="2809" spans="1:24" ht="153" x14ac:dyDescent="0.25">
      <c r="A2809" s="6" t="s">
        <v>11157</v>
      </c>
      <c r="B2809" s="20" t="s">
        <v>25</v>
      </c>
      <c r="C2809" s="119" t="s">
        <v>4711</v>
      </c>
      <c r="D2809" s="119" t="s">
        <v>4712</v>
      </c>
      <c r="E2809" s="119" t="s">
        <v>4713</v>
      </c>
      <c r="F2809" s="113" t="s">
        <v>4724</v>
      </c>
      <c r="G2809" s="2" t="s">
        <v>30</v>
      </c>
      <c r="H2809" s="41" t="s">
        <v>4538</v>
      </c>
      <c r="I2809" s="18">
        <v>470000000</v>
      </c>
      <c r="J2809" s="6" t="s">
        <v>32</v>
      </c>
      <c r="K2809" s="11" t="s">
        <v>95</v>
      </c>
      <c r="L2809" s="6" t="s">
        <v>5337</v>
      </c>
      <c r="M2809" s="19" t="s">
        <v>35</v>
      </c>
      <c r="N2809" s="11" t="s">
        <v>78</v>
      </c>
      <c r="O2809" s="11" t="s">
        <v>4135</v>
      </c>
      <c r="P2809" s="41" t="s">
        <v>38</v>
      </c>
      <c r="Q2809" s="88" t="s">
        <v>39</v>
      </c>
      <c r="R2809" s="23">
        <v>3</v>
      </c>
      <c r="S2809" s="9">
        <v>26294.639999999999</v>
      </c>
      <c r="T2809" s="23">
        <f t="shared" ref="T2809" si="1670">R2809*S2809</f>
        <v>78883.92</v>
      </c>
      <c r="U2809" s="23">
        <f t="shared" ref="U2809" si="1671">T2809*1.12</f>
        <v>88349.99040000001</v>
      </c>
      <c r="V2809" s="2" t="s">
        <v>80</v>
      </c>
      <c r="W2809" s="2">
        <v>2016</v>
      </c>
      <c r="X2809" s="265"/>
    </row>
    <row r="2810" spans="1:24" ht="153" x14ac:dyDescent="0.25">
      <c r="A2810" s="6" t="s">
        <v>6578</v>
      </c>
      <c r="B2810" s="20" t="s">
        <v>25</v>
      </c>
      <c r="C2810" s="119" t="s">
        <v>4711</v>
      </c>
      <c r="D2810" s="119" t="s">
        <v>4712</v>
      </c>
      <c r="E2810" s="119" t="s">
        <v>4713</v>
      </c>
      <c r="F2810" s="113" t="s">
        <v>4725</v>
      </c>
      <c r="G2810" s="2" t="s">
        <v>30</v>
      </c>
      <c r="H2810" s="41" t="s">
        <v>4538</v>
      </c>
      <c r="I2810" s="18">
        <v>470000000</v>
      </c>
      <c r="J2810" s="6" t="s">
        <v>32</v>
      </c>
      <c r="K2810" s="11" t="s">
        <v>95</v>
      </c>
      <c r="L2810" s="6" t="s">
        <v>5337</v>
      </c>
      <c r="M2810" s="19" t="s">
        <v>35</v>
      </c>
      <c r="N2810" s="11" t="s">
        <v>78</v>
      </c>
      <c r="O2810" s="11" t="s">
        <v>4135</v>
      </c>
      <c r="P2810" s="41" t="s">
        <v>38</v>
      </c>
      <c r="Q2810" s="88" t="s">
        <v>39</v>
      </c>
      <c r="R2810" s="23">
        <v>12</v>
      </c>
      <c r="S2810" s="9">
        <v>17812.5</v>
      </c>
      <c r="T2810" s="23">
        <v>0</v>
      </c>
      <c r="U2810" s="23">
        <f t="shared" si="1656"/>
        <v>0</v>
      </c>
      <c r="V2810" s="2" t="s">
        <v>80</v>
      </c>
      <c r="W2810" s="2">
        <v>2016</v>
      </c>
      <c r="X2810" s="2" t="s">
        <v>7134</v>
      </c>
    </row>
    <row r="2811" spans="1:24" ht="153" x14ac:dyDescent="0.25">
      <c r="A2811" s="6" t="s">
        <v>7145</v>
      </c>
      <c r="B2811" s="20" t="s">
        <v>25</v>
      </c>
      <c r="C2811" s="119" t="s">
        <v>4711</v>
      </c>
      <c r="D2811" s="119" t="s">
        <v>4712</v>
      </c>
      <c r="E2811" s="119" t="s">
        <v>4713</v>
      </c>
      <c r="F2811" s="113" t="s">
        <v>4725</v>
      </c>
      <c r="G2811" s="2" t="s">
        <v>2001</v>
      </c>
      <c r="H2811" s="41" t="s">
        <v>4538</v>
      </c>
      <c r="I2811" s="18">
        <v>470000000</v>
      </c>
      <c r="J2811" s="6" t="s">
        <v>32</v>
      </c>
      <c r="K2811" s="11" t="s">
        <v>95</v>
      </c>
      <c r="L2811" s="6" t="s">
        <v>5337</v>
      </c>
      <c r="M2811" s="19" t="s">
        <v>35</v>
      </c>
      <c r="N2811" s="11" t="s">
        <v>78</v>
      </c>
      <c r="O2811" s="11" t="s">
        <v>4135</v>
      </c>
      <c r="P2811" s="41" t="s">
        <v>38</v>
      </c>
      <c r="Q2811" s="88" t="s">
        <v>39</v>
      </c>
      <c r="R2811" s="23">
        <v>12</v>
      </c>
      <c r="S2811" s="9">
        <v>17812.5</v>
      </c>
      <c r="T2811" s="23">
        <v>0</v>
      </c>
      <c r="U2811" s="23">
        <f t="shared" ref="U2811" si="1672">T2811*1.12</f>
        <v>0</v>
      </c>
      <c r="V2811" s="2" t="s">
        <v>80</v>
      </c>
      <c r="W2811" s="2">
        <v>2016</v>
      </c>
      <c r="X2811" s="2">
        <v>7</v>
      </c>
    </row>
    <row r="2812" spans="1:24" ht="153" x14ac:dyDescent="0.25">
      <c r="A2812" s="6" t="s">
        <v>11158</v>
      </c>
      <c r="B2812" s="20" t="s">
        <v>25</v>
      </c>
      <c r="C2812" s="119" t="s">
        <v>4711</v>
      </c>
      <c r="D2812" s="119" t="s">
        <v>4712</v>
      </c>
      <c r="E2812" s="119" t="s">
        <v>4713</v>
      </c>
      <c r="F2812" s="113" t="s">
        <v>4725</v>
      </c>
      <c r="G2812" s="2" t="s">
        <v>30</v>
      </c>
      <c r="H2812" s="41" t="s">
        <v>4538</v>
      </c>
      <c r="I2812" s="18">
        <v>470000000</v>
      </c>
      <c r="J2812" s="6" t="s">
        <v>32</v>
      </c>
      <c r="K2812" s="11" t="s">
        <v>95</v>
      </c>
      <c r="L2812" s="6" t="s">
        <v>5337</v>
      </c>
      <c r="M2812" s="19" t="s">
        <v>35</v>
      </c>
      <c r="N2812" s="11" t="s">
        <v>78</v>
      </c>
      <c r="O2812" s="11" t="s">
        <v>4135</v>
      </c>
      <c r="P2812" s="41" t="s">
        <v>38</v>
      </c>
      <c r="Q2812" s="88" t="s">
        <v>39</v>
      </c>
      <c r="R2812" s="23">
        <v>12</v>
      </c>
      <c r="S2812" s="9">
        <v>17812.5</v>
      </c>
      <c r="T2812" s="23">
        <f t="shared" ref="T2812" si="1673">R2812*S2812</f>
        <v>213750</v>
      </c>
      <c r="U2812" s="23">
        <f t="shared" ref="U2812" si="1674">T2812*1.12</f>
        <v>239400.00000000003</v>
      </c>
      <c r="V2812" s="2" t="s">
        <v>80</v>
      </c>
      <c r="W2812" s="2">
        <v>2016</v>
      </c>
      <c r="X2812" s="265"/>
    </row>
    <row r="2813" spans="1:24" ht="153" x14ac:dyDescent="0.25">
      <c r="A2813" s="6" t="s">
        <v>6579</v>
      </c>
      <c r="B2813" s="20" t="s">
        <v>25</v>
      </c>
      <c r="C2813" s="119" t="s">
        <v>4711</v>
      </c>
      <c r="D2813" s="119" t="s">
        <v>4712</v>
      </c>
      <c r="E2813" s="119" t="s">
        <v>4713</v>
      </c>
      <c r="F2813" s="113" t="s">
        <v>4726</v>
      </c>
      <c r="G2813" s="2" t="s">
        <v>30</v>
      </c>
      <c r="H2813" s="41" t="s">
        <v>4538</v>
      </c>
      <c r="I2813" s="18">
        <v>470000000</v>
      </c>
      <c r="J2813" s="6" t="s">
        <v>32</v>
      </c>
      <c r="K2813" s="11" t="s">
        <v>95</v>
      </c>
      <c r="L2813" s="6" t="s">
        <v>5337</v>
      </c>
      <c r="M2813" s="19" t="s">
        <v>35</v>
      </c>
      <c r="N2813" s="11" t="s">
        <v>78</v>
      </c>
      <c r="O2813" s="11" t="s">
        <v>4135</v>
      </c>
      <c r="P2813" s="41" t="s">
        <v>38</v>
      </c>
      <c r="Q2813" s="88" t="s">
        <v>39</v>
      </c>
      <c r="R2813" s="23">
        <v>25</v>
      </c>
      <c r="S2813" s="9">
        <v>3437.5</v>
      </c>
      <c r="T2813" s="23">
        <v>0</v>
      </c>
      <c r="U2813" s="23">
        <f t="shared" si="1656"/>
        <v>0</v>
      </c>
      <c r="V2813" s="2" t="s">
        <v>80</v>
      </c>
      <c r="W2813" s="2">
        <v>2016</v>
      </c>
      <c r="X2813" s="2" t="s">
        <v>7134</v>
      </c>
    </row>
    <row r="2814" spans="1:24" ht="153" x14ac:dyDescent="0.25">
      <c r="A2814" s="6" t="s">
        <v>7146</v>
      </c>
      <c r="B2814" s="20" t="s">
        <v>25</v>
      </c>
      <c r="C2814" s="119" t="s">
        <v>4711</v>
      </c>
      <c r="D2814" s="119" t="s">
        <v>4712</v>
      </c>
      <c r="E2814" s="119" t="s">
        <v>4713</v>
      </c>
      <c r="F2814" s="113" t="s">
        <v>4726</v>
      </c>
      <c r="G2814" s="2" t="s">
        <v>2001</v>
      </c>
      <c r="H2814" s="41" t="s">
        <v>4538</v>
      </c>
      <c r="I2814" s="18">
        <v>470000000</v>
      </c>
      <c r="J2814" s="6" t="s">
        <v>32</v>
      </c>
      <c r="K2814" s="11" t="s">
        <v>95</v>
      </c>
      <c r="L2814" s="6" t="s">
        <v>5337</v>
      </c>
      <c r="M2814" s="19" t="s">
        <v>35</v>
      </c>
      <c r="N2814" s="11" t="s">
        <v>78</v>
      </c>
      <c r="O2814" s="11" t="s">
        <v>4135</v>
      </c>
      <c r="P2814" s="41" t="s">
        <v>38</v>
      </c>
      <c r="Q2814" s="88" t="s">
        <v>39</v>
      </c>
      <c r="R2814" s="23">
        <v>25</v>
      </c>
      <c r="S2814" s="9">
        <v>3437.5</v>
      </c>
      <c r="T2814" s="23">
        <f t="shared" ref="T2814" si="1675">R2814*S2814</f>
        <v>85937.5</v>
      </c>
      <c r="U2814" s="23">
        <f t="shared" ref="U2814" si="1676">T2814*1.12</f>
        <v>96250.000000000015</v>
      </c>
      <c r="V2814" s="2" t="s">
        <v>80</v>
      </c>
      <c r="W2814" s="2">
        <v>2016</v>
      </c>
      <c r="X2814" s="265"/>
    </row>
    <row r="2815" spans="1:24" ht="153" x14ac:dyDescent="0.25">
      <c r="A2815" s="6" t="s">
        <v>6580</v>
      </c>
      <c r="B2815" s="20" t="s">
        <v>25</v>
      </c>
      <c r="C2815" s="119" t="s">
        <v>4711</v>
      </c>
      <c r="D2815" s="119" t="s">
        <v>4712</v>
      </c>
      <c r="E2815" s="119" t="s">
        <v>4713</v>
      </c>
      <c r="F2815" s="113" t="s">
        <v>4727</v>
      </c>
      <c r="G2815" s="2" t="s">
        <v>30</v>
      </c>
      <c r="H2815" s="41" t="s">
        <v>4538</v>
      </c>
      <c r="I2815" s="18">
        <v>470000000</v>
      </c>
      <c r="J2815" s="6" t="s">
        <v>32</v>
      </c>
      <c r="K2815" s="11" t="s">
        <v>95</v>
      </c>
      <c r="L2815" s="6" t="s">
        <v>5337</v>
      </c>
      <c r="M2815" s="19" t="s">
        <v>35</v>
      </c>
      <c r="N2815" s="11" t="s">
        <v>78</v>
      </c>
      <c r="O2815" s="11" t="s">
        <v>4135</v>
      </c>
      <c r="P2815" s="41" t="s">
        <v>38</v>
      </c>
      <c r="Q2815" s="88" t="s">
        <v>39</v>
      </c>
      <c r="R2815" s="23">
        <v>13</v>
      </c>
      <c r="S2815" s="9">
        <v>22321.428571428569</v>
      </c>
      <c r="T2815" s="23">
        <v>0</v>
      </c>
      <c r="U2815" s="23">
        <f t="shared" si="1656"/>
        <v>0</v>
      </c>
      <c r="V2815" s="2" t="s">
        <v>80</v>
      </c>
      <c r="W2815" s="2">
        <v>2016</v>
      </c>
      <c r="X2815" s="2" t="s">
        <v>7134</v>
      </c>
    </row>
    <row r="2816" spans="1:24" ht="153" x14ac:dyDescent="0.25">
      <c r="A2816" s="6" t="s">
        <v>7147</v>
      </c>
      <c r="B2816" s="20" t="s">
        <v>25</v>
      </c>
      <c r="C2816" s="119" t="s">
        <v>4711</v>
      </c>
      <c r="D2816" s="119" t="s">
        <v>4712</v>
      </c>
      <c r="E2816" s="119" t="s">
        <v>4713</v>
      </c>
      <c r="F2816" s="113" t="s">
        <v>4727</v>
      </c>
      <c r="G2816" s="2" t="s">
        <v>2001</v>
      </c>
      <c r="H2816" s="41" t="s">
        <v>4538</v>
      </c>
      <c r="I2816" s="18">
        <v>470000000</v>
      </c>
      <c r="J2816" s="6" t="s">
        <v>32</v>
      </c>
      <c r="K2816" s="11" t="s">
        <v>95</v>
      </c>
      <c r="L2816" s="6" t="s">
        <v>5337</v>
      </c>
      <c r="M2816" s="19" t="s">
        <v>35</v>
      </c>
      <c r="N2816" s="11" t="s">
        <v>78</v>
      </c>
      <c r="O2816" s="11" t="s">
        <v>4135</v>
      </c>
      <c r="P2816" s="41" t="s">
        <v>38</v>
      </c>
      <c r="Q2816" s="88" t="s">
        <v>39</v>
      </c>
      <c r="R2816" s="23">
        <v>13</v>
      </c>
      <c r="S2816" s="9">
        <v>22321.428571428569</v>
      </c>
      <c r="T2816" s="23">
        <f t="shared" ref="T2816" si="1677">R2816*S2816</f>
        <v>290178.57142857142</v>
      </c>
      <c r="U2816" s="23">
        <f t="shared" ref="U2816" si="1678">T2816*1.12</f>
        <v>325000</v>
      </c>
      <c r="V2816" s="2" t="s">
        <v>80</v>
      </c>
      <c r="W2816" s="2">
        <v>2016</v>
      </c>
      <c r="X2816" s="265"/>
    </row>
    <row r="2817" spans="1:24" ht="153" x14ac:dyDescent="0.25">
      <c r="A2817" s="6" t="s">
        <v>6581</v>
      </c>
      <c r="B2817" s="20" t="s">
        <v>25</v>
      </c>
      <c r="C2817" s="119" t="s">
        <v>4711</v>
      </c>
      <c r="D2817" s="119" t="s">
        <v>4712</v>
      </c>
      <c r="E2817" s="119" t="s">
        <v>4713</v>
      </c>
      <c r="F2817" s="113" t="s">
        <v>4728</v>
      </c>
      <c r="G2817" s="2" t="s">
        <v>30</v>
      </c>
      <c r="H2817" s="41" t="s">
        <v>4538</v>
      </c>
      <c r="I2817" s="18">
        <v>470000000</v>
      </c>
      <c r="J2817" s="6" t="s">
        <v>32</v>
      </c>
      <c r="K2817" s="11" t="s">
        <v>95</v>
      </c>
      <c r="L2817" s="6" t="s">
        <v>5337</v>
      </c>
      <c r="M2817" s="19" t="s">
        <v>35</v>
      </c>
      <c r="N2817" s="11" t="s">
        <v>78</v>
      </c>
      <c r="O2817" s="11" t="s">
        <v>4135</v>
      </c>
      <c r="P2817" s="41" t="s">
        <v>38</v>
      </c>
      <c r="Q2817" s="88" t="s">
        <v>39</v>
      </c>
      <c r="R2817" s="23">
        <v>30</v>
      </c>
      <c r="S2817" s="9">
        <v>4017.8571428571427</v>
      </c>
      <c r="T2817" s="23">
        <v>0</v>
      </c>
      <c r="U2817" s="23">
        <f t="shared" si="1656"/>
        <v>0</v>
      </c>
      <c r="V2817" s="2" t="s">
        <v>80</v>
      </c>
      <c r="W2817" s="2">
        <v>2016</v>
      </c>
      <c r="X2817" s="2" t="s">
        <v>7134</v>
      </c>
    </row>
    <row r="2818" spans="1:24" ht="153" x14ac:dyDescent="0.25">
      <c r="A2818" s="6" t="s">
        <v>7148</v>
      </c>
      <c r="B2818" s="20" t="s">
        <v>25</v>
      </c>
      <c r="C2818" s="119" t="s">
        <v>4711</v>
      </c>
      <c r="D2818" s="119" t="s">
        <v>4712</v>
      </c>
      <c r="E2818" s="119" t="s">
        <v>4713</v>
      </c>
      <c r="F2818" s="113" t="s">
        <v>4728</v>
      </c>
      <c r="G2818" s="2" t="s">
        <v>2001</v>
      </c>
      <c r="H2818" s="41" t="s">
        <v>4538</v>
      </c>
      <c r="I2818" s="18">
        <v>470000000</v>
      </c>
      <c r="J2818" s="6" t="s">
        <v>32</v>
      </c>
      <c r="K2818" s="11" t="s">
        <v>95</v>
      </c>
      <c r="L2818" s="6" t="s">
        <v>5337</v>
      </c>
      <c r="M2818" s="19" t="s">
        <v>35</v>
      </c>
      <c r="N2818" s="11" t="s">
        <v>78</v>
      </c>
      <c r="O2818" s="11" t="s">
        <v>4135</v>
      </c>
      <c r="P2818" s="41" t="s">
        <v>38</v>
      </c>
      <c r="Q2818" s="88" t="s">
        <v>39</v>
      </c>
      <c r="R2818" s="23">
        <v>30</v>
      </c>
      <c r="S2818" s="9">
        <v>4017.8571428571427</v>
      </c>
      <c r="T2818" s="23">
        <v>0</v>
      </c>
      <c r="U2818" s="23">
        <f t="shared" ref="U2818" si="1679">T2818*1.12</f>
        <v>0</v>
      </c>
      <c r="V2818" s="2" t="s">
        <v>80</v>
      </c>
      <c r="W2818" s="2">
        <v>2016</v>
      </c>
      <c r="X2818" s="2">
        <v>7</v>
      </c>
    </row>
    <row r="2819" spans="1:24" ht="153" x14ac:dyDescent="0.25">
      <c r="A2819" s="6" t="s">
        <v>11159</v>
      </c>
      <c r="B2819" s="20" t="s">
        <v>25</v>
      </c>
      <c r="C2819" s="119" t="s">
        <v>4711</v>
      </c>
      <c r="D2819" s="119" t="s">
        <v>4712</v>
      </c>
      <c r="E2819" s="119" t="s">
        <v>4713</v>
      </c>
      <c r="F2819" s="113" t="s">
        <v>4728</v>
      </c>
      <c r="G2819" s="2" t="s">
        <v>30</v>
      </c>
      <c r="H2819" s="41" t="s">
        <v>4538</v>
      </c>
      <c r="I2819" s="18">
        <v>470000000</v>
      </c>
      <c r="J2819" s="6" t="s">
        <v>32</v>
      </c>
      <c r="K2819" s="11" t="s">
        <v>95</v>
      </c>
      <c r="L2819" s="6" t="s">
        <v>5337</v>
      </c>
      <c r="M2819" s="19" t="s">
        <v>35</v>
      </c>
      <c r="N2819" s="11" t="s">
        <v>78</v>
      </c>
      <c r="O2819" s="11" t="s">
        <v>4135</v>
      </c>
      <c r="P2819" s="41" t="s">
        <v>38</v>
      </c>
      <c r="Q2819" s="88" t="s">
        <v>39</v>
      </c>
      <c r="R2819" s="23">
        <v>30</v>
      </c>
      <c r="S2819" s="9">
        <v>4017.8571428571427</v>
      </c>
      <c r="T2819" s="23">
        <f t="shared" ref="T2819" si="1680">R2819*S2819</f>
        <v>120535.71428571428</v>
      </c>
      <c r="U2819" s="23">
        <f t="shared" ref="U2819" si="1681">T2819*1.12</f>
        <v>135000</v>
      </c>
      <c r="V2819" s="2" t="s">
        <v>80</v>
      </c>
      <c r="W2819" s="2">
        <v>2016</v>
      </c>
      <c r="X2819" s="265"/>
    </row>
    <row r="2820" spans="1:24" ht="153" x14ac:dyDescent="0.25">
      <c r="A2820" s="6" t="s">
        <v>6582</v>
      </c>
      <c r="B2820" s="20" t="s">
        <v>25</v>
      </c>
      <c r="C2820" s="119" t="s">
        <v>4711</v>
      </c>
      <c r="D2820" s="119" t="s">
        <v>4712</v>
      </c>
      <c r="E2820" s="119" t="s">
        <v>4713</v>
      </c>
      <c r="F2820" s="113" t="s">
        <v>4729</v>
      </c>
      <c r="G2820" s="2" t="s">
        <v>30</v>
      </c>
      <c r="H2820" s="41" t="s">
        <v>4538</v>
      </c>
      <c r="I2820" s="18">
        <v>470000000</v>
      </c>
      <c r="J2820" s="6" t="s">
        <v>32</v>
      </c>
      <c r="K2820" s="11" t="s">
        <v>95</v>
      </c>
      <c r="L2820" s="6" t="s">
        <v>5337</v>
      </c>
      <c r="M2820" s="19" t="s">
        <v>35</v>
      </c>
      <c r="N2820" s="11" t="s">
        <v>78</v>
      </c>
      <c r="O2820" s="11" t="s">
        <v>4135</v>
      </c>
      <c r="P2820" s="41" t="s">
        <v>38</v>
      </c>
      <c r="Q2820" s="88" t="s">
        <v>39</v>
      </c>
      <c r="R2820" s="23">
        <v>80</v>
      </c>
      <c r="S2820" s="9">
        <v>11607.142857142857</v>
      </c>
      <c r="T2820" s="23">
        <v>0</v>
      </c>
      <c r="U2820" s="23">
        <f t="shared" si="1656"/>
        <v>0</v>
      </c>
      <c r="V2820" s="2" t="s">
        <v>80</v>
      </c>
      <c r="W2820" s="2">
        <v>2016</v>
      </c>
      <c r="X2820" s="2" t="s">
        <v>7134</v>
      </c>
    </row>
    <row r="2821" spans="1:24" ht="153" x14ac:dyDescent="0.25">
      <c r="A2821" s="6" t="s">
        <v>7149</v>
      </c>
      <c r="B2821" s="20" t="s">
        <v>25</v>
      </c>
      <c r="C2821" s="119" t="s">
        <v>4711</v>
      </c>
      <c r="D2821" s="119" t="s">
        <v>4712</v>
      </c>
      <c r="E2821" s="119" t="s">
        <v>4713</v>
      </c>
      <c r="F2821" s="113" t="s">
        <v>4729</v>
      </c>
      <c r="G2821" s="2" t="s">
        <v>2001</v>
      </c>
      <c r="H2821" s="41" t="s">
        <v>4538</v>
      </c>
      <c r="I2821" s="18">
        <v>470000000</v>
      </c>
      <c r="J2821" s="6" t="s">
        <v>32</v>
      </c>
      <c r="K2821" s="11" t="s">
        <v>95</v>
      </c>
      <c r="L2821" s="6" t="s">
        <v>5337</v>
      </c>
      <c r="M2821" s="19" t="s">
        <v>35</v>
      </c>
      <c r="N2821" s="11" t="s">
        <v>78</v>
      </c>
      <c r="O2821" s="11" t="s">
        <v>4135</v>
      </c>
      <c r="P2821" s="41" t="s">
        <v>38</v>
      </c>
      <c r="Q2821" s="88" t="s">
        <v>39</v>
      </c>
      <c r="R2821" s="23">
        <v>80</v>
      </c>
      <c r="S2821" s="9">
        <v>11607.142857142857</v>
      </c>
      <c r="T2821" s="23">
        <v>0</v>
      </c>
      <c r="U2821" s="23">
        <f t="shared" ref="U2821" si="1682">T2821*1.12</f>
        <v>0</v>
      </c>
      <c r="V2821" s="2" t="s">
        <v>80</v>
      </c>
      <c r="W2821" s="2">
        <v>2016</v>
      </c>
      <c r="X2821" s="2">
        <v>7</v>
      </c>
    </row>
    <row r="2822" spans="1:24" ht="153" x14ac:dyDescent="0.25">
      <c r="A2822" s="6" t="s">
        <v>11160</v>
      </c>
      <c r="B2822" s="20" t="s">
        <v>25</v>
      </c>
      <c r="C2822" s="119" t="s">
        <v>4711</v>
      </c>
      <c r="D2822" s="119" t="s">
        <v>4712</v>
      </c>
      <c r="E2822" s="119" t="s">
        <v>4713</v>
      </c>
      <c r="F2822" s="113" t="s">
        <v>4729</v>
      </c>
      <c r="G2822" s="2" t="s">
        <v>30</v>
      </c>
      <c r="H2822" s="41" t="s">
        <v>4538</v>
      </c>
      <c r="I2822" s="18">
        <v>470000000</v>
      </c>
      <c r="J2822" s="6" t="s">
        <v>32</v>
      </c>
      <c r="K2822" s="11" t="s">
        <v>95</v>
      </c>
      <c r="L2822" s="6" t="s">
        <v>5337</v>
      </c>
      <c r="M2822" s="19" t="s">
        <v>35</v>
      </c>
      <c r="N2822" s="11" t="s">
        <v>78</v>
      </c>
      <c r="O2822" s="11" t="s">
        <v>4135</v>
      </c>
      <c r="P2822" s="41" t="s">
        <v>38</v>
      </c>
      <c r="Q2822" s="88" t="s">
        <v>39</v>
      </c>
      <c r="R2822" s="23">
        <v>80</v>
      </c>
      <c r="S2822" s="9">
        <v>11607.142857142857</v>
      </c>
      <c r="T2822" s="23">
        <f t="shared" ref="T2822" si="1683">R2822*S2822</f>
        <v>928571.42857142852</v>
      </c>
      <c r="U2822" s="23">
        <f t="shared" ref="U2822" si="1684">T2822*1.12</f>
        <v>1040000</v>
      </c>
      <c r="V2822" s="2" t="s">
        <v>80</v>
      </c>
      <c r="W2822" s="2">
        <v>2016</v>
      </c>
      <c r="X2822" s="265"/>
    </row>
    <row r="2823" spans="1:24" ht="153" x14ac:dyDescent="0.25">
      <c r="A2823" s="6" t="s">
        <v>6583</v>
      </c>
      <c r="B2823" s="20" t="s">
        <v>25</v>
      </c>
      <c r="C2823" s="119" t="s">
        <v>4730</v>
      </c>
      <c r="D2823" s="119" t="s">
        <v>4731</v>
      </c>
      <c r="E2823" s="119" t="s">
        <v>4732</v>
      </c>
      <c r="F2823" s="11" t="s">
        <v>4733</v>
      </c>
      <c r="G2823" s="2" t="s">
        <v>30</v>
      </c>
      <c r="H2823" s="41" t="s">
        <v>4162</v>
      </c>
      <c r="I2823" s="18">
        <v>470000000</v>
      </c>
      <c r="J2823" s="6" t="s">
        <v>32</v>
      </c>
      <c r="K2823" s="11" t="s">
        <v>95</v>
      </c>
      <c r="L2823" s="6" t="s">
        <v>5337</v>
      </c>
      <c r="M2823" s="19" t="s">
        <v>35</v>
      </c>
      <c r="N2823" s="11" t="s">
        <v>36</v>
      </c>
      <c r="O2823" s="11" t="s">
        <v>2259</v>
      </c>
      <c r="P2823" s="41" t="s">
        <v>38</v>
      </c>
      <c r="Q2823" s="88" t="s">
        <v>39</v>
      </c>
      <c r="R2823" s="110">
        <v>50</v>
      </c>
      <c r="S2823" s="82">
        <v>1200</v>
      </c>
      <c r="T2823" s="23">
        <f t="shared" ref="T2823:T2841" si="1685">R2823*S2823</f>
        <v>60000</v>
      </c>
      <c r="U2823" s="23">
        <f t="shared" si="1656"/>
        <v>67200</v>
      </c>
      <c r="V2823" s="2"/>
      <c r="W2823" s="2">
        <v>2016</v>
      </c>
      <c r="X2823" s="265"/>
    </row>
    <row r="2824" spans="1:24" ht="153" x14ac:dyDescent="0.25">
      <c r="A2824" s="6" t="s">
        <v>6584</v>
      </c>
      <c r="B2824" s="20" t="s">
        <v>25</v>
      </c>
      <c r="C2824" s="119" t="s">
        <v>4734</v>
      </c>
      <c r="D2824" s="119" t="s">
        <v>4735</v>
      </c>
      <c r="E2824" s="119" t="s">
        <v>4736</v>
      </c>
      <c r="F2824" s="11" t="s">
        <v>4737</v>
      </c>
      <c r="G2824" s="2" t="s">
        <v>30</v>
      </c>
      <c r="H2824" s="41" t="s">
        <v>4162</v>
      </c>
      <c r="I2824" s="18">
        <v>470000000</v>
      </c>
      <c r="J2824" s="6" t="s">
        <v>32</v>
      </c>
      <c r="K2824" s="11" t="s">
        <v>95</v>
      </c>
      <c r="L2824" s="6" t="s">
        <v>5337</v>
      </c>
      <c r="M2824" s="19" t="s">
        <v>35</v>
      </c>
      <c r="N2824" s="11" t="s">
        <v>36</v>
      </c>
      <c r="O2824" s="11" t="s">
        <v>2259</v>
      </c>
      <c r="P2824" s="41" t="s">
        <v>38</v>
      </c>
      <c r="Q2824" s="88" t="s">
        <v>39</v>
      </c>
      <c r="R2824" s="110">
        <v>30</v>
      </c>
      <c r="S2824" s="82">
        <v>1600</v>
      </c>
      <c r="T2824" s="23">
        <f t="shared" si="1685"/>
        <v>48000</v>
      </c>
      <c r="U2824" s="23">
        <f t="shared" si="1656"/>
        <v>53760.000000000007</v>
      </c>
      <c r="V2824" s="2"/>
      <c r="W2824" s="2">
        <v>2016</v>
      </c>
      <c r="X2824" s="265"/>
    </row>
    <row r="2825" spans="1:24" ht="153" x14ac:dyDescent="0.25">
      <c r="A2825" s="6" t="s">
        <v>6585</v>
      </c>
      <c r="B2825" s="20" t="s">
        <v>25</v>
      </c>
      <c r="C2825" s="119" t="s">
        <v>4738</v>
      </c>
      <c r="D2825" s="119" t="s">
        <v>4739</v>
      </c>
      <c r="E2825" s="119" t="s">
        <v>4740</v>
      </c>
      <c r="F2825" s="11" t="s">
        <v>4741</v>
      </c>
      <c r="G2825" s="2" t="s">
        <v>30</v>
      </c>
      <c r="H2825" s="41" t="s">
        <v>4162</v>
      </c>
      <c r="I2825" s="18">
        <v>470000000</v>
      </c>
      <c r="J2825" s="6" t="s">
        <v>32</v>
      </c>
      <c r="K2825" s="11" t="s">
        <v>95</v>
      </c>
      <c r="L2825" s="6" t="s">
        <v>5337</v>
      </c>
      <c r="M2825" s="19" t="s">
        <v>35</v>
      </c>
      <c r="N2825" s="11" t="s">
        <v>36</v>
      </c>
      <c r="O2825" s="11" t="s">
        <v>2259</v>
      </c>
      <c r="P2825" s="41" t="s">
        <v>38</v>
      </c>
      <c r="Q2825" s="88" t="s">
        <v>39</v>
      </c>
      <c r="R2825" s="110">
        <v>500</v>
      </c>
      <c r="S2825" s="82">
        <v>50</v>
      </c>
      <c r="T2825" s="23">
        <f t="shared" si="1685"/>
        <v>25000</v>
      </c>
      <c r="U2825" s="23">
        <f t="shared" si="1656"/>
        <v>28000.000000000004</v>
      </c>
      <c r="V2825" s="2"/>
      <c r="W2825" s="2">
        <v>2016</v>
      </c>
      <c r="X2825" s="265"/>
    </row>
    <row r="2826" spans="1:24" ht="153" x14ac:dyDescent="0.25">
      <c r="A2826" s="6" t="s">
        <v>6586</v>
      </c>
      <c r="B2826" s="20" t="s">
        <v>25</v>
      </c>
      <c r="C2826" s="119" t="s">
        <v>4742</v>
      </c>
      <c r="D2826" s="119" t="s">
        <v>4739</v>
      </c>
      <c r="E2826" s="119" t="s">
        <v>4743</v>
      </c>
      <c r="F2826" s="11" t="s">
        <v>4744</v>
      </c>
      <c r="G2826" s="2" t="s">
        <v>30</v>
      </c>
      <c r="H2826" s="41" t="s">
        <v>4162</v>
      </c>
      <c r="I2826" s="18">
        <v>470000000</v>
      </c>
      <c r="J2826" s="6" t="s">
        <v>32</v>
      </c>
      <c r="K2826" s="11" t="s">
        <v>95</v>
      </c>
      <c r="L2826" s="6" t="s">
        <v>5337</v>
      </c>
      <c r="M2826" s="19" t="s">
        <v>35</v>
      </c>
      <c r="N2826" s="11" t="s">
        <v>36</v>
      </c>
      <c r="O2826" s="11" t="s">
        <v>2259</v>
      </c>
      <c r="P2826" s="41" t="s">
        <v>38</v>
      </c>
      <c r="Q2826" s="88" t="s">
        <v>39</v>
      </c>
      <c r="R2826" s="110">
        <v>500</v>
      </c>
      <c r="S2826" s="82">
        <v>50</v>
      </c>
      <c r="T2826" s="23">
        <f t="shared" si="1685"/>
        <v>25000</v>
      </c>
      <c r="U2826" s="23">
        <f t="shared" si="1656"/>
        <v>28000.000000000004</v>
      </c>
      <c r="V2826" s="2"/>
      <c r="W2826" s="2">
        <v>2016</v>
      </c>
      <c r="X2826" s="265"/>
    </row>
    <row r="2827" spans="1:24" ht="153" x14ac:dyDescent="0.25">
      <c r="A2827" s="6" t="s">
        <v>6587</v>
      </c>
      <c r="B2827" s="20" t="s">
        <v>25</v>
      </c>
      <c r="C2827" s="119" t="s">
        <v>4745</v>
      </c>
      <c r="D2827" s="119" t="s">
        <v>2036</v>
      </c>
      <c r="E2827" s="119" t="s">
        <v>4746</v>
      </c>
      <c r="F2827" s="11" t="s">
        <v>4747</v>
      </c>
      <c r="G2827" s="2" t="s">
        <v>30</v>
      </c>
      <c r="H2827" s="41" t="s">
        <v>4538</v>
      </c>
      <c r="I2827" s="18">
        <v>470000000</v>
      </c>
      <c r="J2827" s="6" t="s">
        <v>32</v>
      </c>
      <c r="K2827" s="11" t="s">
        <v>95</v>
      </c>
      <c r="L2827" s="6" t="s">
        <v>5337</v>
      </c>
      <c r="M2827" s="19" t="s">
        <v>35</v>
      </c>
      <c r="N2827" s="11" t="s">
        <v>36</v>
      </c>
      <c r="O2827" s="11" t="s">
        <v>2259</v>
      </c>
      <c r="P2827" s="41" t="s">
        <v>38</v>
      </c>
      <c r="Q2827" s="88" t="s">
        <v>39</v>
      </c>
      <c r="R2827" s="110">
        <v>3</v>
      </c>
      <c r="S2827" s="82">
        <v>15000</v>
      </c>
      <c r="T2827" s="23">
        <v>0</v>
      </c>
      <c r="U2827" s="23">
        <f t="shared" si="1656"/>
        <v>0</v>
      </c>
      <c r="V2827" s="2"/>
      <c r="W2827" s="2">
        <v>2016</v>
      </c>
      <c r="X2827" s="2" t="s">
        <v>11217</v>
      </c>
    </row>
    <row r="2828" spans="1:24" ht="153" x14ac:dyDescent="0.25">
      <c r="A2828" s="6" t="s">
        <v>11216</v>
      </c>
      <c r="B2828" s="20" t="s">
        <v>25</v>
      </c>
      <c r="C2828" s="119" t="s">
        <v>4745</v>
      </c>
      <c r="D2828" s="119" t="s">
        <v>2036</v>
      </c>
      <c r="E2828" s="119" t="s">
        <v>4746</v>
      </c>
      <c r="F2828" s="11" t="s">
        <v>4747</v>
      </c>
      <c r="G2828" s="2" t="s">
        <v>30</v>
      </c>
      <c r="H2828" s="41" t="s">
        <v>4538</v>
      </c>
      <c r="I2828" s="18">
        <v>470000000</v>
      </c>
      <c r="J2828" s="6" t="s">
        <v>32</v>
      </c>
      <c r="K2828" s="11" t="s">
        <v>628</v>
      </c>
      <c r="L2828" s="6" t="s">
        <v>5337</v>
      </c>
      <c r="M2828" s="19" t="s">
        <v>35</v>
      </c>
      <c r="N2828" s="11" t="s">
        <v>78</v>
      </c>
      <c r="O2828" s="11" t="s">
        <v>79</v>
      </c>
      <c r="P2828" s="41" t="s">
        <v>38</v>
      </c>
      <c r="Q2828" s="88" t="s">
        <v>39</v>
      </c>
      <c r="R2828" s="110">
        <v>3</v>
      </c>
      <c r="S2828" s="82">
        <v>15000</v>
      </c>
      <c r="T2828" s="23">
        <f t="shared" ref="T2828" si="1686">R2828*S2828</f>
        <v>45000</v>
      </c>
      <c r="U2828" s="23">
        <f t="shared" ref="U2828" si="1687">T2828*1.12</f>
        <v>50400.000000000007</v>
      </c>
      <c r="V2828" s="2" t="s">
        <v>80</v>
      </c>
      <c r="W2828" s="2">
        <v>2016</v>
      </c>
      <c r="X2828" s="265"/>
    </row>
    <row r="2829" spans="1:24" ht="153" x14ac:dyDescent="0.25">
      <c r="A2829" s="6" t="s">
        <v>6588</v>
      </c>
      <c r="B2829" s="20" t="s">
        <v>25</v>
      </c>
      <c r="C2829" s="119" t="s">
        <v>4748</v>
      </c>
      <c r="D2829" s="119" t="s">
        <v>4749</v>
      </c>
      <c r="E2829" s="119" t="s">
        <v>4750</v>
      </c>
      <c r="F2829" s="11" t="s">
        <v>4751</v>
      </c>
      <c r="G2829" s="2" t="s">
        <v>30</v>
      </c>
      <c r="H2829" s="41" t="s">
        <v>4162</v>
      </c>
      <c r="I2829" s="18">
        <v>470000000</v>
      </c>
      <c r="J2829" s="6" t="s">
        <v>32</v>
      </c>
      <c r="K2829" s="11" t="s">
        <v>95</v>
      </c>
      <c r="L2829" s="6" t="s">
        <v>5337</v>
      </c>
      <c r="M2829" s="19" t="s">
        <v>35</v>
      </c>
      <c r="N2829" s="11" t="s">
        <v>36</v>
      </c>
      <c r="O2829" s="11" t="s">
        <v>2259</v>
      </c>
      <c r="P2829" s="41" t="s">
        <v>301</v>
      </c>
      <c r="Q2829" s="3" t="s">
        <v>2030</v>
      </c>
      <c r="R2829" s="110">
        <v>3</v>
      </c>
      <c r="S2829" s="82">
        <v>5000</v>
      </c>
      <c r="T2829" s="23">
        <f t="shared" si="1685"/>
        <v>15000</v>
      </c>
      <c r="U2829" s="23">
        <f t="shared" si="1656"/>
        <v>16800</v>
      </c>
      <c r="V2829" s="2"/>
      <c r="W2829" s="2">
        <v>2016</v>
      </c>
      <c r="X2829" s="265"/>
    </row>
    <row r="2830" spans="1:24" ht="153" x14ac:dyDescent="0.25">
      <c r="A2830" s="6" t="s">
        <v>6589</v>
      </c>
      <c r="B2830" s="15" t="s">
        <v>25</v>
      </c>
      <c r="C2830" s="11" t="s">
        <v>4752</v>
      </c>
      <c r="D2830" s="11" t="s">
        <v>4753</v>
      </c>
      <c r="E2830" s="11" t="s">
        <v>4754</v>
      </c>
      <c r="F2830" s="11" t="s">
        <v>4755</v>
      </c>
      <c r="G2830" s="11" t="s">
        <v>337</v>
      </c>
      <c r="H2830" s="25">
        <v>0</v>
      </c>
      <c r="I2830" s="18">
        <v>470000000</v>
      </c>
      <c r="J2830" s="6" t="s">
        <v>32</v>
      </c>
      <c r="K2830" s="6" t="s">
        <v>628</v>
      </c>
      <c r="L2830" s="26" t="s">
        <v>4205</v>
      </c>
      <c r="M2830" s="19" t="s">
        <v>35</v>
      </c>
      <c r="N2830" s="11" t="s">
        <v>4756</v>
      </c>
      <c r="O2830" s="11" t="s">
        <v>2005</v>
      </c>
      <c r="P2830" s="11">
        <v>796</v>
      </c>
      <c r="Q2830" s="88" t="s">
        <v>39</v>
      </c>
      <c r="R2830" s="21">
        <v>1</v>
      </c>
      <c r="S2830" s="22">
        <v>8000000</v>
      </c>
      <c r="T2830" s="23">
        <f t="shared" si="1685"/>
        <v>8000000</v>
      </c>
      <c r="U2830" s="23">
        <f t="shared" si="1656"/>
        <v>8960000</v>
      </c>
      <c r="V2830" s="241"/>
      <c r="W2830" s="2">
        <v>2016</v>
      </c>
      <c r="X2830" s="265"/>
    </row>
    <row r="2831" spans="1:24" ht="153" x14ac:dyDescent="0.25">
      <c r="A2831" s="6" t="s">
        <v>6590</v>
      </c>
      <c r="B2831" s="15" t="s">
        <v>25</v>
      </c>
      <c r="C2831" s="11" t="s">
        <v>4757</v>
      </c>
      <c r="D2831" s="11" t="s">
        <v>4758</v>
      </c>
      <c r="E2831" s="11" t="s">
        <v>4759</v>
      </c>
      <c r="F2831" s="11" t="s">
        <v>4760</v>
      </c>
      <c r="G2831" s="2" t="s">
        <v>30</v>
      </c>
      <c r="H2831" s="25">
        <v>0</v>
      </c>
      <c r="I2831" s="18">
        <v>470000000</v>
      </c>
      <c r="J2831" s="6" t="s">
        <v>32</v>
      </c>
      <c r="K2831" s="6" t="s">
        <v>152</v>
      </c>
      <c r="L2831" s="26" t="s">
        <v>34</v>
      </c>
      <c r="M2831" s="19" t="s">
        <v>35</v>
      </c>
      <c r="N2831" s="11" t="s">
        <v>4761</v>
      </c>
      <c r="O2831" s="11" t="s">
        <v>2005</v>
      </c>
      <c r="P2831" s="11">
        <v>796</v>
      </c>
      <c r="Q2831" s="88" t="s">
        <v>39</v>
      </c>
      <c r="R2831" s="21">
        <v>3</v>
      </c>
      <c r="S2831" s="22">
        <v>260000</v>
      </c>
      <c r="T2831" s="23">
        <f t="shared" si="1685"/>
        <v>780000</v>
      </c>
      <c r="U2831" s="23">
        <f t="shared" si="1656"/>
        <v>873600.00000000012</v>
      </c>
      <c r="V2831" s="241"/>
      <c r="W2831" s="2">
        <v>2016</v>
      </c>
      <c r="X2831" s="265"/>
    </row>
    <row r="2832" spans="1:24" ht="153" x14ac:dyDescent="0.25">
      <c r="A2832" s="6" t="s">
        <v>6591</v>
      </c>
      <c r="B2832" s="15" t="s">
        <v>25</v>
      </c>
      <c r="C2832" s="11" t="s">
        <v>223</v>
      </c>
      <c r="D2832" s="11" t="s">
        <v>219</v>
      </c>
      <c r="E2832" s="11" t="s">
        <v>224</v>
      </c>
      <c r="F2832" s="11" t="s">
        <v>4762</v>
      </c>
      <c r="G2832" s="2" t="s">
        <v>30</v>
      </c>
      <c r="H2832" s="25">
        <v>0</v>
      </c>
      <c r="I2832" s="18">
        <v>470000000</v>
      </c>
      <c r="J2832" s="6" t="s">
        <v>32</v>
      </c>
      <c r="K2832" s="6" t="s">
        <v>152</v>
      </c>
      <c r="L2832" s="26" t="s">
        <v>34</v>
      </c>
      <c r="M2832" s="19" t="s">
        <v>35</v>
      </c>
      <c r="N2832" s="11" t="s">
        <v>4761</v>
      </c>
      <c r="O2832" s="11" t="s">
        <v>2005</v>
      </c>
      <c r="P2832" s="11">
        <v>796</v>
      </c>
      <c r="Q2832" s="88" t="s">
        <v>39</v>
      </c>
      <c r="R2832" s="21">
        <v>3</v>
      </c>
      <c r="S2832" s="22">
        <v>145750</v>
      </c>
      <c r="T2832" s="23">
        <f t="shared" si="1685"/>
        <v>437250</v>
      </c>
      <c r="U2832" s="23">
        <f t="shared" si="1656"/>
        <v>489720.00000000006</v>
      </c>
      <c r="V2832" s="241"/>
      <c r="W2832" s="2">
        <v>2016</v>
      </c>
      <c r="X2832" s="265"/>
    </row>
    <row r="2833" spans="1:24" ht="153" x14ac:dyDescent="0.25">
      <c r="A2833" s="6" t="s">
        <v>6592</v>
      </c>
      <c r="B2833" s="15" t="s">
        <v>25</v>
      </c>
      <c r="C2833" s="11" t="s">
        <v>4763</v>
      </c>
      <c r="D2833" s="11" t="s">
        <v>4764</v>
      </c>
      <c r="E2833" s="11" t="s">
        <v>4765</v>
      </c>
      <c r="F2833" s="11" t="s">
        <v>4766</v>
      </c>
      <c r="G2833" s="2" t="s">
        <v>30</v>
      </c>
      <c r="H2833" s="25">
        <v>0</v>
      </c>
      <c r="I2833" s="18">
        <v>470000000</v>
      </c>
      <c r="J2833" s="6" t="s">
        <v>32</v>
      </c>
      <c r="K2833" s="6" t="s">
        <v>95</v>
      </c>
      <c r="L2833" s="26" t="s">
        <v>34</v>
      </c>
      <c r="M2833" s="19" t="s">
        <v>35</v>
      </c>
      <c r="N2833" s="11" t="s">
        <v>4756</v>
      </c>
      <c r="O2833" s="11" t="s">
        <v>2005</v>
      </c>
      <c r="P2833" s="11">
        <v>796</v>
      </c>
      <c r="Q2833" s="88" t="s">
        <v>39</v>
      </c>
      <c r="R2833" s="21">
        <v>3</v>
      </c>
      <c r="S2833" s="22">
        <v>1200000</v>
      </c>
      <c r="T2833" s="23">
        <f t="shared" si="1685"/>
        <v>3600000</v>
      </c>
      <c r="U2833" s="23">
        <f t="shared" si="1656"/>
        <v>4032000.0000000005</v>
      </c>
      <c r="V2833" s="241"/>
      <c r="W2833" s="2">
        <v>2016</v>
      </c>
      <c r="X2833" s="265"/>
    </row>
    <row r="2834" spans="1:24" ht="153" x14ac:dyDescent="0.25">
      <c r="A2834" s="6" t="s">
        <v>6593</v>
      </c>
      <c r="B2834" s="15" t="s">
        <v>25</v>
      </c>
      <c r="C2834" s="11" t="s">
        <v>4767</v>
      </c>
      <c r="D2834" s="11" t="s">
        <v>4768</v>
      </c>
      <c r="E2834" s="11" t="s">
        <v>4769</v>
      </c>
      <c r="F2834" s="11" t="s">
        <v>4770</v>
      </c>
      <c r="G2834" s="2" t="s">
        <v>30</v>
      </c>
      <c r="H2834" s="25">
        <v>0</v>
      </c>
      <c r="I2834" s="18">
        <v>470000000</v>
      </c>
      <c r="J2834" s="6" t="s">
        <v>32</v>
      </c>
      <c r="K2834" s="6" t="s">
        <v>95</v>
      </c>
      <c r="L2834" s="26" t="s">
        <v>34</v>
      </c>
      <c r="M2834" s="19" t="s">
        <v>35</v>
      </c>
      <c r="N2834" s="11" t="s">
        <v>4756</v>
      </c>
      <c r="O2834" s="11" t="s">
        <v>2005</v>
      </c>
      <c r="P2834" s="11">
        <v>796</v>
      </c>
      <c r="Q2834" s="88" t="s">
        <v>39</v>
      </c>
      <c r="R2834" s="21">
        <v>3</v>
      </c>
      <c r="S2834" s="22">
        <v>667000</v>
      </c>
      <c r="T2834" s="23">
        <f t="shared" si="1685"/>
        <v>2001000</v>
      </c>
      <c r="U2834" s="23">
        <f t="shared" si="1656"/>
        <v>2241120</v>
      </c>
      <c r="V2834" s="241"/>
      <c r="W2834" s="2">
        <v>2016</v>
      </c>
      <c r="X2834" s="265"/>
    </row>
    <row r="2835" spans="1:24" ht="153" x14ac:dyDescent="0.25">
      <c r="A2835" s="6" t="s">
        <v>6594</v>
      </c>
      <c r="B2835" s="15" t="s">
        <v>25</v>
      </c>
      <c r="C2835" s="11" t="s">
        <v>4771</v>
      </c>
      <c r="D2835" s="11" t="s">
        <v>2675</v>
      </c>
      <c r="E2835" s="11" t="s">
        <v>4772</v>
      </c>
      <c r="F2835" s="11" t="s">
        <v>4773</v>
      </c>
      <c r="G2835" s="2" t="s">
        <v>30</v>
      </c>
      <c r="H2835" s="126">
        <v>60</v>
      </c>
      <c r="I2835" s="18">
        <v>470000000</v>
      </c>
      <c r="J2835" s="6" t="s">
        <v>32</v>
      </c>
      <c r="K2835" s="6" t="s">
        <v>267</v>
      </c>
      <c r="L2835" s="26" t="s">
        <v>34</v>
      </c>
      <c r="M2835" s="19" t="s">
        <v>35</v>
      </c>
      <c r="N2835" s="11" t="s">
        <v>4774</v>
      </c>
      <c r="O2835" s="11" t="s">
        <v>4135</v>
      </c>
      <c r="P2835" s="11">
        <v>796</v>
      </c>
      <c r="Q2835" s="88" t="s">
        <v>39</v>
      </c>
      <c r="R2835" s="21">
        <v>2</v>
      </c>
      <c r="S2835" s="22">
        <v>216000</v>
      </c>
      <c r="T2835" s="23">
        <f t="shared" si="1685"/>
        <v>432000</v>
      </c>
      <c r="U2835" s="23">
        <f t="shared" si="1656"/>
        <v>483840.00000000006</v>
      </c>
      <c r="V2835" s="2" t="s">
        <v>80</v>
      </c>
      <c r="W2835" s="2">
        <v>2016</v>
      </c>
      <c r="X2835" s="265"/>
    </row>
    <row r="2836" spans="1:24" ht="153" x14ac:dyDescent="0.25">
      <c r="A2836" s="6" t="s">
        <v>6595</v>
      </c>
      <c r="B2836" s="15" t="s">
        <v>25</v>
      </c>
      <c r="C2836" s="11" t="s">
        <v>4775</v>
      </c>
      <c r="D2836" s="11" t="s">
        <v>251</v>
      </c>
      <c r="E2836" s="11" t="s">
        <v>4776</v>
      </c>
      <c r="F2836" s="11" t="s">
        <v>4777</v>
      </c>
      <c r="G2836" s="2" t="s">
        <v>30</v>
      </c>
      <c r="H2836" s="25">
        <v>0</v>
      </c>
      <c r="I2836" s="18">
        <v>470000000</v>
      </c>
      <c r="J2836" s="6" t="s">
        <v>32</v>
      </c>
      <c r="K2836" s="6" t="s">
        <v>240</v>
      </c>
      <c r="L2836" s="26" t="s">
        <v>34</v>
      </c>
      <c r="M2836" s="19" t="s">
        <v>35</v>
      </c>
      <c r="N2836" s="11" t="s">
        <v>4756</v>
      </c>
      <c r="O2836" s="11" t="s">
        <v>2005</v>
      </c>
      <c r="P2836" s="11">
        <v>796</v>
      </c>
      <c r="Q2836" s="88" t="s">
        <v>39</v>
      </c>
      <c r="R2836" s="21">
        <v>6</v>
      </c>
      <c r="S2836" s="22">
        <v>187496</v>
      </c>
      <c r="T2836" s="23">
        <f t="shared" si="1685"/>
        <v>1124976</v>
      </c>
      <c r="U2836" s="23">
        <f t="shared" si="1656"/>
        <v>1259973.1200000001</v>
      </c>
      <c r="V2836" s="241"/>
      <c r="W2836" s="2">
        <v>2016</v>
      </c>
      <c r="X2836" s="265"/>
    </row>
    <row r="2837" spans="1:24" ht="153" x14ac:dyDescent="0.25">
      <c r="A2837" s="6" t="s">
        <v>6596</v>
      </c>
      <c r="B2837" s="15" t="s">
        <v>25</v>
      </c>
      <c r="C2837" s="11" t="s">
        <v>4778</v>
      </c>
      <c r="D2837" s="11" t="s">
        <v>2398</v>
      </c>
      <c r="E2837" s="11" t="s">
        <v>4779</v>
      </c>
      <c r="F2837" s="11" t="s">
        <v>4780</v>
      </c>
      <c r="G2837" s="2" t="s">
        <v>30</v>
      </c>
      <c r="H2837" s="126">
        <v>60</v>
      </c>
      <c r="I2837" s="18">
        <v>470000000</v>
      </c>
      <c r="J2837" s="6" t="s">
        <v>32</v>
      </c>
      <c r="K2837" s="6" t="s">
        <v>3496</v>
      </c>
      <c r="L2837" s="26" t="s">
        <v>34</v>
      </c>
      <c r="M2837" s="19" t="s">
        <v>35</v>
      </c>
      <c r="N2837" s="11" t="s">
        <v>4774</v>
      </c>
      <c r="O2837" s="11" t="s">
        <v>4135</v>
      </c>
      <c r="P2837" s="11">
        <v>796</v>
      </c>
      <c r="Q2837" s="88" t="s">
        <v>39</v>
      </c>
      <c r="R2837" s="21">
        <v>2</v>
      </c>
      <c r="S2837" s="22">
        <v>65000</v>
      </c>
      <c r="T2837" s="23">
        <f t="shared" si="1685"/>
        <v>130000</v>
      </c>
      <c r="U2837" s="23">
        <f t="shared" si="1656"/>
        <v>145600</v>
      </c>
      <c r="V2837" s="23" t="s">
        <v>80</v>
      </c>
      <c r="W2837" s="2">
        <v>2016</v>
      </c>
      <c r="X2837" s="265"/>
    </row>
    <row r="2838" spans="1:24" ht="153" x14ac:dyDescent="0.25">
      <c r="A2838" s="6" t="s">
        <v>6597</v>
      </c>
      <c r="B2838" s="15" t="s">
        <v>25</v>
      </c>
      <c r="C2838" s="11" t="s">
        <v>4781</v>
      </c>
      <c r="D2838" s="11" t="s">
        <v>2398</v>
      </c>
      <c r="E2838" s="11" t="s">
        <v>4782</v>
      </c>
      <c r="F2838" s="11" t="s">
        <v>4783</v>
      </c>
      <c r="G2838" s="2" t="s">
        <v>30</v>
      </c>
      <c r="H2838" s="126">
        <v>60</v>
      </c>
      <c r="I2838" s="18">
        <v>470000000</v>
      </c>
      <c r="J2838" s="6" t="s">
        <v>32</v>
      </c>
      <c r="K2838" s="6" t="s">
        <v>3496</v>
      </c>
      <c r="L2838" s="26" t="s">
        <v>34</v>
      </c>
      <c r="M2838" s="19" t="s">
        <v>35</v>
      </c>
      <c r="N2838" s="11" t="s">
        <v>4774</v>
      </c>
      <c r="O2838" s="11" t="s">
        <v>4135</v>
      </c>
      <c r="P2838" s="11">
        <v>796</v>
      </c>
      <c r="Q2838" s="88" t="s">
        <v>39</v>
      </c>
      <c r="R2838" s="21">
        <v>2</v>
      </c>
      <c r="S2838" s="22">
        <v>202200</v>
      </c>
      <c r="T2838" s="23">
        <f t="shared" si="1685"/>
        <v>404400</v>
      </c>
      <c r="U2838" s="23">
        <f t="shared" si="1656"/>
        <v>452928.00000000006</v>
      </c>
      <c r="V2838" s="23" t="s">
        <v>80</v>
      </c>
      <c r="W2838" s="2">
        <v>2016</v>
      </c>
      <c r="X2838" s="265"/>
    </row>
    <row r="2839" spans="1:24" ht="153" x14ac:dyDescent="0.25">
      <c r="A2839" s="6" t="s">
        <v>6598</v>
      </c>
      <c r="B2839" s="15" t="s">
        <v>25</v>
      </c>
      <c r="C2839" s="11" t="s">
        <v>4784</v>
      </c>
      <c r="D2839" s="11" t="s">
        <v>2675</v>
      </c>
      <c r="E2839" s="11" t="s">
        <v>4785</v>
      </c>
      <c r="F2839" s="11" t="s">
        <v>4786</v>
      </c>
      <c r="G2839" s="2" t="s">
        <v>30</v>
      </c>
      <c r="H2839" s="126">
        <v>60</v>
      </c>
      <c r="I2839" s="18">
        <v>470000000</v>
      </c>
      <c r="J2839" s="6" t="s">
        <v>32</v>
      </c>
      <c r="K2839" s="6" t="s">
        <v>3496</v>
      </c>
      <c r="L2839" s="26" t="s">
        <v>34</v>
      </c>
      <c r="M2839" s="19" t="s">
        <v>35</v>
      </c>
      <c r="N2839" s="11" t="s">
        <v>4774</v>
      </c>
      <c r="O2839" s="11" t="s">
        <v>4135</v>
      </c>
      <c r="P2839" s="11">
        <v>796</v>
      </c>
      <c r="Q2839" s="88" t="s">
        <v>39</v>
      </c>
      <c r="R2839" s="21">
        <v>6</v>
      </c>
      <c r="S2839" s="22">
        <v>108000</v>
      </c>
      <c r="T2839" s="23">
        <f t="shared" si="1685"/>
        <v>648000</v>
      </c>
      <c r="U2839" s="23">
        <f t="shared" si="1656"/>
        <v>725760.00000000012</v>
      </c>
      <c r="V2839" s="2" t="s">
        <v>80</v>
      </c>
      <c r="W2839" s="2">
        <v>2016</v>
      </c>
      <c r="X2839" s="265"/>
    </row>
    <row r="2840" spans="1:24" ht="153" x14ac:dyDescent="0.25">
      <c r="A2840" s="6" t="s">
        <v>6599</v>
      </c>
      <c r="B2840" s="15" t="s">
        <v>25</v>
      </c>
      <c r="C2840" s="11" t="s">
        <v>4787</v>
      </c>
      <c r="D2840" s="11" t="s">
        <v>219</v>
      </c>
      <c r="E2840" s="11" t="s">
        <v>4788</v>
      </c>
      <c r="F2840" s="11" t="s">
        <v>4789</v>
      </c>
      <c r="G2840" s="2" t="s">
        <v>30</v>
      </c>
      <c r="H2840" s="25">
        <v>0</v>
      </c>
      <c r="I2840" s="18">
        <v>470000000</v>
      </c>
      <c r="J2840" s="6" t="s">
        <v>32</v>
      </c>
      <c r="K2840" s="6" t="s">
        <v>240</v>
      </c>
      <c r="L2840" s="26" t="s">
        <v>34</v>
      </c>
      <c r="M2840" s="19" t="s">
        <v>35</v>
      </c>
      <c r="N2840" s="11" t="s">
        <v>4761</v>
      </c>
      <c r="O2840" s="11" t="s">
        <v>2005</v>
      </c>
      <c r="P2840" s="11">
        <v>796</v>
      </c>
      <c r="Q2840" s="88" t="s">
        <v>39</v>
      </c>
      <c r="R2840" s="21">
        <v>4</v>
      </c>
      <c r="S2840" s="22">
        <v>47710</v>
      </c>
      <c r="T2840" s="23">
        <f t="shared" si="1685"/>
        <v>190840</v>
      </c>
      <c r="U2840" s="23">
        <f t="shared" si="1656"/>
        <v>213740.80000000002</v>
      </c>
      <c r="V2840" s="241"/>
      <c r="W2840" s="2">
        <v>2016</v>
      </c>
      <c r="X2840" s="265"/>
    </row>
    <row r="2841" spans="1:24" ht="153" x14ac:dyDescent="0.25">
      <c r="A2841" s="6" t="s">
        <v>6600</v>
      </c>
      <c r="B2841" s="11" t="s">
        <v>25</v>
      </c>
      <c r="C2841" s="11" t="s">
        <v>227</v>
      </c>
      <c r="D2841" s="11" t="s">
        <v>228</v>
      </c>
      <c r="E2841" s="11" t="s">
        <v>229</v>
      </c>
      <c r="F2841" s="11" t="s">
        <v>4790</v>
      </c>
      <c r="G2841" s="2" t="s">
        <v>30</v>
      </c>
      <c r="H2841" s="25">
        <v>0</v>
      </c>
      <c r="I2841" s="18">
        <v>470000000</v>
      </c>
      <c r="J2841" s="6" t="s">
        <v>32</v>
      </c>
      <c r="K2841" s="6" t="s">
        <v>240</v>
      </c>
      <c r="L2841" s="26" t="s">
        <v>34</v>
      </c>
      <c r="M2841" s="19" t="s">
        <v>35</v>
      </c>
      <c r="N2841" s="11" t="s">
        <v>4756</v>
      </c>
      <c r="O2841" s="11" t="s">
        <v>2005</v>
      </c>
      <c r="P2841" s="11">
        <v>796</v>
      </c>
      <c r="Q2841" s="88" t="s">
        <v>39</v>
      </c>
      <c r="R2841" s="21">
        <v>4</v>
      </c>
      <c r="S2841" s="22">
        <v>90000</v>
      </c>
      <c r="T2841" s="23">
        <f t="shared" si="1685"/>
        <v>360000</v>
      </c>
      <c r="U2841" s="23">
        <f t="shared" si="1656"/>
        <v>403200.00000000006</v>
      </c>
      <c r="V2841" s="241"/>
      <c r="W2841" s="2">
        <v>2016</v>
      </c>
      <c r="X2841" s="265"/>
    </row>
    <row r="2842" spans="1:24" ht="153" x14ac:dyDescent="0.25">
      <c r="A2842" s="6" t="s">
        <v>6601</v>
      </c>
      <c r="B2842" s="15" t="s">
        <v>25</v>
      </c>
      <c r="C2842" s="11" t="s">
        <v>4791</v>
      </c>
      <c r="D2842" s="11" t="s">
        <v>4792</v>
      </c>
      <c r="E2842" s="11" t="s">
        <v>4793</v>
      </c>
      <c r="F2842" s="11" t="s">
        <v>4794</v>
      </c>
      <c r="G2842" s="2" t="s">
        <v>30</v>
      </c>
      <c r="H2842" s="25">
        <v>0</v>
      </c>
      <c r="I2842" s="18">
        <v>470000000</v>
      </c>
      <c r="J2842" s="6" t="s">
        <v>32</v>
      </c>
      <c r="K2842" s="183" t="s">
        <v>240</v>
      </c>
      <c r="L2842" s="26" t="s">
        <v>34</v>
      </c>
      <c r="M2842" s="19" t="s">
        <v>35</v>
      </c>
      <c r="N2842" s="11" t="s">
        <v>4761</v>
      </c>
      <c r="O2842" s="11" t="s">
        <v>2005</v>
      </c>
      <c r="P2842" s="11">
        <v>796</v>
      </c>
      <c r="Q2842" s="88" t="s">
        <v>39</v>
      </c>
      <c r="R2842" s="21">
        <v>1</v>
      </c>
      <c r="S2842" s="22">
        <v>1561960</v>
      </c>
      <c r="T2842" s="23">
        <f>R2842*S2842</f>
        <v>1561960</v>
      </c>
      <c r="U2842" s="23">
        <f t="shared" si="1656"/>
        <v>1749395.2000000002</v>
      </c>
      <c r="V2842" s="241"/>
      <c r="W2842" s="2">
        <v>2016</v>
      </c>
      <c r="X2842" s="265"/>
    </row>
    <row r="2843" spans="1:24" ht="178.5" x14ac:dyDescent="0.25">
      <c r="A2843" s="6" t="s">
        <v>6602</v>
      </c>
      <c r="B2843" s="114" t="s">
        <v>25</v>
      </c>
      <c r="C2843" s="11" t="s">
        <v>4795</v>
      </c>
      <c r="D2843" s="11" t="s">
        <v>4796</v>
      </c>
      <c r="E2843" s="11" t="s">
        <v>4797</v>
      </c>
      <c r="F2843" s="90" t="s">
        <v>4798</v>
      </c>
      <c r="G2843" s="158" t="s">
        <v>30</v>
      </c>
      <c r="H2843" s="126">
        <v>60</v>
      </c>
      <c r="I2843" s="107">
        <v>470000000</v>
      </c>
      <c r="J2843" s="183" t="s">
        <v>32</v>
      </c>
      <c r="K2843" s="183" t="s">
        <v>628</v>
      </c>
      <c r="L2843" s="26" t="s">
        <v>34</v>
      </c>
      <c r="M2843" s="19" t="s">
        <v>35</v>
      </c>
      <c r="N2843" s="11" t="s">
        <v>4774</v>
      </c>
      <c r="O2843" s="90" t="s">
        <v>4135</v>
      </c>
      <c r="P2843" s="11">
        <v>796</v>
      </c>
      <c r="Q2843" s="88" t="s">
        <v>39</v>
      </c>
      <c r="R2843" s="115">
        <v>1</v>
      </c>
      <c r="S2843" s="116">
        <v>3200000</v>
      </c>
      <c r="T2843" s="117">
        <f>R2843*S2843</f>
        <v>3200000</v>
      </c>
      <c r="U2843" s="158">
        <f>T2843*1.12</f>
        <v>3584000.0000000005</v>
      </c>
      <c r="V2843" s="158" t="s">
        <v>80</v>
      </c>
      <c r="W2843" s="158">
        <v>2016</v>
      </c>
      <c r="X2843" s="265"/>
    </row>
    <row r="2844" spans="1:24" ht="153" x14ac:dyDescent="0.25">
      <c r="A2844" s="6" t="s">
        <v>6809</v>
      </c>
      <c r="B2844" s="15" t="s">
        <v>25</v>
      </c>
      <c r="C2844" s="11" t="s">
        <v>4799</v>
      </c>
      <c r="D2844" s="11" t="s">
        <v>211</v>
      </c>
      <c r="E2844" s="11" t="s">
        <v>212</v>
      </c>
      <c r="F2844" s="11" t="s">
        <v>4800</v>
      </c>
      <c r="G2844" s="2" t="s">
        <v>30</v>
      </c>
      <c r="H2844" s="126">
        <v>60</v>
      </c>
      <c r="I2844" s="18">
        <v>470000000</v>
      </c>
      <c r="J2844" s="6" t="s">
        <v>32</v>
      </c>
      <c r="K2844" s="183" t="s">
        <v>240</v>
      </c>
      <c r="L2844" s="26" t="s">
        <v>34</v>
      </c>
      <c r="M2844" s="19" t="s">
        <v>35</v>
      </c>
      <c r="N2844" s="11" t="s">
        <v>4774</v>
      </c>
      <c r="O2844" s="90" t="s">
        <v>4135</v>
      </c>
      <c r="P2844" s="11">
        <v>839</v>
      </c>
      <c r="Q2844" s="3" t="s">
        <v>2030</v>
      </c>
      <c r="R2844" s="21">
        <v>2</v>
      </c>
      <c r="S2844" s="22">
        <v>195000</v>
      </c>
      <c r="T2844" s="23">
        <f t="shared" ref="T2844:T2861" si="1688">R2844*S2844</f>
        <v>390000</v>
      </c>
      <c r="U2844" s="23">
        <f t="shared" ref="U2844:U4060" si="1689">T2844*1.12</f>
        <v>436800.00000000006</v>
      </c>
      <c r="V2844" s="158" t="s">
        <v>80</v>
      </c>
      <c r="W2844" s="2">
        <v>2016</v>
      </c>
      <c r="X2844" s="265"/>
    </row>
    <row r="2845" spans="1:24" ht="153" x14ac:dyDescent="0.25">
      <c r="A2845" s="6" t="s">
        <v>6810</v>
      </c>
      <c r="B2845" s="15" t="s">
        <v>25</v>
      </c>
      <c r="C2845" s="11" t="s">
        <v>4799</v>
      </c>
      <c r="D2845" s="11" t="s">
        <v>211</v>
      </c>
      <c r="E2845" s="11" t="s">
        <v>212</v>
      </c>
      <c r="F2845" s="11" t="s">
        <v>4801</v>
      </c>
      <c r="G2845" s="2" t="s">
        <v>30</v>
      </c>
      <c r="H2845" s="126">
        <v>60</v>
      </c>
      <c r="I2845" s="18">
        <v>470000000</v>
      </c>
      <c r="J2845" s="6" t="s">
        <v>32</v>
      </c>
      <c r="K2845" s="183" t="s">
        <v>240</v>
      </c>
      <c r="L2845" s="26" t="s">
        <v>34</v>
      </c>
      <c r="M2845" s="19" t="s">
        <v>35</v>
      </c>
      <c r="N2845" s="11" t="s">
        <v>4774</v>
      </c>
      <c r="O2845" s="90" t="s">
        <v>4135</v>
      </c>
      <c r="P2845" s="11">
        <v>839</v>
      </c>
      <c r="Q2845" s="3" t="s">
        <v>2030</v>
      </c>
      <c r="R2845" s="21">
        <v>2</v>
      </c>
      <c r="S2845" s="22">
        <v>178500</v>
      </c>
      <c r="T2845" s="23">
        <f t="shared" si="1688"/>
        <v>357000</v>
      </c>
      <c r="U2845" s="23">
        <f t="shared" si="1689"/>
        <v>399840.00000000006</v>
      </c>
      <c r="V2845" s="158" t="s">
        <v>80</v>
      </c>
      <c r="W2845" s="2">
        <v>2016</v>
      </c>
      <c r="X2845" s="265"/>
    </row>
    <row r="2846" spans="1:24" ht="153" x14ac:dyDescent="0.25">
      <c r="A2846" s="6" t="s">
        <v>6811</v>
      </c>
      <c r="B2846" s="15" t="s">
        <v>25</v>
      </c>
      <c r="C2846" s="11" t="s">
        <v>4799</v>
      </c>
      <c r="D2846" s="11" t="s">
        <v>211</v>
      </c>
      <c r="E2846" s="11" t="s">
        <v>212</v>
      </c>
      <c r="F2846" s="11" t="s">
        <v>4802</v>
      </c>
      <c r="G2846" s="2" t="s">
        <v>30</v>
      </c>
      <c r="H2846" s="126">
        <v>60</v>
      </c>
      <c r="I2846" s="18">
        <v>470000000</v>
      </c>
      <c r="J2846" s="6" t="s">
        <v>32</v>
      </c>
      <c r="K2846" s="183" t="s">
        <v>240</v>
      </c>
      <c r="L2846" s="26" t="s">
        <v>34</v>
      </c>
      <c r="M2846" s="19" t="s">
        <v>35</v>
      </c>
      <c r="N2846" s="11" t="s">
        <v>4774</v>
      </c>
      <c r="O2846" s="90" t="s">
        <v>4135</v>
      </c>
      <c r="P2846" s="11">
        <v>839</v>
      </c>
      <c r="Q2846" s="3" t="s">
        <v>2030</v>
      </c>
      <c r="R2846" s="21">
        <v>2</v>
      </c>
      <c r="S2846" s="22">
        <v>215000</v>
      </c>
      <c r="T2846" s="23">
        <f t="shared" si="1688"/>
        <v>430000</v>
      </c>
      <c r="U2846" s="23">
        <f t="shared" si="1689"/>
        <v>481600.00000000006</v>
      </c>
      <c r="V2846" s="158" t="s">
        <v>80</v>
      </c>
      <c r="W2846" s="2">
        <v>2016</v>
      </c>
      <c r="X2846" s="265"/>
    </row>
    <row r="2847" spans="1:24" ht="153" x14ac:dyDescent="0.25">
      <c r="A2847" s="6" t="s">
        <v>6812</v>
      </c>
      <c r="B2847" s="15" t="s">
        <v>25</v>
      </c>
      <c r="C2847" s="11" t="s">
        <v>4803</v>
      </c>
      <c r="D2847" s="11" t="s">
        <v>4804</v>
      </c>
      <c r="E2847" s="11" t="s">
        <v>4805</v>
      </c>
      <c r="F2847" s="11" t="s">
        <v>4806</v>
      </c>
      <c r="G2847" s="2" t="s">
        <v>30</v>
      </c>
      <c r="H2847" s="25">
        <v>60</v>
      </c>
      <c r="I2847" s="18">
        <v>470000000</v>
      </c>
      <c r="J2847" s="6" t="s">
        <v>32</v>
      </c>
      <c r="K2847" s="183" t="s">
        <v>240</v>
      </c>
      <c r="L2847" s="26" t="s">
        <v>34</v>
      </c>
      <c r="M2847" s="19" t="s">
        <v>35</v>
      </c>
      <c r="N2847" s="11" t="s">
        <v>4774</v>
      </c>
      <c r="O2847" s="90" t="s">
        <v>4135</v>
      </c>
      <c r="P2847" s="11">
        <v>796</v>
      </c>
      <c r="Q2847" s="88" t="s">
        <v>39</v>
      </c>
      <c r="R2847" s="21">
        <v>1</v>
      </c>
      <c r="S2847" s="22">
        <v>1750000</v>
      </c>
      <c r="T2847" s="23">
        <f t="shared" si="1688"/>
        <v>1750000</v>
      </c>
      <c r="U2847" s="23">
        <f t="shared" si="1689"/>
        <v>1960000.0000000002</v>
      </c>
      <c r="V2847" s="158" t="s">
        <v>80</v>
      </c>
      <c r="W2847" s="2">
        <v>2016</v>
      </c>
      <c r="X2847" s="265"/>
    </row>
    <row r="2848" spans="1:24" ht="153" x14ac:dyDescent="0.25">
      <c r="A2848" s="6" t="s">
        <v>6813</v>
      </c>
      <c r="B2848" s="11" t="s">
        <v>25</v>
      </c>
      <c r="C2848" s="11" t="s">
        <v>4807</v>
      </c>
      <c r="D2848" s="11" t="s">
        <v>4808</v>
      </c>
      <c r="E2848" s="11" t="s">
        <v>4809</v>
      </c>
      <c r="F2848" s="11" t="s">
        <v>4810</v>
      </c>
      <c r="G2848" s="2" t="s">
        <v>30</v>
      </c>
      <c r="H2848" s="25">
        <v>0</v>
      </c>
      <c r="I2848" s="18">
        <v>470000000</v>
      </c>
      <c r="J2848" s="6" t="s">
        <v>32</v>
      </c>
      <c r="K2848" s="183" t="s">
        <v>240</v>
      </c>
      <c r="L2848" s="26" t="s">
        <v>34</v>
      </c>
      <c r="M2848" s="19" t="s">
        <v>35</v>
      </c>
      <c r="N2848" s="11" t="s">
        <v>4756</v>
      </c>
      <c r="O2848" s="11" t="s">
        <v>2005</v>
      </c>
      <c r="P2848" s="11">
        <v>796</v>
      </c>
      <c r="Q2848" s="88" t="s">
        <v>39</v>
      </c>
      <c r="R2848" s="21">
        <v>4</v>
      </c>
      <c r="S2848" s="22">
        <v>35000</v>
      </c>
      <c r="T2848" s="23">
        <f t="shared" si="1688"/>
        <v>140000</v>
      </c>
      <c r="U2848" s="23">
        <f t="shared" si="1689"/>
        <v>156800.00000000003</v>
      </c>
      <c r="V2848" s="241"/>
      <c r="W2848" s="2">
        <v>2016</v>
      </c>
      <c r="X2848" s="265"/>
    </row>
    <row r="2849" spans="1:24" ht="153" x14ac:dyDescent="0.25">
      <c r="A2849" s="6" t="s">
        <v>6814</v>
      </c>
      <c r="B2849" s="11" t="s">
        <v>25</v>
      </c>
      <c r="C2849" s="11" t="s">
        <v>4811</v>
      </c>
      <c r="D2849" s="11" t="s">
        <v>4812</v>
      </c>
      <c r="E2849" s="11" t="s">
        <v>4813</v>
      </c>
      <c r="F2849" s="11" t="s">
        <v>4814</v>
      </c>
      <c r="G2849" s="2" t="s">
        <v>30</v>
      </c>
      <c r="H2849" s="25">
        <v>0</v>
      </c>
      <c r="I2849" s="18">
        <v>470000000</v>
      </c>
      <c r="J2849" s="6" t="s">
        <v>32</v>
      </c>
      <c r="K2849" s="183" t="s">
        <v>45</v>
      </c>
      <c r="L2849" s="26" t="s">
        <v>34</v>
      </c>
      <c r="M2849" s="19" t="s">
        <v>35</v>
      </c>
      <c r="N2849" s="11" t="s">
        <v>4761</v>
      </c>
      <c r="O2849" s="11" t="s">
        <v>2005</v>
      </c>
      <c r="P2849" s="11">
        <v>796</v>
      </c>
      <c r="Q2849" s="88" t="s">
        <v>39</v>
      </c>
      <c r="R2849" s="21">
        <v>1</v>
      </c>
      <c r="S2849" s="22">
        <v>1800000</v>
      </c>
      <c r="T2849" s="23">
        <f t="shared" si="1688"/>
        <v>1800000</v>
      </c>
      <c r="U2849" s="23">
        <f t="shared" si="1689"/>
        <v>2016000.0000000002</v>
      </c>
      <c r="V2849" s="241"/>
      <c r="W2849" s="2">
        <v>2016</v>
      </c>
      <c r="X2849" s="265"/>
    </row>
    <row r="2850" spans="1:24" ht="153" x14ac:dyDescent="0.25">
      <c r="A2850" s="6" t="s">
        <v>6815</v>
      </c>
      <c r="B2850" s="11" t="s">
        <v>25</v>
      </c>
      <c r="C2850" s="11" t="s">
        <v>4815</v>
      </c>
      <c r="D2850" s="11" t="s">
        <v>4816</v>
      </c>
      <c r="E2850" s="11" t="s">
        <v>4817</v>
      </c>
      <c r="F2850" s="11" t="s">
        <v>4818</v>
      </c>
      <c r="G2850" s="2" t="s">
        <v>30</v>
      </c>
      <c r="H2850" s="25">
        <v>0</v>
      </c>
      <c r="I2850" s="18">
        <v>470000000</v>
      </c>
      <c r="J2850" s="6" t="s">
        <v>32</v>
      </c>
      <c r="K2850" s="183" t="s">
        <v>45</v>
      </c>
      <c r="L2850" s="26" t="s">
        <v>34</v>
      </c>
      <c r="M2850" s="19" t="s">
        <v>35</v>
      </c>
      <c r="N2850" s="11" t="s">
        <v>4761</v>
      </c>
      <c r="O2850" s="11" t="s">
        <v>2005</v>
      </c>
      <c r="P2850" s="11">
        <v>796</v>
      </c>
      <c r="Q2850" s="88" t="s">
        <v>39</v>
      </c>
      <c r="R2850" s="21">
        <v>2</v>
      </c>
      <c r="S2850" s="22">
        <v>30000</v>
      </c>
      <c r="T2850" s="23">
        <f t="shared" si="1688"/>
        <v>60000</v>
      </c>
      <c r="U2850" s="23">
        <f t="shared" si="1689"/>
        <v>67200</v>
      </c>
      <c r="V2850" s="241"/>
      <c r="W2850" s="2">
        <v>2016</v>
      </c>
      <c r="X2850" s="265"/>
    </row>
    <row r="2851" spans="1:24" ht="153" x14ac:dyDescent="0.25">
      <c r="A2851" s="6" t="s">
        <v>6816</v>
      </c>
      <c r="B2851" s="11" t="s">
        <v>25</v>
      </c>
      <c r="C2851" s="11" t="s">
        <v>4819</v>
      </c>
      <c r="D2851" s="11" t="s">
        <v>4820</v>
      </c>
      <c r="E2851" s="11" t="s">
        <v>4821</v>
      </c>
      <c r="F2851" s="11" t="s">
        <v>4820</v>
      </c>
      <c r="G2851" s="2" t="s">
        <v>30</v>
      </c>
      <c r="H2851" s="25">
        <v>0</v>
      </c>
      <c r="I2851" s="18">
        <v>470000000</v>
      </c>
      <c r="J2851" s="6" t="s">
        <v>32</v>
      </c>
      <c r="K2851" s="183" t="s">
        <v>45</v>
      </c>
      <c r="L2851" s="6" t="s">
        <v>4822</v>
      </c>
      <c r="M2851" s="19" t="s">
        <v>35</v>
      </c>
      <c r="N2851" s="11" t="s">
        <v>4756</v>
      </c>
      <c r="O2851" s="11" t="s">
        <v>2005</v>
      </c>
      <c r="P2851" s="11">
        <v>796</v>
      </c>
      <c r="Q2851" s="88" t="s">
        <v>39</v>
      </c>
      <c r="R2851" s="21">
        <v>8</v>
      </c>
      <c r="S2851" s="22">
        <v>36900</v>
      </c>
      <c r="T2851" s="23">
        <f t="shared" si="1688"/>
        <v>295200</v>
      </c>
      <c r="U2851" s="23">
        <f t="shared" si="1689"/>
        <v>330624.00000000006</v>
      </c>
      <c r="V2851" s="241"/>
      <c r="W2851" s="2">
        <v>2016</v>
      </c>
      <c r="X2851" s="265"/>
    </row>
    <row r="2852" spans="1:24" ht="153" x14ac:dyDescent="0.25">
      <c r="A2852" s="6" t="s">
        <v>6817</v>
      </c>
      <c r="B2852" s="11" t="s">
        <v>25</v>
      </c>
      <c r="C2852" s="11" t="s">
        <v>4823</v>
      </c>
      <c r="D2852" s="11" t="s">
        <v>4824</v>
      </c>
      <c r="E2852" s="11" t="s">
        <v>4825</v>
      </c>
      <c r="F2852" s="11" t="s">
        <v>4826</v>
      </c>
      <c r="G2852" s="2" t="s">
        <v>30</v>
      </c>
      <c r="H2852" s="126">
        <v>60</v>
      </c>
      <c r="I2852" s="18">
        <v>470000000</v>
      </c>
      <c r="J2852" s="6" t="s">
        <v>32</v>
      </c>
      <c r="K2852" s="183" t="s">
        <v>45</v>
      </c>
      <c r="L2852" s="6" t="s">
        <v>4822</v>
      </c>
      <c r="M2852" s="19" t="s">
        <v>35</v>
      </c>
      <c r="N2852" s="11" t="s">
        <v>4774</v>
      </c>
      <c r="O2852" s="11" t="s">
        <v>79</v>
      </c>
      <c r="P2852" s="11">
        <v>796</v>
      </c>
      <c r="Q2852" s="88" t="s">
        <v>39</v>
      </c>
      <c r="R2852" s="21">
        <v>15</v>
      </c>
      <c r="S2852" s="22">
        <v>46990</v>
      </c>
      <c r="T2852" s="23">
        <f t="shared" si="1688"/>
        <v>704850</v>
      </c>
      <c r="U2852" s="23">
        <f t="shared" si="1689"/>
        <v>789432.00000000012</v>
      </c>
      <c r="V2852" s="23" t="s">
        <v>80</v>
      </c>
      <c r="W2852" s="2">
        <v>2016</v>
      </c>
      <c r="X2852" s="265"/>
    </row>
    <row r="2853" spans="1:24" ht="153" x14ac:dyDescent="0.25">
      <c r="A2853" s="6" t="s">
        <v>6818</v>
      </c>
      <c r="B2853" s="11" t="s">
        <v>25</v>
      </c>
      <c r="C2853" s="11" t="s">
        <v>4827</v>
      </c>
      <c r="D2853" s="11" t="s">
        <v>4828</v>
      </c>
      <c r="E2853" s="11" t="s">
        <v>4829</v>
      </c>
      <c r="F2853" s="11" t="s">
        <v>4830</v>
      </c>
      <c r="G2853" s="2" t="s">
        <v>30</v>
      </c>
      <c r="H2853" s="126">
        <v>60</v>
      </c>
      <c r="I2853" s="18">
        <v>470000000</v>
      </c>
      <c r="J2853" s="6" t="s">
        <v>32</v>
      </c>
      <c r="K2853" s="183" t="s">
        <v>45</v>
      </c>
      <c r="L2853" s="6" t="s">
        <v>2153</v>
      </c>
      <c r="M2853" s="19" t="s">
        <v>35</v>
      </c>
      <c r="N2853" s="11" t="s">
        <v>4774</v>
      </c>
      <c r="O2853" s="11" t="s">
        <v>79</v>
      </c>
      <c r="P2853" s="11">
        <v>796</v>
      </c>
      <c r="Q2853" s="88" t="s">
        <v>39</v>
      </c>
      <c r="R2853" s="21">
        <v>70</v>
      </c>
      <c r="S2853" s="22">
        <v>26500</v>
      </c>
      <c r="T2853" s="23">
        <f t="shared" si="1688"/>
        <v>1855000</v>
      </c>
      <c r="U2853" s="23">
        <f t="shared" si="1689"/>
        <v>2077600.0000000002</v>
      </c>
      <c r="V2853" s="23" t="s">
        <v>80</v>
      </c>
      <c r="W2853" s="2">
        <v>2016</v>
      </c>
      <c r="X2853" s="265"/>
    </row>
    <row r="2854" spans="1:24" ht="153" x14ac:dyDescent="0.25">
      <c r="A2854" s="6" t="s">
        <v>6819</v>
      </c>
      <c r="B2854" s="11" t="s">
        <v>25</v>
      </c>
      <c r="C2854" s="11" t="s">
        <v>4831</v>
      </c>
      <c r="D2854" s="11" t="s">
        <v>4832</v>
      </c>
      <c r="E2854" s="11" t="s">
        <v>4833</v>
      </c>
      <c r="F2854" s="11" t="s">
        <v>4834</v>
      </c>
      <c r="G2854" s="2" t="s">
        <v>30</v>
      </c>
      <c r="H2854" s="25">
        <v>0</v>
      </c>
      <c r="I2854" s="18">
        <v>470000000</v>
      </c>
      <c r="J2854" s="6" t="s">
        <v>32</v>
      </c>
      <c r="K2854" s="183" t="s">
        <v>240</v>
      </c>
      <c r="L2854" s="6" t="s">
        <v>4822</v>
      </c>
      <c r="M2854" s="19" t="s">
        <v>35</v>
      </c>
      <c r="N2854" s="11" t="s">
        <v>4761</v>
      </c>
      <c r="O2854" s="11" t="s">
        <v>2005</v>
      </c>
      <c r="P2854" s="11">
        <v>796</v>
      </c>
      <c r="Q2854" s="88" t="s">
        <v>39</v>
      </c>
      <c r="R2854" s="21">
        <v>2</v>
      </c>
      <c r="S2854" s="22">
        <v>100000</v>
      </c>
      <c r="T2854" s="23">
        <f t="shared" si="1688"/>
        <v>200000</v>
      </c>
      <c r="U2854" s="23">
        <f t="shared" si="1689"/>
        <v>224000.00000000003</v>
      </c>
      <c r="V2854" s="241"/>
      <c r="W2854" s="2">
        <v>2016</v>
      </c>
      <c r="X2854" s="265"/>
    </row>
    <row r="2855" spans="1:24" ht="153" x14ac:dyDescent="0.25">
      <c r="A2855" s="6" t="s">
        <v>6820</v>
      </c>
      <c r="B2855" s="11" t="s">
        <v>25</v>
      </c>
      <c r="C2855" s="11" t="s">
        <v>4835</v>
      </c>
      <c r="D2855" s="11" t="s">
        <v>4836</v>
      </c>
      <c r="E2855" s="11" t="s">
        <v>4837</v>
      </c>
      <c r="F2855" s="11" t="s">
        <v>4838</v>
      </c>
      <c r="G2855" s="2" t="s">
        <v>30</v>
      </c>
      <c r="H2855" s="126">
        <v>60</v>
      </c>
      <c r="I2855" s="18">
        <v>470000000</v>
      </c>
      <c r="J2855" s="6" t="s">
        <v>32</v>
      </c>
      <c r="K2855" s="6" t="s">
        <v>95</v>
      </c>
      <c r="L2855" s="6" t="s">
        <v>4822</v>
      </c>
      <c r="M2855" s="19" t="s">
        <v>35</v>
      </c>
      <c r="N2855" s="11" t="s">
        <v>4774</v>
      </c>
      <c r="O2855" s="11" t="s">
        <v>4135</v>
      </c>
      <c r="P2855" s="11">
        <v>796</v>
      </c>
      <c r="Q2855" s="88" t="s">
        <v>39</v>
      </c>
      <c r="R2855" s="21">
        <v>20</v>
      </c>
      <c r="S2855" s="22">
        <v>200000</v>
      </c>
      <c r="T2855" s="23">
        <f>R2855*S2855</f>
        <v>4000000</v>
      </c>
      <c r="U2855" s="23">
        <f t="shared" si="1689"/>
        <v>4480000</v>
      </c>
      <c r="V2855" s="23" t="s">
        <v>80</v>
      </c>
      <c r="W2855" s="2">
        <v>2016</v>
      </c>
      <c r="X2855" s="41"/>
    </row>
    <row r="2856" spans="1:24" ht="153" x14ac:dyDescent="0.25">
      <c r="A2856" s="6" t="s">
        <v>6821</v>
      </c>
      <c r="B2856" s="11" t="s">
        <v>25</v>
      </c>
      <c r="C2856" s="11" t="s">
        <v>4839</v>
      </c>
      <c r="D2856" s="11" t="s">
        <v>4840</v>
      </c>
      <c r="E2856" s="11" t="s">
        <v>4841</v>
      </c>
      <c r="F2856" s="11" t="s">
        <v>4842</v>
      </c>
      <c r="G2856" s="2" t="s">
        <v>30</v>
      </c>
      <c r="H2856" s="126">
        <v>60</v>
      </c>
      <c r="I2856" s="18">
        <v>470000000</v>
      </c>
      <c r="J2856" s="6" t="s">
        <v>32</v>
      </c>
      <c r="K2856" s="6" t="s">
        <v>628</v>
      </c>
      <c r="L2856" s="6" t="s">
        <v>4822</v>
      </c>
      <c r="M2856" s="19" t="s">
        <v>35</v>
      </c>
      <c r="N2856" s="11" t="s">
        <v>4774</v>
      </c>
      <c r="O2856" s="11" t="s">
        <v>4135</v>
      </c>
      <c r="P2856" s="11">
        <v>796</v>
      </c>
      <c r="Q2856" s="88" t="s">
        <v>39</v>
      </c>
      <c r="R2856" s="21">
        <v>3</v>
      </c>
      <c r="S2856" s="22">
        <v>260000</v>
      </c>
      <c r="T2856" s="23">
        <f t="shared" si="1688"/>
        <v>780000</v>
      </c>
      <c r="U2856" s="23">
        <f t="shared" si="1689"/>
        <v>873600.00000000012</v>
      </c>
      <c r="V2856" s="23" t="s">
        <v>80</v>
      </c>
      <c r="W2856" s="2">
        <v>2016</v>
      </c>
      <c r="X2856" s="41"/>
    </row>
    <row r="2857" spans="1:24" ht="153" x14ac:dyDescent="0.25">
      <c r="A2857" s="6" t="s">
        <v>6822</v>
      </c>
      <c r="B2857" s="11" t="s">
        <v>25</v>
      </c>
      <c r="C2857" s="11" t="s">
        <v>4839</v>
      </c>
      <c r="D2857" s="11" t="s">
        <v>4840</v>
      </c>
      <c r="E2857" s="11" t="s">
        <v>4841</v>
      </c>
      <c r="F2857" s="11" t="s">
        <v>4843</v>
      </c>
      <c r="G2857" s="2" t="s">
        <v>30</v>
      </c>
      <c r="H2857" s="126">
        <v>60</v>
      </c>
      <c r="I2857" s="18">
        <v>470000000</v>
      </c>
      <c r="J2857" s="6" t="s">
        <v>32</v>
      </c>
      <c r="K2857" s="6" t="s">
        <v>628</v>
      </c>
      <c r="L2857" s="6" t="s">
        <v>4822</v>
      </c>
      <c r="M2857" s="19" t="s">
        <v>35</v>
      </c>
      <c r="N2857" s="11" t="s">
        <v>4774</v>
      </c>
      <c r="O2857" s="11" t="s">
        <v>4135</v>
      </c>
      <c r="P2857" s="11">
        <v>796</v>
      </c>
      <c r="Q2857" s="88" t="s">
        <v>39</v>
      </c>
      <c r="R2857" s="21">
        <v>15</v>
      </c>
      <c r="S2857" s="22">
        <v>36111</v>
      </c>
      <c r="T2857" s="23">
        <f t="shared" si="1688"/>
        <v>541665</v>
      </c>
      <c r="U2857" s="23">
        <f t="shared" si="1689"/>
        <v>606664.80000000005</v>
      </c>
      <c r="V2857" s="23" t="s">
        <v>80</v>
      </c>
      <c r="W2857" s="2">
        <v>2016</v>
      </c>
      <c r="X2857" s="41"/>
    </row>
    <row r="2858" spans="1:24" ht="153" x14ac:dyDescent="0.25">
      <c r="A2858" s="6" t="s">
        <v>6823</v>
      </c>
      <c r="B2858" s="11" t="s">
        <v>25</v>
      </c>
      <c r="C2858" s="11" t="s">
        <v>4839</v>
      </c>
      <c r="D2858" s="11" t="s">
        <v>4840</v>
      </c>
      <c r="E2858" s="11" t="s">
        <v>4841</v>
      </c>
      <c r="F2858" s="11" t="s">
        <v>4844</v>
      </c>
      <c r="G2858" s="2" t="s">
        <v>30</v>
      </c>
      <c r="H2858" s="126">
        <v>60</v>
      </c>
      <c r="I2858" s="18">
        <v>470000000</v>
      </c>
      <c r="J2858" s="6" t="s">
        <v>32</v>
      </c>
      <c r="K2858" s="6" t="s">
        <v>628</v>
      </c>
      <c r="L2858" s="6" t="s">
        <v>4822</v>
      </c>
      <c r="M2858" s="19" t="s">
        <v>35</v>
      </c>
      <c r="N2858" s="25" t="s">
        <v>4774</v>
      </c>
      <c r="O2858" s="11" t="s">
        <v>4135</v>
      </c>
      <c r="P2858" s="11">
        <v>796</v>
      </c>
      <c r="Q2858" s="88" t="s">
        <v>39</v>
      </c>
      <c r="R2858" s="21">
        <v>2</v>
      </c>
      <c r="S2858" s="22">
        <v>115900</v>
      </c>
      <c r="T2858" s="23">
        <f t="shared" si="1688"/>
        <v>231800</v>
      </c>
      <c r="U2858" s="23">
        <f t="shared" si="1689"/>
        <v>259616.00000000003</v>
      </c>
      <c r="V2858" s="23" t="s">
        <v>80</v>
      </c>
      <c r="W2858" s="2">
        <v>2016</v>
      </c>
      <c r="X2858" s="41"/>
    </row>
    <row r="2859" spans="1:24" ht="153" x14ac:dyDescent="0.25">
      <c r="A2859" s="6" t="s">
        <v>6824</v>
      </c>
      <c r="B2859" s="11" t="s">
        <v>25</v>
      </c>
      <c r="C2859" s="11" t="s">
        <v>4845</v>
      </c>
      <c r="D2859" s="11" t="s">
        <v>4846</v>
      </c>
      <c r="E2859" s="11" t="s">
        <v>4847</v>
      </c>
      <c r="F2859" s="11" t="s">
        <v>4848</v>
      </c>
      <c r="G2859" s="2" t="s">
        <v>30</v>
      </c>
      <c r="H2859" s="25">
        <v>0</v>
      </c>
      <c r="I2859" s="18">
        <v>470000000</v>
      </c>
      <c r="J2859" s="6" t="s">
        <v>32</v>
      </c>
      <c r="K2859" s="6" t="s">
        <v>628</v>
      </c>
      <c r="L2859" s="6" t="s">
        <v>4822</v>
      </c>
      <c r="M2859" s="19" t="s">
        <v>35</v>
      </c>
      <c r="N2859" s="11" t="s">
        <v>4756</v>
      </c>
      <c r="O2859" s="11" t="s">
        <v>2005</v>
      </c>
      <c r="P2859" s="11">
        <v>796</v>
      </c>
      <c r="Q2859" s="88" t="s">
        <v>39</v>
      </c>
      <c r="R2859" s="21">
        <v>1</v>
      </c>
      <c r="S2859" s="22">
        <v>3000000</v>
      </c>
      <c r="T2859" s="23">
        <f t="shared" si="1688"/>
        <v>3000000</v>
      </c>
      <c r="U2859" s="23">
        <f t="shared" si="1689"/>
        <v>3360000.0000000005</v>
      </c>
      <c r="V2859" s="241"/>
      <c r="W2859" s="2">
        <v>2016</v>
      </c>
      <c r="X2859" s="265"/>
    </row>
    <row r="2860" spans="1:24" ht="153" x14ac:dyDescent="0.25">
      <c r="A2860" s="6" t="s">
        <v>6825</v>
      </c>
      <c r="B2860" s="11" t="s">
        <v>25</v>
      </c>
      <c r="C2860" s="11" t="s">
        <v>2243</v>
      </c>
      <c r="D2860" s="11" t="s">
        <v>2244</v>
      </c>
      <c r="E2860" s="11" t="s">
        <v>2245</v>
      </c>
      <c r="F2860" s="11" t="s">
        <v>4849</v>
      </c>
      <c r="G2860" s="11" t="s">
        <v>30</v>
      </c>
      <c r="H2860" s="126">
        <v>60</v>
      </c>
      <c r="I2860" s="18">
        <v>470000000</v>
      </c>
      <c r="J2860" s="6" t="s">
        <v>32</v>
      </c>
      <c r="K2860" s="6" t="s">
        <v>628</v>
      </c>
      <c r="L2860" s="6" t="s">
        <v>4822</v>
      </c>
      <c r="M2860" s="19" t="s">
        <v>35</v>
      </c>
      <c r="N2860" s="25" t="s">
        <v>4774</v>
      </c>
      <c r="O2860" s="11" t="s">
        <v>4135</v>
      </c>
      <c r="P2860" s="11">
        <v>796</v>
      </c>
      <c r="Q2860" s="88" t="s">
        <v>39</v>
      </c>
      <c r="R2860" s="21">
        <v>40</v>
      </c>
      <c r="S2860" s="22">
        <v>44014</v>
      </c>
      <c r="T2860" s="23">
        <f t="shared" si="1688"/>
        <v>1760560</v>
      </c>
      <c r="U2860" s="23">
        <f t="shared" si="1689"/>
        <v>1971827.2000000002</v>
      </c>
      <c r="V2860" s="23" t="s">
        <v>80</v>
      </c>
      <c r="W2860" s="2">
        <v>2016</v>
      </c>
      <c r="X2860" s="265"/>
    </row>
    <row r="2861" spans="1:24" ht="153" x14ac:dyDescent="0.25">
      <c r="A2861" s="6" t="s">
        <v>6826</v>
      </c>
      <c r="B2861" s="11" t="s">
        <v>25</v>
      </c>
      <c r="C2861" s="11" t="s">
        <v>2243</v>
      </c>
      <c r="D2861" s="11" t="s">
        <v>2244</v>
      </c>
      <c r="E2861" s="11" t="s">
        <v>2245</v>
      </c>
      <c r="F2861" s="11" t="s">
        <v>4850</v>
      </c>
      <c r="G2861" s="11" t="s">
        <v>30</v>
      </c>
      <c r="H2861" s="126">
        <v>60</v>
      </c>
      <c r="I2861" s="18">
        <v>470000000</v>
      </c>
      <c r="J2861" s="6" t="s">
        <v>32</v>
      </c>
      <c r="K2861" s="6" t="s">
        <v>628</v>
      </c>
      <c r="L2861" s="6" t="s">
        <v>4822</v>
      </c>
      <c r="M2861" s="19" t="s">
        <v>35</v>
      </c>
      <c r="N2861" s="25" t="s">
        <v>4774</v>
      </c>
      <c r="O2861" s="11" t="s">
        <v>4135</v>
      </c>
      <c r="P2861" s="11">
        <v>796</v>
      </c>
      <c r="Q2861" s="88" t="s">
        <v>39</v>
      </c>
      <c r="R2861" s="21">
        <v>100</v>
      </c>
      <c r="S2861" s="22">
        <v>25000</v>
      </c>
      <c r="T2861" s="23">
        <f t="shared" si="1688"/>
        <v>2500000</v>
      </c>
      <c r="U2861" s="23">
        <f t="shared" si="1689"/>
        <v>2800000.0000000005</v>
      </c>
      <c r="V2861" s="23" t="s">
        <v>80</v>
      </c>
      <c r="W2861" s="2">
        <v>2016</v>
      </c>
      <c r="X2861" s="265"/>
    </row>
    <row r="2862" spans="1:24" ht="153" x14ac:dyDescent="0.25">
      <c r="A2862" s="6" t="s">
        <v>6827</v>
      </c>
      <c r="B2862" s="11" t="s">
        <v>25</v>
      </c>
      <c r="C2862" s="11" t="s">
        <v>2243</v>
      </c>
      <c r="D2862" s="11" t="s">
        <v>2244</v>
      </c>
      <c r="E2862" s="11" t="s">
        <v>2245</v>
      </c>
      <c r="F2862" s="11" t="s">
        <v>4851</v>
      </c>
      <c r="G2862" s="11" t="s">
        <v>30</v>
      </c>
      <c r="H2862" s="126">
        <v>60</v>
      </c>
      <c r="I2862" s="18">
        <v>470000000</v>
      </c>
      <c r="J2862" s="6" t="s">
        <v>32</v>
      </c>
      <c r="K2862" s="6" t="s">
        <v>628</v>
      </c>
      <c r="L2862" s="6" t="s">
        <v>4822</v>
      </c>
      <c r="M2862" s="19" t="s">
        <v>35</v>
      </c>
      <c r="N2862" s="25" t="s">
        <v>4774</v>
      </c>
      <c r="O2862" s="11" t="s">
        <v>4135</v>
      </c>
      <c r="P2862" s="11">
        <v>796</v>
      </c>
      <c r="Q2862" s="88" t="s">
        <v>39</v>
      </c>
      <c r="R2862" s="21">
        <v>1</v>
      </c>
      <c r="S2862" s="22">
        <v>5060000</v>
      </c>
      <c r="T2862" s="23">
        <v>5060000</v>
      </c>
      <c r="U2862" s="23">
        <f t="shared" si="1689"/>
        <v>5667200.0000000009</v>
      </c>
      <c r="V2862" s="23" t="s">
        <v>80</v>
      </c>
      <c r="W2862" s="2">
        <v>2016</v>
      </c>
      <c r="X2862" s="265"/>
    </row>
    <row r="2863" spans="1:24" ht="153" x14ac:dyDescent="0.25">
      <c r="A2863" s="6" t="s">
        <v>6828</v>
      </c>
      <c r="B2863" s="11" t="s">
        <v>25</v>
      </c>
      <c r="C2863" s="11" t="s">
        <v>2243</v>
      </c>
      <c r="D2863" s="11" t="s">
        <v>2244</v>
      </c>
      <c r="E2863" s="11" t="s">
        <v>2245</v>
      </c>
      <c r="F2863" s="11" t="s">
        <v>4852</v>
      </c>
      <c r="G2863" s="11" t="s">
        <v>30</v>
      </c>
      <c r="H2863" s="11">
        <v>50</v>
      </c>
      <c r="I2863" s="18">
        <v>470000000</v>
      </c>
      <c r="J2863" s="6" t="s">
        <v>32</v>
      </c>
      <c r="K2863" s="6" t="s">
        <v>628</v>
      </c>
      <c r="L2863" s="6" t="s">
        <v>4822</v>
      </c>
      <c r="M2863" s="19" t="s">
        <v>35</v>
      </c>
      <c r="N2863" s="11" t="s">
        <v>4774</v>
      </c>
      <c r="O2863" s="11" t="s">
        <v>4135</v>
      </c>
      <c r="P2863" s="11">
        <v>796</v>
      </c>
      <c r="Q2863" s="88" t="s">
        <v>39</v>
      </c>
      <c r="R2863" s="21">
        <v>1</v>
      </c>
      <c r="S2863" s="22">
        <v>793000</v>
      </c>
      <c r="T2863" s="23">
        <f t="shared" ref="T2863:T2865" si="1690">R2863*S2863</f>
        <v>793000</v>
      </c>
      <c r="U2863" s="23">
        <f t="shared" si="1689"/>
        <v>888160.00000000012</v>
      </c>
      <c r="V2863" s="23" t="s">
        <v>80</v>
      </c>
      <c r="W2863" s="2">
        <v>2016</v>
      </c>
      <c r="X2863" s="265"/>
    </row>
    <row r="2864" spans="1:24" ht="153" x14ac:dyDescent="0.25">
      <c r="A2864" s="6" t="s">
        <v>6829</v>
      </c>
      <c r="B2864" s="11" t="s">
        <v>25</v>
      </c>
      <c r="C2864" s="11" t="s">
        <v>2243</v>
      </c>
      <c r="D2864" s="11" t="s">
        <v>2244</v>
      </c>
      <c r="E2864" s="11" t="s">
        <v>2245</v>
      </c>
      <c r="F2864" s="11" t="s">
        <v>4853</v>
      </c>
      <c r="G2864" s="18" t="s">
        <v>2001</v>
      </c>
      <c r="H2864" s="18">
        <v>100</v>
      </c>
      <c r="I2864" s="18">
        <v>470000000</v>
      </c>
      <c r="J2864" s="6" t="s">
        <v>32</v>
      </c>
      <c r="K2864" s="6" t="s">
        <v>460</v>
      </c>
      <c r="L2864" s="6" t="s">
        <v>4822</v>
      </c>
      <c r="M2864" s="19" t="s">
        <v>35</v>
      </c>
      <c r="N2864" s="11" t="s">
        <v>4854</v>
      </c>
      <c r="O2864" s="11" t="s">
        <v>2005</v>
      </c>
      <c r="P2864" s="11" t="s">
        <v>38</v>
      </c>
      <c r="Q2864" s="88" t="s">
        <v>39</v>
      </c>
      <c r="R2864" s="21">
        <v>10</v>
      </c>
      <c r="S2864" s="22">
        <v>31250</v>
      </c>
      <c r="T2864" s="23">
        <f t="shared" si="1690"/>
        <v>312500</v>
      </c>
      <c r="U2864" s="23">
        <f t="shared" si="1689"/>
        <v>350000.00000000006</v>
      </c>
      <c r="V2864" s="241"/>
      <c r="W2864" s="2">
        <v>2016</v>
      </c>
      <c r="X2864" s="265"/>
    </row>
    <row r="2865" spans="1:24" ht="153" x14ac:dyDescent="0.25">
      <c r="A2865" s="6" t="s">
        <v>6830</v>
      </c>
      <c r="B2865" s="11" t="s">
        <v>25</v>
      </c>
      <c r="C2865" s="11" t="s">
        <v>2243</v>
      </c>
      <c r="D2865" s="11" t="s">
        <v>2244</v>
      </c>
      <c r="E2865" s="11" t="s">
        <v>2245</v>
      </c>
      <c r="F2865" s="11" t="s">
        <v>6780</v>
      </c>
      <c r="G2865" s="18" t="s">
        <v>2001</v>
      </c>
      <c r="H2865" s="18">
        <v>100</v>
      </c>
      <c r="I2865" s="18">
        <v>470000000</v>
      </c>
      <c r="J2865" s="6" t="s">
        <v>32</v>
      </c>
      <c r="K2865" s="6" t="s">
        <v>460</v>
      </c>
      <c r="L2865" s="6" t="s">
        <v>4822</v>
      </c>
      <c r="M2865" s="19" t="s">
        <v>35</v>
      </c>
      <c r="N2865" s="11" t="s">
        <v>4854</v>
      </c>
      <c r="O2865" s="11" t="s">
        <v>2005</v>
      </c>
      <c r="P2865" s="41" t="s">
        <v>38</v>
      </c>
      <c r="Q2865" s="88" t="s">
        <v>39</v>
      </c>
      <c r="R2865" s="21">
        <v>3</v>
      </c>
      <c r="S2865" s="22">
        <v>1706047.32</v>
      </c>
      <c r="T2865" s="23">
        <f t="shared" si="1690"/>
        <v>5118141.96</v>
      </c>
      <c r="U2865" s="23">
        <f t="shared" si="1689"/>
        <v>5732318.9952000007</v>
      </c>
      <c r="V2865" s="241"/>
      <c r="W2865" s="2">
        <v>2016</v>
      </c>
      <c r="X2865" s="265"/>
    </row>
    <row r="2866" spans="1:24" ht="153" x14ac:dyDescent="0.25">
      <c r="A2866" s="6" t="s">
        <v>6831</v>
      </c>
      <c r="B2866" s="11" t="s">
        <v>25</v>
      </c>
      <c r="C2866" s="11" t="s">
        <v>4855</v>
      </c>
      <c r="D2866" s="11" t="s">
        <v>4856</v>
      </c>
      <c r="E2866" s="11" t="s">
        <v>4857</v>
      </c>
      <c r="F2866" s="11" t="s">
        <v>4858</v>
      </c>
      <c r="G2866" s="18" t="s">
        <v>30</v>
      </c>
      <c r="H2866" s="126">
        <v>60</v>
      </c>
      <c r="I2866" s="18">
        <v>470000000</v>
      </c>
      <c r="J2866" s="6" t="s">
        <v>32</v>
      </c>
      <c r="K2866" s="6" t="s">
        <v>628</v>
      </c>
      <c r="L2866" s="6" t="s">
        <v>4822</v>
      </c>
      <c r="M2866" s="19" t="s">
        <v>35</v>
      </c>
      <c r="N2866" s="11" t="s">
        <v>4774</v>
      </c>
      <c r="O2866" s="11" t="s">
        <v>4135</v>
      </c>
      <c r="P2866" s="11">
        <v>796</v>
      </c>
      <c r="Q2866" s="88" t="s">
        <v>39</v>
      </c>
      <c r="R2866" s="21">
        <v>200</v>
      </c>
      <c r="S2866" s="22">
        <v>4325</v>
      </c>
      <c r="T2866" s="23">
        <f>R2866*S2866</f>
        <v>865000</v>
      </c>
      <c r="U2866" s="23">
        <f t="shared" si="1689"/>
        <v>968800.00000000012</v>
      </c>
      <c r="V2866" s="23" t="s">
        <v>80</v>
      </c>
      <c r="W2866" s="2">
        <v>2016</v>
      </c>
      <c r="X2866" s="265"/>
    </row>
    <row r="2867" spans="1:24" ht="153" x14ac:dyDescent="0.25">
      <c r="A2867" s="6" t="s">
        <v>6832</v>
      </c>
      <c r="B2867" s="11" t="s">
        <v>25</v>
      </c>
      <c r="C2867" s="11" t="s">
        <v>2243</v>
      </c>
      <c r="D2867" s="11" t="s">
        <v>2244</v>
      </c>
      <c r="E2867" s="11" t="s">
        <v>2245</v>
      </c>
      <c r="F2867" s="11" t="s">
        <v>4859</v>
      </c>
      <c r="G2867" s="18" t="s">
        <v>30</v>
      </c>
      <c r="H2867" s="126">
        <v>60</v>
      </c>
      <c r="I2867" s="18">
        <v>470000000</v>
      </c>
      <c r="J2867" s="6" t="s">
        <v>32</v>
      </c>
      <c r="K2867" s="6" t="s">
        <v>45</v>
      </c>
      <c r="L2867" s="6" t="s">
        <v>4822</v>
      </c>
      <c r="M2867" s="19" t="s">
        <v>35</v>
      </c>
      <c r="N2867" s="11" t="s">
        <v>4774</v>
      </c>
      <c r="O2867" s="11" t="s">
        <v>4135</v>
      </c>
      <c r="P2867" s="11">
        <v>796</v>
      </c>
      <c r="Q2867" s="88" t="s">
        <v>39</v>
      </c>
      <c r="R2867" s="21">
        <v>1</v>
      </c>
      <c r="S2867" s="22">
        <v>8000000</v>
      </c>
      <c r="T2867" s="23">
        <f>R2867*S2867</f>
        <v>8000000</v>
      </c>
      <c r="U2867" s="23">
        <f t="shared" si="1689"/>
        <v>8960000</v>
      </c>
      <c r="V2867" s="23" t="s">
        <v>80</v>
      </c>
      <c r="W2867" s="2">
        <v>2016</v>
      </c>
      <c r="X2867" s="265"/>
    </row>
    <row r="2868" spans="1:24" ht="153" x14ac:dyDescent="0.25">
      <c r="A2868" s="6" t="s">
        <v>8825</v>
      </c>
      <c r="B2868" s="6" t="s">
        <v>25</v>
      </c>
      <c r="C2868" s="11" t="s">
        <v>4807</v>
      </c>
      <c r="D2868" s="11" t="s">
        <v>4808</v>
      </c>
      <c r="E2868" s="11" t="s">
        <v>4809</v>
      </c>
      <c r="F2868" s="6" t="s">
        <v>11520</v>
      </c>
      <c r="G2868" s="2" t="s">
        <v>30</v>
      </c>
      <c r="H2868" s="25">
        <v>0</v>
      </c>
      <c r="I2868" s="18">
        <v>470000000</v>
      </c>
      <c r="J2868" s="6" t="s">
        <v>32</v>
      </c>
      <c r="K2868" s="183" t="s">
        <v>240</v>
      </c>
      <c r="L2868" s="26" t="s">
        <v>34</v>
      </c>
      <c r="M2868" s="19" t="s">
        <v>35</v>
      </c>
      <c r="N2868" s="11" t="s">
        <v>4756</v>
      </c>
      <c r="O2868" s="11" t="s">
        <v>2005</v>
      </c>
      <c r="P2868" s="11">
        <v>796</v>
      </c>
      <c r="Q2868" s="88" t="s">
        <v>39</v>
      </c>
      <c r="R2868" s="21">
        <v>2</v>
      </c>
      <c r="S2868" s="22">
        <v>44536</v>
      </c>
      <c r="T2868" s="23">
        <v>0</v>
      </c>
      <c r="U2868" s="23">
        <f t="shared" si="1689"/>
        <v>0</v>
      </c>
      <c r="V2868" s="241"/>
      <c r="W2868" s="2">
        <v>2016</v>
      </c>
      <c r="X2868" s="41" t="s">
        <v>7178</v>
      </c>
    </row>
    <row r="2869" spans="1:24" ht="153" x14ac:dyDescent="0.25">
      <c r="A2869" s="6" t="s">
        <v>11387</v>
      </c>
      <c r="B2869" s="6" t="s">
        <v>25</v>
      </c>
      <c r="C2869" s="11" t="s">
        <v>4807</v>
      </c>
      <c r="D2869" s="11" t="s">
        <v>4808</v>
      </c>
      <c r="E2869" s="11" t="s">
        <v>4809</v>
      </c>
      <c r="F2869" s="6" t="s">
        <v>11520</v>
      </c>
      <c r="G2869" s="2" t="s">
        <v>30</v>
      </c>
      <c r="H2869" s="25">
        <v>0</v>
      </c>
      <c r="I2869" s="18">
        <v>470000000</v>
      </c>
      <c r="J2869" s="6" t="s">
        <v>32</v>
      </c>
      <c r="K2869" s="183" t="s">
        <v>95</v>
      </c>
      <c r="L2869" s="26" t="s">
        <v>34</v>
      </c>
      <c r="M2869" s="19" t="s">
        <v>35</v>
      </c>
      <c r="N2869" s="11" t="s">
        <v>4756</v>
      </c>
      <c r="O2869" s="11" t="s">
        <v>2005</v>
      </c>
      <c r="P2869" s="11">
        <v>796</v>
      </c>
      <c r="Q2869" s="88" t="s">
        <v>39</v>
      </c>
      <c r="R2869" s="21">
        <v>2</v>
      </c>
      <c r="S2869" s="22">
        <v>226440</v>
      </c>
      <c r="T2869" s="23">
        <f t="shared" ref="T2869" si="1691">R2869*S2869</f>
        <v>452880</v>
      </c>
      <c r="U2869" s="23">
        <f t="shared" ref="U2869" si="1692">T2869*1.12</f>
        <v>507225.60000000003</v>
      </c>
      <c r="V2869" s="241"/>
      <c r="W2869" s="2">
        <v>2016</v>
      </c>
      <c r="X2869" s="41"/>
    </row>
    <row r="2870" spans="1:24" ht="153" x14ac:dyDescent="0.25">
      <c r="A2870" s="6" t="s">
        <v>8826</v>
      </c>
      <c r="B2870" s="6" t="s">
        <v>25</v>
      </c>
      <c r="C2870" s="11" t="s">
        <v>7767</v>
      </c>
      <c r="D2870" s="11" t="s">
        <v>334</v>
      </c>
      <c r="E2870" s="11" t="s">
        <v>7768</v>
      </c>
      <c r="F2870" s="7" t="s">
        <v>7769</v>
      </c>
      <c r="G2870" s="2" t="s">
        <v>30</v>
      </c>
      <c r="H2870" s="126">
        <v>60</v>
      </c>
      <c r="I2870" s="6" t="s">
        <v>31</v>
      </c>
      <c r="J2870" s="6" t="s">
        <v>32</v>
      </c>
      <c r="K2870" s="6" t="s">
        <v>240</v>
      </c>
      <c r="L2870" s="6" t="s">
        <v>6800</v>
      </c>
      <c r="M2870" s="6" t="s">
        <v>35</v>
      </c>
      <c r="N2870" s="11" t="s">
        <v>78</v>
      </c>
      <c r="O2870" s="3" t="s">
        <v>79</v>
      </c>
      <c r="P2870" s="32" t="s">
        <v>340</v>
      </c>
      <c r="Q2870" s="3" t="s">
        <v>353</v>
      </c>
      <c r="R2870" s="9">
        <v>510</v>
      </c>
      <c r="S2870" s="23">
        <v>9196</v>
      </c>
      <c r="T2870" s="9">
        <f t="shared" ref="T2870:T2984" si="1693">S2870*R2870</f>
        <v>4689960</v>
      </c>
      <c r="U2870" s="9">
        <f t="shared" si="1689"/>
        <v>5252755.2</v>
      </c>
      <c r="V2870" s="6" t="s">
        <v>80</v>
      </c>
      <c r="W2870" s="6">
        <v>2016</v>
      </c>
      <c r="X2870" s="6"/>
    </row>
    <row r="2871" spans="1:24" ht="191.25" x14ac:dyDescent="0.25">
      <c r="A2871" s="6" t="s">
        <v>8827</v>
      </c>
      <c r="B2871" s="6" t="s">
        <v>25</v>
      </c>
      <c r="C2871" s="11" t="s">
        <v>346</v>
      </c>
      <c r="D2871" s="11" t="s">
        <v>334</v>
      </c>
      <c r="E2871" s="11" t="s">
        <v>347</v>
      </c>
      <c r="F2871" s="6" t="s">
        <v>348</v>
      </c>
      <c r="G2871" s="2" t="s">
        <v>337</v>
      </c>
      <c r="H2871" s="126">
        <v>60</v>
      </c>
      <c r="I2871" s="6" t="s">
        <v>31</v>
      </c>
      <c r="J2871" s="6" t="s">
        <v>32</v>
      </c>
      <c r="K2871" s="6" t="s">
        <v>240</v>
      </c>
      <c r="L2871" s="6" t="s">
        <v>7770</v>
      </c>
      <c r="M2871" s="2" t="s">
        <v>35</v>
      </c>
      <c r="N2871" s="11" t="s">
        <v>78</v>
      </c>
      <c r="O2871" s="3" t="s">
        <v>79</v>
      </c>
      <c r="P2871" s="32" t="s">
        <v>340</v>
      </c>
      <c r="Q2871" s="3" t="s">
        <v>353</v>
      </c>
      <c r="R2871" s="9">
        <v>28400</v>
      </c>
      <c r="S2871" s="9">
        <v>7194</v>
      </c>
      <c r="T2871" s="9">
        <f t="shared" si="1693"/>
        <v>204309600</v>
      </c>
      <c r="U2871" s="9">
        <f t="shared" si="1689"/>
        <v>228826752.00000003</v>
      </c>
      <c r="V2871" s="6" t="s">
        <v>80</v>
      </c>
      <c r="W2871" s="282">
        <v>2016</v>
      </c>
      <c r="X2871" s="6"/>
    </row>
    <row r="2872" spans="1:24" ht="204" x14ac:dyDescent="0.25">
      <c r="A2872" s="6" t="s">
        <v>8828</v>
      </c>
      <c r="B2872" s="6" t="s">
        <v>25</v>
      </c>
      <c r="C2872" s="11" t="s">
        <v>350</v>
      </c>
      <c r="D2872" s="6" t="s">
        <v>334</v>
      </c>
      <c r="E2872" s="6" t="s">
        <v>351</v>
      </c>
      <c r="F2872" s="6" t="s">
        <v>352</v>
      </c>
      <c r="G2872" s="2" t="s">
        <v>337</v>
      </c>
      <c r="H2872" s="126">
        <v>60</v>
      </c>
      <c r="I2872" s="6" t="s">
        <v>31</v>
      </c>
      <c r="J2872" s="6" t="s">
        <v>32</v>
      </c>
      <c r="K2872" s="6" t="s">
        <v>240</v>
      </c>
      <c r="L2872" s="6" t="s">
        <v>6801</v>
      </c>
      <c r="M2872" s="2" t="s">
        <v>35</v>
      </c>
      <c r="N2872" s="11" t="s">
        <v>78</v>
      </c>
      <c r="O2872" s="3" t="s">
        <v>79</v>
      </c>
      <c r="P2872" s="32" t="s">
        <v>340</v>
      </c>
      <c r="Q2872" s="3" t="s">
        <v>353</v>
      </c>
      <c r="R2872" s="9">
        <v>25000</v>
      </c>
      <c r="S2872" s="9">
        <v>6313</v>
      </c>
      <c r="T2872" s="9">
        <f t="shared" si="1693"/>
        <v>157825000</v>
      </c>
      <c r="U2872" s="9">
        <f t="shared" si="1689"/>
        <v>176764000.00000003</v>
      </c>
      <c r="V2872" s="6" t="s">
        <v>80</v>
      </c>
      <c r="W2872" s="6">
        <v>2016</v>
      </c>
      <c r="X2872" s="6"/>
    </row>
    <row r="2873" spans="1:24" ht="204" x14ac:dyDescent="0.25">
      <c r="A2873" s="6" t="s">
        <v>8829</v>
      </c>
      <c r="B2873" s="6" t="s">
        <v>25</v>
      </c>
      <c r="C2873" s="11" t="s">
        <v>361</v>
      </c>
      <c r="D2873" s="11" t="s">
        <v>334</v>
      </c>
      <c r="E2873" s="11" t="s">
        <v>362</v>
      </c>
      <c r="F2873" s="6" t="s">
        <v>363</v>
      </c>
      <c r="G2873" s="2" t="s">
        <v>337</v>
      </c>
      <c r="H2873" s="126">
        <v>60</v>
      </c>
      <c r="I2873" s="6" t="s">
        <v>31</v>
      </c>
      <c r="J2873" s="6" t="s">
        <v>32</v>
      </c>
      <c r="K2873" s="6" t="s">
        <v>240</v>
      </c>
      <c r="L2873" s="6" t="s">
        <v>6800</v>
      </c>
      <c r="M2873" s="2" t="s">
        <v>35</v>
      </c>
      <c r="N2873" s="11" t="s">
        <v>78</v>
      </c>
      <c r="O2873" s="3" t="s">
        <v>79</v>
      </c>
      <c r="P2873" s="32" t="s">
        <v>340</v>
      </c>
      <c r="Q2873" s="3" t="s">
        <v>353</v>
      </c>
      <c r="R2873" s="9">
        <v>1169</v>
      </c>
      <c r="S2873" s="9">
        <v>9039</v>
      </c>
      <c r="T2873" s="9">
        <f t="shared" si="1693"/>
        <v>10566591</v>
      </c>
      <c r="U2873" s="9">
        <f t="shared" si="1689"/>
        <v>11834581.920000002</v>
      </c>
      <c r="V2873" s="6" t="s">
        <v>80</v>
      </c>
      <c r="W2873" s="282">
        <v>2016</v>
      </c>
      <c r="X2873" s="6"/>
    </row>
    <row r="2874" spans="1:24" ht="191.25" x14ac:dyDescent="0.25">
      <c r="A2874" s="6" t="s">
        <v>8830</v>
      </c>
      <c r="B2874" s="6" t="s">
        <v>25</v>
      </c>
      <c r="C2874" s="11" t="s">
        <v>382</v>
      </c>
      <c r="D2874" s="11" t="s">
        <v>366</v>
      </c>
      <c r="E2874" s="11" t="s">
        <v>383</v>
      </c>
      <c r="F2874" s="6" t="s">
        <v>384</v>
      </c>
      <c r="G2874" s="2" t="s">
        <v>337</v>
      </c>
      <c r="H2874" s="126">
        <v>60</v>
      </c>
      <c r="I2874" s="6" t="s">
        <v>31</v>
      </c>
      <c r="J2874" s="6" t="s">
        <v>32</v>
      </c>
      <c r="K2874" s="6" t="s">
        <v>240</v>
      </c>
      <c r="L2874" s="6" t="s">
        <v>6800</v>
      </c>
      <c r="M2874" s="2" t="s">
        <v>35</v>
      </c>
      <c r="N2874" s="11" t="s">
        <v>78</v>
      </c>
      <c r="O2874" s="3" t="s">
        <v>79</v>
      </c>
      <c r="P2874" s="41" t="s">
        <v>38</v>
      </c>
      <c r="Q2874" s="88" t="s">
        <v>39</v>
      </c>
      <c r="R2874" s="9">
        <v>375</v>
      </c>
      <c r="S2874" s="9">
        <v>70250</v>
      </c>
      <c r="T2874" s="9">
        <f t="shared" si="1693"/>
        <v>26343750</v>
      </c>
      <c r="U2874" s="9">
        <f t="shared" si="1689"/>
        <v>29505000.000000004</v>
      </c>
      <c r="V2874" s="6" t="s">
        <v>80</v>
      </c>
      <c r="W2874" s="6">
        <v>2016</v>
      </c>
      <c r="X2874" s="6"/>
    </row>
    <row r="2875" spans="1:24" ht="153" x14ac:dyDescent="0.25">
      <c r="A2875" s="6" t="s">
        <v>8831</v>
      </c>
      <c r="B2875" s="6" t="s">
        <v>25</v>
      </c>
      <c r="C2875" s="11" t="s">
        <v>386</v>
      </c>
      <c r="D2875" s="11" t="s">
        <v>366</v>
      </c>
      <c r="E2875" s="11" t="s">
        <v>387</v>
      </c>
      <c r="F2875" s="6" t="s">
        <v>7771</v>
      </c>
      <c r="G2875" s="2" t="s">
        <v>337</v>
      </c>
      <c r="H2875" s="126">
        <v>60</v>
      </c>
      <c r="I2875" s="6" t="s">
        <v>31</v>
      </c>
      <c r="J2875" s="6" t="s">
        <v>32</v>
      </c>
      <c r="K2875" s="6" t="s">
        <v>460</v>
      </c>
      <c r="L2875" s="6" t="s">
        <v>7770</v>
      </c>
      <c r="M2875" s="2" t="s">
        <v>35</v>
      </c>
      <c r="N2875" s="11" t="s">
        <v>78</v>
      </c>
      <c r="O2875" s="3" t="s">
        <v>79</v>
      </c>
      <c r="P2875" s="41" t="s">
        <v>38</v>
      </c>
      <c r="Q2875" s="88" t="s">
        <v>39</v>
      </c>
      <c r="R2875" s="9">
        <v>60</v>
      </c>
      <c r="S2875" s="9">
        <v>70250</v>
      </c>
      <c r="T2875" s="9">
        <f t="shared" si="1693"/>
        <v>4215000</v>
      </c>
      <c r="U2875" s="9">
        <f t="shared" si="1689"/>
        <v>4720800</v>
      </c>
      <c r="V2875" s="6" t="s">
        <v>80</v>
      </c>
      <c r="W2875" s="6">
        <v>2016</v>
      </c>
      <c r="X2875" s="6"/>
    </row>
    <row r="2876" spans="1:24" ht="153" x14ac:dyDescent="0.25">
      <c r="A2876" s="6" t="s">
        <v>8832</v>
      </c>
      <c r="B2876" s="6" t="s">
        <v>25</v>
      </c>
      <c r="C2876" s="11" t="s">
        <v>399</v>
      </c>
      <c r="D2876" s="11" t="s">
        <v>391</v>
      </c>
      <c r="E2876" s="11" t="s">
        <v>400</v>
      </c>
      <c r="F2876" s="6" t="s">
        <v>7772</v>
      </c>
      <c r="G2876" s="2" t="s">
        <v>337</v>
      </c>
      <c r="H2876" s="126">
        <v>60</v>
      </c>
      <c r="I2876" s="6" t="s">
        <v>31</v>
      </c>
      <c r="J2876" s="6" t="s">
        <v>32</v>
      </c>
      <c r="K2876" s="6" t="s">
        <v>240</v>
      </c>
      <c r="L2876" s="6" t="s">
        <v>7770</v>
      </c>
      <c r="M2876" s="2" t="s">
        <v>35</v>
      </c>
      <c r="N2876" s="11" t="s">
        <v>78</v>
      </c>
      <c r="O2876" s="3" t="s">
        <v>79</v>
      </c>
      <c r="P2876" s="41" t="s">
        <v>38</v>
      </c>
      <c r="Q2876" s="88" t="s">
        <v>39</v>
      </c>
      <c r="R2876" s="9">
        <v>17</v>
      </c>
      <c r="S2876" s="9">
        <v>63185</v>
      </c>
      <c r="T2876" s="9">
        <f t="shared" si="1693"/>
        <v>1074145</v>
      </c>
      <c r="U2876" s="9">
        <f t="shared" si="1689"/>
        <v>1203042.4000000001</v>
      </c>
      <c r="V2876" s="6" t="s">
        <v>80</v>
      </c>
      <c r="W2876" s="6">
        <v>2016</v>
      </c>
      <c r="X2876" s="6"/>
    </row>
    <row r="2877" spans="1:24" ht="153" x14ac:dyDescent="0.25">
      <c r="A2877" s="6" t="s">
        <v>8833</v>
      </c>
      <c r="B2877" s="6" t="s">
        <v>25</v>
      </c>
      <c r="C2877" s="11" t="s">
        <v>412</v>
      </c>
      <c r="D2877" s="11" t="s">
        <v>404</v>
      </c>
      <c r="E2877" s="11" t="s">
        <v>413</v>
      </c>
      <c r="F2877" s="6" t="s">
        <v>7773</v>
      </c>
      <c r="G2877" s="2" t="s">
        <v>337</v>
      </c>
      <c r="H2877" s="126">
        <v>60</v>
      </c>
      <c r="I2877" s="6" t="s">
        <v>31</v>
      </c>
      <c r="J2877" s="6" t="s">
        <v>32</v>
      </c>
      <c r="K2877" s="6" t="s">
        <v>240</v>
      </c>
      <c r="L2877" s="6" t="s">
        <v>7770</v>
      </c>
      <c r="M2877" s="2" t="s">
        <v>35</v>
      </c>
      <c r="N2877" s="11" t="s">
        <v>78</v>
      </c>
      <c r="O2877" s="3" t="s">
        <v>79</v>
      </c>
      <c r="P2877" s="41" t="s">
        <v>38</v>
      </c>
      <c r="Q2877" s="88" t="s">
        <v>39</v>
      </c>
      <c r="R2877" s="9">
        <v>261</v>
      </c>
      <c r="S2877" s="9">
        <v>64189</v>
      </c>
      <c r="T2877" s="9">
        <f t="shared" si="1693"/>
        <v>16753329</v>
      </c>
      <c r="U2877" s="9">
        <f t="shared" si="1689"/>
        <v>18763728.48</v>
      </c>
      <c r="V2877" s="6" t="s">
        <v>80</v>
      </c>
      <c r="W2877" s="6">
        <v>2016</v>
      </c>
      <c r="X2877" s="6"/>
    </row>
    <row r="2878" spans="1:24" ht="153" x14ac:dyDescent="0.25">
      <c r="A2878" s="6" t="s">
        <v>8834</v>
      </c>
      <c r="B2878" s="6" t="s">
        <v>25</v>
      </c>
      <c r="C2878" s="6" t="s">
        <v>425</v>
      </c>
      <c r="D2878" s="6" t="s">
        <v>417</v>
      </c>
      <c r="E2878" s="6" t="s">
        <v>426</v>
      </c>
      <c r="F2878" s="6" t="s">
        <v>7774</v>
      </c>
      <c r="G2878" s="2" t="s">
        <v>337</v>
      </c>
      <c r="H2878" s="126">
        <v>60</v>
      </c>
      <c r="I2878" s="6" t="s">
        <v>31</v>
      </c>
      <c r="J2878" s="6" t="s">
        <v>32</v>
      </c>
      <c r="K2878" s="6" t="s">
        <v>240</v>
      </c>
      <c r="L2878" s="6" t="s">
        <v>7770</v>
      </c>
      <c r="M2878" s="2" t="s">
        <v>35</v>
      </c>
      <c r="N2878" s="11" t="s">
        <v>78</v>
      </c>
      <c r="O2878" s="3" t="s">
        <v>79</v>
      </c>
      <c r="P2878" s="32" t="s">
        <v>38</v>
      </c>
      <c r="Q2878" s="88" t="s">
        <v>39</v>
      </c>
      <c r="R2878" s="9">
        <v>26</v>
      </c>
      <c r="S2878" s="9">
        <v>80570</v>
      </c>
      <c r="T2878" s="9">
        <f t="shared" si="1693"/>
        <v>2094820</v>
      </c>
      <c r="U2878" s="9">
        <f t="shared" si="1689"/>
        <v>2346198.4000000004</v>
      </c>
      <c r="V2878" s="6" t="s">
        <v>80</v>
      </c>
      <c r="W2878" s="6">
        <v>2016</v>
      </c>
      <c r="X2878" s="6"/>
    </row>
    <row r="2879" spans="1:24" ht="102" x14ac:dyDescent="0.25">
      <c r="A2879" s="6" t="s">
        <v>8835</v>
      </c>
      <c r="B2879" s="6" t="s">
        <v>25</v>
      </c>
      <c r="C2879" s="6" t="s">
        <v>7775</v>
      </c>
      <c r="D2879" s="6" t="s">
        <v>334</v>
      </c>
      <c r="E2879" s="6" t="s">
        <v>7776</v>
      </c>
      <c r="F2879" s="7" t="s">
        <v>7777</v>
      </c>
      <c r="G2879" s="2" t="s">
        <v>337</v>
      </c>
      <c r="H2879" s="126">
        <v>0</v>
      </c>
      <c r="I2879" s="6" t="s">
        <v>31</v>
      </c>
      <c r="J2879" s="6" t="s">
        <v>32</v>
      </c>
      <c r="K2879" s="6" t="s">
        <v>240</v>
      </c>
      <c r="L2879" s="6" t="s">
        <v>6799</v>
      </c>
      <c r="M2879" s="6" t="s">
        <v>35</v>
      </c>
      <c r="N2879" s="6" t="s">
        <v>10770</v>
      </c>
      <c r="O2879" s="6" t="s">
        <v>37</v>
      </c>
      <c r="P2879" s="32" t="s">
        <v>432</v>
      </c>
      <c r="Q2879" s="11" t="s">
        <v>433</v>
      </c>
      <c r="R2879" s="23">
        <v>69</v>
      </c>
      <c r="S2879" s="23">
        <v>209822</v>
      </c>
      <c r="T2879" s="9">
        <v>0</v>
      </c>
      <c r="U2879" s="9">
        <f t="shared" si="1689"/>
        <v>0</v>
      </c>
      <c r="V2879" s="6"/>
      <c r="W2879" s="6">
        <v>2016</v>
      </c>
      <c r="X2879" s="41" t="s">
        <v>6905</v>
      </c>
    </row>
    <row r="2880" spans="1:24" ht="153" x14ac:dyDescent="0.25">
      <c r="A2880" s="6" t="s">
        <v>8836</v>
      </c>
      <c r="B2880" s="6" t="s">
        <v>25</v>
      </c>
      <c r="C2880" s="11" t="s">
        <v>7778</v>
      </c>
      <c r="D2880" s="11" t="s">
        <v>334</v>
      </c>
      <c r="E2880" s="11" t="s">
        <v>7779</v>
      </c>
      <c r="F2880" s="7" t="s">
        <v>7780</v>
      </c>
      <c r="G2880" s="2" t="s">
        <v>30</v>
      </c>
      <c r="H2880" s="126">
        <v>60</v>
      </c>
      <c r="I2880" s="6" t="s">
        <v>31</v>
      </c>
      <c r="J2880" s="6" t="s">
        <v>32</v>
      </c>
      <c r="K2880" s="6" t="s">
        <v>240</v>
      </c>
      <c r="L2880" s="6" t="s">
        <v>34</v>
      </c>
      <c r="M2880" s="6" t="s">
        <v>35</v>
      </c>
      <c r="N2880" s="11" t="s">
        <v>78</v>
      </c>
      <c r="O2880" s="3" t="s">
        <v>79</v>
      </c>
      <c r="P2880" s="32" t="s">
        <v>432</v>
      </c>
      <c r="Q2880" s="11" t="s">
        <v>433</v>
      </c>
      <c r="R2880" s="23">
        <v>12</v>
      </c>
      <c r="S2880" s="23">
        <v>209822</v>
      </c>
      <c r="T2880" s="9">
        <v>0</v>
      </c>
      <c r="U2880" s="9">
        <f t="shared" si="1689"/>
        <v>0</v>
      </c>
      <c r="V2880" s="6" t="s">
        <v>80</v>
      </c>
      <c r="W2880" s="6">
        <v>2016</v>
      </c>
      <c r="X2880" s="41" t="s">
        <v>6995</v>
      </c>
    </row>
    <row r="2881" spans="1:24" ht="153" x14ac:dyDescent="0.25">
      <c r="A2881" s="6" t="s">
        <v>10918</v>
      </c>
      <c r="B2881" s="6" t="s">
        <v>25</v>
      </c>
      <c r="C2881" s="11" t="s">
        <v>7778</v>
      </c>
      <c r="D2881" s="11" t="s">
        <v>334</v>
      </c>
      <c r="E2881" s="11" t="s">
        <v>7779</v>
      </c>
      <c r="F2881" s="7" t="s">
        <v>7780</v>
      </c>
      <c r="G2881" s="2" t="s">
        <v>30</v>
      </c>
      <c r="H2881" s="126">
        <v>0</v>
      </c>
      <c r="I2881" s="6" t="s">
        <v>31</v>
      </c>
      <c r="J2881" s="6" t="s">
        <v>32</v>
      </c>
      <c r="K2881" s="6" t="s">
        <v>240</v>
      </c>
      <c r="L2881" s="6" t="s">
        <v>34</v>
      </c>
      <c r="M2881" s="6" t="s">
        <v>35</v>
      </c>
      <c r="N2881" s="11" t="s">
        <v>36</v>
      </c>
      <c r="O2881" s="3" t="s">
        <v>2050</v>
      </c>
      <c r="P2881" s="32" t="s">
        <v>432</v>
      </c>
      <c r="Q2881" s="11" t="s">
        <v>433</v>
      </c>
      <c r="R2881" s="23">
        <v>12</v>
      </c>
      <c r="S2881" s="23">
        <v>209822</v>
      </c>
      <c r="T2881" s="9">
        <v>0</v>
      </c>
      <c r="U2881" s="9">
        <f t="shared" ref="U2881" si="1694">T2881*1.12</f>
        <v>0</v>
      </c>
      <c r="V2881" s="6"/>
      <c r="W2881" s="6">
        <v>2016</v>
      </c>
      <c r="X2881" s="41" t="s">
        <v>10815</v>
      </c>
    </row>
    <row r="2882" spans="1:24" ht="153" x14ac:dyDescent="0.25">
      <c r="A2882" s="6" t="s">
        <v>10973</v>
      </c>
      <c r="B2882" s="6" t="s">
        <v>25</v>
      </c>
      <c r="C2882" s="11" t="s">
        <v>7778</v>
      </c>
      <c r="D2882" s="11" t="s">
        <v>334</v>
      </c>
      <c r="E2882" s="11" t="s">
        <v>7779</v>
      </c>
      <c r="F2882" s="7" t="s">
        <v>7780</v>
      </c>
      <c r="G2882" s="2" t="s">
        <v>30</v>
      </c>
      <c r="H2882" s="126">
        <v>60</v>
      </c>
      <c r="I2882" s="6" t="s">
        <v>31</v>
      </c>
      <c r="J2882" s="6" t="s">
        <v>32</v>
      </c>
      <c r="K2882" s="6" t="s">
        <v>95</v>
      </c>
      <c r="L2882" s="6" t="s">
        <v>34</v>
      </c>
      <c r="M2882" s="6" t="s">
        <v>35</v>
      </c>
      <c r="N2882" s="11" t="s">
        <v>78</v>
      </c>
      <c r="O2882" s="3" t="s">
        <v>79</v>
      </c>
      <c r="P2882" s="32" t="s">
        <v>432</v>
      </c>
      <c r="Q2882" s="11" t="s">
        <v>433</v>
      </c>
      <c r="R2882" s="23">
        <v>12</v>
      </c>
      <c r="S2882" s="23">
        <v>226800</v>
      </c>
      <c r="T2882" s="9">
        <f t="shared" ref="T2882" si="1695">S2882*R2882</f>
        <v>2721600</v>
      </c>
      <c r="U2882" s="9">
        <f t="shared" ref="U2882" si="1696">T2882*1.12</f>
        <v>3048192.0000000005</v>
      </c>
      <c r="V2882" s="6" t="s">
        <v>80</v>
      </c>
      <c r="W2882" s="6">
        <v>2016</v>
      </c>
      <c r="X2882" s="41"/>
    </row>
    <row r="2883" spans="1:24" ht="153" x14ac:dyDescent="0.25">
      <c r="A2883" s="6" t="s">
        <v>8837</v>
      </c>
      <c r="B2883" s="6" t="s">
        <v>25</v>
      </c>
      <c r="C2883" s="11" t="s">
        <v>7781</v>
      </c>
      <c r="D2883" s="11" t="s">
        <v>334</v>
      </c>
      <c r="E2883" s="11" t="s">
        <v>7782</v>
      </c>
      <c r="F2883" s="7" t="s">
        <v>7783</v>
      </c>
      <c r="G2883" s="2" t="s">
        <v>30</v>
      </c>
      <c r="H2883" s="126">
        <v>60</v>
      </c>
      <c r="I2883" s="6" t="s">
        <v>31</v>
      </c>
      <c r="J2883" s="6" t="s">
        <v>32</v>
      </c>
      <c r="K2883" s="6" t="s">
        <v>240</v>
      </c>
      <c r="L2883" s="6" t="s">
        <v>34</v>
      </c>
      <c r="M2883" s="6" t="s">
        <v>35</v>
      </c>
      <c r="N2883" s="11" t="s">
        <v>78</v>
      </c>
      <c r="O2883" s="3" t="s">
        <v>79</v>
      </c>
      <c r="P2883" s="32" t="s">
        <v>432</v>
      </c>
      <c r="Q2883" s="11" t="s">
        <v>433</v>
      </c>
      <c r="R2883" s="23">
        <v>4.72</v>
      </c>
      <c r="S2883" s="23">
        <v>209822</v>
      </c>
      <c r="T2883" s="9">
        <v>0</v>
      </c>
      <c r="U2883" s="9">
        <f t="shared" si="1689"/>
        <v>0</v>
      </c>
      <c r="V2883" s="6" t="s">
        <v>80</v>
      </c>
      <c r="W2883" s="6">
        <v>2016</v>
      </c>
      <c r="X2883" s="41" t="s">
        <v>7178</v>
      </c>
    </row>
    <row r="2884" spans="1:24" ht="153" x14ac:dyDescent="0.25">
      <c r="A2884" s="6" t="s">
        <v>10919</v>
      </c>
      <c r="B2884" s="6" t="s">
        <v>25</v>
      </c>
      <c r="C2884" s="11" t="s">
        <v>7781</v>
      </c>
      <c r="D2884" s="11" t="s">
        <v>334</v>
      </c>
      <c r="E2884" s="11" t="s">
        <v>7782</v>
      </c>
      <c r="F2884" s="7" t="s">
        <v>7783</v>
      </c>
      <c r="G2884" s="2" t="s">
        <v>30</v>
      </c>
      <c r="H2884" s="126">
        <v>60</v>
      </c>
      <c r="I2884" s="6" t="s">
        <v>31</v>
      </c>
      <c r="J2884" s="6" t="s">
        <v>32</v>
      </c>
      <c r="K2884" s="6" t="s">
        <v>95</v>
      </c>
      <c r="L2884" s="6" t="s">
        <v>34</v>
      </c>
      <c r="M2884" s="6" t="s">
        <v>35</v>
      </c>
      <c r="N2884" s="11" t="s">
        <v>78</v>
      </c>
      <c r="O2884" s="3" t="s">
        <v>79</v>
      </c>
      <c r="P2884" s="32" t="s">
        <v>432</v>
      </c>
      <c r="Q2884" s="11" t="s">
        <v>433</v>
      </c>
      <c r="R2884" s="23">
        <v>4.72</v>
      </c>
      <c r="S2884" s="23">
        <v>226800</v>
      </c>
      <c r="T2884" s="9">
        <f t="shared" ref="T2884" si="1697">S2884*R2884</f>
        <v>1070496</v>
      </c>
      <c r="U2884" s="9">
        <f t="shared" ref="U2884" si="1698">T2884*1.12</f>
        <v>1198955.52</v>
      </c>
      <c r="V2884" s="6" t="s">
        <v>80</v>
      </c>
      <c r="W2884" s="6">
        <v>2016</v>
      </c>
      <c r="X2884" s="41"/>
    </row>
    <row r="2885" spans="1:24" ht="153" x14ac:dyDescent="0.25">
      <c r="A2885" s="6" t="s">
        <v>8838</v>
      </c>
      <c r="B2885" s="6" t="s">
        <v>25</v>
      </c>
      <c r="C2885" s="11" t="s">
        <v>7784</v>
      </c>
      <c r="D2885" s="11" t="s">
        <v>334</v>
      </c>
      <c r="E2885" s="11" t="s">
        <v>7785</v>
      </c>
      <c r="F2885" s="7" t="s">
        <v>7786</v>
      </c>
      <c r="G2885" s="2" t="s">
        <v>337</v>
      </c>
      <c r="H2885" s="126">
        <v>60</v>
      </c>
      <c r="I2885" s="6" t="s">
        <v>31</v>
      </c>
      <c r="J2885" s="6" t="s">
        <v>32</v>
      </c>
      <c r="K2885" s="6" t="s">
        <v>240</v>
      </c>
      <c r="L2885" s="6" t="s">
        <v>34</v>
      </c>
      <c r="M2885" s="6" t="s">
        <v>35</v>
      </c>
      <c r="N2885" s="11" t="s">
        <v>78</v>
      </c>
      <c r="O2885" s="3" t="s">
        <v>79</v>
      </c>
      <c r="P2885" s="32" t="s">
        <v>432</v>
      </c>
      <c r="Q2885" s="11" t="s">
        <v>433</v>
      </c>
      <c r="R2885" s="23">
        <v>43</v>
      </c>
      <c r="S2885" s="9">
        <v>209822</v>
      </c>
      <c r="T2885" s="9">
        <v>0</v>
      </c>
      <c r="U2885" s="9">
        <f t="shared" si="1689"/>
        <v>0</v>
      </c>
      <c r="V2885" s="9" t="s">
        <v>80</v>
      </c>
      <c r="W2885" s="6">
        <v>2016</v>
      </c>
      <c r="X2885" s="41" t="s">
        <v>7178</v>
      </c>
    </row>
    <row r="2886" spans="1:24" ht="153" x14ac:dyDescent="0.25">
      <c r="A2886" s="6" t="s">
        <v>10920</v>
      </c>
      <c r="B2886" s="6" t="s">
        <v>25</v>
      </c>
      <c r="C2886" s="11" t="s">
        <v>7784</v>
      </c>
      <c r="D2886" s="11" t="s">
        <v>334</v>
      </c>
      <c r="E2886" s="11" t="s">
        <v>7785</v>
      </c>
      <c r="F2886" s="7" t="s">
        <v>7786</v>
      </c>
      <c r="G2886" s="2" t="s">
        <v>337</v>
      </c>
      <c r="H2886" s="126">
        <v>60</v>
      </c>
      <c r="I2886" s="6" t="s">
        <v>31</v>
      </c>
      <c r="J2886" s="6" t="s">
        <v>32</v>
      </c>
      <c r="K2886" s="6" t="s">
        <v>95</v>
      </c>
      <c r="L2886" s="6" t="s">
        <v>34</v>
      </c>
      <c r="M2886" s="6" t="s">
        <v>35</v>
      </c>
      <c r="N2886" s="11" t="s">
        <v>78</v>
      </c>
      <c r="O2886" s="3" t="s">
        <v>79</v>
      </c>
      <c r="P2886" s="32" t="s">
        <v>432</v>
      </c>
      <c r="Q2886" s="11" t="s">
        <v>433</v>
      </c>
      <c r="R2886" s="23">
        <v>43</v>
      </c>
      <c r="S2886" s="9">
        <v>226800</v>
      </c>
      <c r="T2886" s="9">
        <f t="shared" ref="T2886" si="1699">S2886*R2886</f>
        <v>9752400</v>
      </c>
      <c r="U2886" s="9">
        <f t="shared" ref="U2886" si="1700">T2886*1.12</f>
        <v>10922688.000000002</v>
      </c>
      <c r="V2886" s="9" t="s">
        <v>80</v>
      </c>
      <c r="W2886" s="6">
        <v>2016</v>
      </c>
      <c r="X2886" s="41"/>
    </row>
    <row r="2887" spans="1:24" ht="153" x14ac:dyDescent="0.25">
      <c r="A2887" s="6" t="s">
        <v>8839</v>
      </c>
      <c r="B2887" s="6" t="s">
        <v>25</v>
      </c>
      <c r="C2887" s="11" t="s">
        <v>7787</v>
      </c>
      <c r="D2887" s="11" t="s">
        <v>334</v>
      </c>
      <c r="E2887" s="11" t="s">
        <v>7788</v>
      </c>
      <c r="F2887" s="7" t="s">
        <v>7789</v>
      </c>
      <c r="G2887" s="2" t="s">
        <v>30</v>
      </c>
      <c r="H2887" s="126">
        <v>60</v>
      </c>
      <c r="I2887" s="6" t="s">
        <v>31</v>
      </c>
      <c r="J2887" s="6" t="s">
        <v>32</v>
      </c>
      <c r="K2887" s="6" t="s">
        <v>95</v>
      </c>
      <c r="L2887" s="6" t="s">
        <v>34</v>
      </c>
      <c r="M2887" s="6" t="s">
        <v>35</v>
      </c>
      <c r="N2887" s="11" t="s">
        <v>78</v>
      </c>
      <c r="O2887" s="3" t="s">
        <v>79</v>
      </c>
      <c r="P2887" s="32" t="s">
        <v>432</v>
      </c>
      <c r="Q2887" s="11" t="s">
        <v>433</v>
      </c>
      <c r="R2887" s="23">
        <v>0.38</v>
      </c>
      <c r="S2887" s="9">
        <v>209822</v>
      </c>
      <c r="T2887" s="9">
        <v>0</v>
      </c>
      <c r="U2887" s="9">
        <f t="shared" si="1689"/>
        <v>0</v>
      </c>
      <c r="V2887" s="9" t="s">
        <v>80</v>
      </c>
      <c r="W2887" s="6">
        <v>2016</v>
      </c>
      <c r="X2887" s="41" t="s">
        <v>7015</v>
      </c>
    </row>
    <row r="2888" spans="1:24" ht="153" x14ac:dyDescent="0.25">
      <c r="A2888" s="6" t="s">
        <v>10921</v>
      </c>
      <c r="B2888" s="6" t="s">
        <v>25</v>
      </c>
      <c r="C2888" s="11" t="s">
        <v>7787</v>
      </c>
      <c r="D2888" s="11" t="s">
        <v>334</v>
      </c>
      <c r="E2888" s="11" t="s">
        <v>7788</v>
      </c>
      <c r="F2888" s="7" t="s">
        <v>7789</v>
      </c>
      <c r="G2888" s="2" t="s">
        <v>30</v>
      </c>
      <c r="H2888" s="126">
        <v>60</v>
      </c>
      <c r="I2888" s="6" t="s">
        <v>31</v>
      </c>
      <c r="J2888" s="6" t="s">
        <v>32</v>
      </c>
      <c r="K2888" s="6" t="s">
        <v>95</v>
      </c>
      <c r="L2888" s="6" t="s">
        <v>34</v>
      </c>
      <c r="M2888" s="6" t="s">
        <v>35</v>
      </c>
      <c r="N2888" s="11" t="s">
        <v>78</v>
      </c>
      <c r="O2888" s="3" t="s">
        <v>79</v>
      </c>
      <c r="P2888" s="32" t="s">
        <v>432</v>
      </c>
      <c r="Q2888" s="11" t="s">
        <v>433</v>
      </c>
      <c r="R2888" s="23">
        <v>0.38</v>
      </c>
      <c r="S2888" s="9">
        <v>226800</v>
      </c>
      <c r="T2888" s="9">
        <f t="shared" ref="T2888" si="1701">S2888*R2888</f>
        <v>86184</v>
      </c>
      <c r="U2888" s="9">
        <f t="shared" ref="U2888" si="1702">T2888*1.12</f>
        <v>96526.080000000016</v>
      </c>
      <c r="V2888" s="9" t="s">
        <v>80</v>
      </c>
      <c r="W2888" s="6">
        <v>2016</v>
      </c>
      <c r="X2888" s="41"/>
    </row>
    <row r="2889" spans="1:24" ht="153" x14ac:dyDescent="0.25">
      <c r="A2889" s="6" t="s">
        <v>8840</v>
      </c>
      <c r="B2889" s="6" t="s">
        <v>25</v>
      </c>
      <c r="C2889" s="11" t="s">
        <v>7790</v>
      </c>
      <c r="D2889" s="11" t="s">
        <v>334</v>
      </c>
      <c r="E2889" s="11" t="s">
        <v>7791</v>
      </c>
      <c r="F2889" s="7" t="s">
        <v>7792</v>
      </c>
      <c r="G2889" s="2" t="s">
        <v>30</v>
      </c>
      <c r="H2889" s="126">
        <v>60</v>
      </c>
      <c r="I2889" s="6" t="s">
        <v>31</v>
      </c>
      <c r="J2889" s="6" t="s">
        <v>32</v>
      </c>
      <c r="K2889" s="6" t="s">
        <v>240</v>
      </c>
      <c r="L2889" s="6" t="s">
        <v>34</v>
      </c>
      <c r="M2889" s="6" t="s">
        <v>35</v>
      </c>
      <c r="N2889" s="11" t="s">
        <v>78</v>
      </c>
      <c r="O2889" s="3" t="s">
        <v>79</v>
      </c>
      <c r="P2889" s="32" t="s">
        <v>432</v>
      </c>
      <c r="Q2889" s="11" t="s">
        <v>433</v>
      </c>
      <c r="R2889" s="23">
        <v>24.696999999999999</v>
      </c>
      <c r="S2889" s="9">
        <v>209822</v>
      </c>
      <c r="T2889" s="9">
        <v>0</v>
      </c>
      <c r="U2889" s="9">
        <f t="shared" si="1689"/>
        <v>0</v>
      </c>
      <c r="V2889" s="9" t="s">
        <v>80</v>
      </c>
      <c r="W2889" s="6">
        <v>2016</v>
      </c>
      <c r="X2889" s="41" t="s">
        <v>7178</v>
      </c>
    </row>
    <row r="2890" spans="1:24" ht="153" x14ac:dyDescent="0.25">
      <c r="A2890" s="6" t="s">
        <v>10922</v>
      </c>
      <c r="B2890" s="6" t="s">
        <v>25</v>
      </c>
      <c r="C2890" s="11" t="s">
        <v>7790</v>
      </c>
      <c r="D2890" s="11" t="s">
        <v>334</v>
      </c>
      <c r="E2890" s="11" t="s">
        <v>7791</v>
      </c>
      <c r="F2890" s="7" t="s">
        <v>7792</v>
      </c>
      <c r="G2890" s="2" t="s">
        <v>30</v>
      </c>
      <c r="H2890" s="126">
        <v>60</v>
      </c>
      <c r="I2890" s="6" t="s">
        <v>31</v>
      </c>
      <c r="J2890" s="6" t="s">
        <v>32</v>
      </c>
      <c r="K2890" s="6" t="s">
        <v>95</v>
      </c>
      <c r="L2890" s="6" t="s">
        <v>34</v>
      </c>
      <c r="M2890" s="6" t="s">
        <v>35</v>
      </c>
      <c r="N2890" s="11" t="s">
        <v>78</v>
      </c>
      <c r="O2890" s="3" t="s">
        <v>79</v>
      </c>
      <c r="P2890" s="32" t="s">
        <v>432</v>
      </c>
      <c r="Q2890" s="11" t="s">
        <v>433</v>
      </c>
      <c r="R2890" s="23">
        <v>24.696999999999999</v>
      </c>
      <c r="S2890" s="9">
        <v>226800</v>
      </c>
      <c r="T2890" s="9">
        <f t="shared" ref="T2890" si="1703">S2890*R2890</f>
        <v>5601279.5999999996</v>
      </c>
      <c r="U2890" s="9">
        <f t="shared" ref="U2890" si="1704">T2890*1.12</f>
        <v>6273433.1519999998</v>
      </c>
      <c r="V2890" s="9" t="s">
        <v>80</v>
      </c>
      <c r="W2890" s="6">
        <v>2016</v>
      </c>
      <c r="X2890" s="41"/>
    </row>
    <row r="2891" spans="1:24" ht="153" x14ac:dyDescent="0.25">
      <c r="A2891" s="6" t="s">
        <v>8841</v>
      </c>
      <c r="B2891" s="6" t="s">
        <v>25</v>
      </c>
      <c r="C2891" s="11" t="s">
        <v>7793</v>
      </c>
      <c r="D2891" s="11" t="s">
        <v>334</v>
      </c>
      <c r="E2891" s="11" t="s">
        <v>7794</v>
      </c>
      <c r="F2891" s="7" t="s">
        <v>7795</v>
      </c>
      <c r="G2891" s="2" t="s">
        <v>30</v>
      </c>
      <c r="H2891" s="126">
        <v>60</v>
      </c>
      <c r="I2891" s="6" t="s">
        <v>31</v>
      </c>
      <c r="J2891" s="6" t="s">
        <v>32</v>
      </c>
      <c r="K2891" s="6" t="s">
        <v>95</v>
      </c>
      <c r="L2891" s="6" t="s">
        <v>34</v>
      </c>
      <c r="M2891" s="6" t="s">
        <v>35</v>
      </c>
      <c r="N2891" s="11" t="s">
        <v>78</v>
      </c>
      <c r="O2891" s="3" t="s">
        <v>79</v>
      </c>
      <c r="P2891" s="32" t="s">
        <v>432</v>
      </c>
      <c r="Q2891" s="11" t="s">
        <v>433</v>
      </c>
      <c r="R2891" s="23">
        <v>1.1459999999999999</v>
      </c>
      <c r="S2891" s="9">
        <v>209822</v>
      </c>
      <c r="T2891" s="9">
        <v>0</v>
      </c>
      <c r="U2891" s="9">
        <f t="shared" si="1689"/>
        <v>0</v>
      </c>
      <c r="V2891" s="9" t="s">
        <v>80</v>
      </c>
      <c r="W2891" s="6">
        <v>2016</v>
      </c>
      <c r="X2891" s="41" t="s">
        <v>7015</v>
      </c>
    </row>
    <row r="2892" spans="1:24" ht="153" x14ac:dyDescent="0.25">
      <c r="A2892" s="6" t="s">
        <v>10923</v>
      </c>
      <c r="B2892" s="6" t="s">
        <v>25</v>
      </c>
      <c r="C2892" s="11" t="s">
        <v>7793</v>
      </c>
      <c r="D2892" s="11" t="s">
        <v>334</v>
      </c>
      <c r="E2892" s="11" t="s">
        <v>7794</v>
      </c>
      <c r="F2892" s="7" t="s">
        <v>7795</v>
      </c>
      <c r="G2892" s="2" t="s">
        <v>30</v>
      </c>
      <c r="H2892" s="126">
        <v>60</v>
      </c>
      <c r="I2892" s="6" t="s">
        <v>31</v>
      </c>
      <c r="J2892" s="6" t="s">
        <v>32</v>
      </c>
      <c r="K2892" s="6" t="s">
        <v>95</v>
      </c>
      <c r="L2892" s="6" t="s">
        <v>34</v>
      </c>
      <c r="M2892" s="6" t="s">
        <v>35</v>
      </c>
      <c r="N2892" s="11" t="s">
        <v>78</v>
      </c>
      <c r="O2892" s="3" t="s">
        <v>79</v>
      </c>
      <c r="P2892" s="32" t="s">
        <v>432</v>
      </c>
      <c r="Q2892" s="11" t="s">
        <v>433</v>
      </c>
      <c r="R2892" s="23">
        <v>1.1459999999999999</v>
      </c>
      <c r="S2892" s="9">
        <v>226800</v>
      </c>
      <c r="T2892" s="9">
        <f t="shared" ref="T2892" si="1705">S2892*R2892</f>
        <v>259912.8</v>
      </c>
      <c r="U2892" s="9">
        <f t="shared" ref="U2892" si="1706">T2892*1.12</f>
        <v>291102.33600000001</v>
      </c>
      <c r="V2892" s="9" t="s">
        <v>80</v>
      </c>
      <c r="W2892" s="6">
        <v>2016</v>
      </c>
      <c r="X2892" s="41"/>
    </row>
    <row r="2893" spans="1:24" ht="153" x14ac:dyDescent="0.25">
      <c r="A2893" s="6" t="s">
        <v>8842</v>
      </c>
      <c r="B2893" s="6" t="s">
        <v>25</v>
      </c>
      <c r="C2893" s="11" t="s">
        <v>7796</v>
      </c>
      <c r="D2893" s="11" t="s">
        <v>334</v>
      </c>
      <c r="E2893" s="11" t="s">
        <v>7797</v>
      </c>
      <c r="F2893" s="7" t="s">
        <v>7798</v>
      </c>
      <c r="G2893" s="2" t="s">
        <v>30</v>
      </c>
      <c r="H2893" s="126">
        <v>60</v>
      </c>
      <c r="I2893" s="6" t="s">
        <v>31</v>
      </c>
      <c r="J2893" s="6" t="s">
        <v>32</v>
      </c>
      <c r="K2893" s="6" t="s">
        <v>95</v>
      </c>
      <c r="L2893" s="6" t="s">
        <v>34</v>
      </c>
      <c r="M2893" s="6" t="s">
        <v>35</v>
      </c>
      <c r="N2893" s="11" t="s">
        <v>78</v>
      </c>
      <c r="O2893" s="3" t="s">
        <v>79</v>
      </c>
      <c r="P2893" s="32" t="s">
        <v>432</v>
      </c>
      <c r="Q2893" s="11" t="s">
        <v>433</v>
      </c>
      <c r="R2893" s="23">
        <v>1.6</v>
      </c>
      <c r="S2893" s="9">
        <v>209822</v>
      </c>
      <c r="T2893" s="9">
        <v>0</v>
      </c>
      <c r="U2893" s="9">
        <f t="shared" si="1689"/>
        <v>0</v>
      </c>
      <c r="V2893" s="9" t="s">
        <v>80</v>
      </c>
      <c r="W2893" s="6">
        <v>2016</v>
      </c>
      <c r="X2893" s="41" t="s">
        <v>7015</v>
      </c>
    </row>
    <row r="2894" spans="1:24" ht="153" x14ac:dyDescent="0.25">
      <c r="A2894" s="6" t="s">
        <v>10924</v>
      </c>
      <c r="B2894" s="6" t="s">
        <v>25</v>
      </c>
      <c r="C2894" s="11" t="s">
        <v>7796</v>
      </c>
      <c r="D2894" s="11" t="s">
        <v>334</v>
      </c>
      <c r="E2894" s="11" t="s">
        <v>7797</v>
      </c>
      <c r="F2894" s="7" t="s">
        <v>7798</v>
      </c>
      <c r="G2894" s="2" t="s">
        <v>30</v>
      </c>
      <c r="H2894" s="126">
        <v>60</v>
      </c>
      <c r="I2894" s="6" t="s">
        <v>31</v>
      </c>
      <c r="J2894" s="6" t="s">
        <v>32</v>
      </c>
      <c r="K2894" s="6" t="s">
        <v>95</v>
      </c>
      <c r="L2894" s="6" t="s">
        <v>34</v>
      </c>
      <c r="M2894" s="6" t="s">
        <v>35</v>
      </c>
      <c r="N2894" s="11" t="s">
        <v>78</v>
      </c>
      <c r="O2894" s="3" t="s">
        <v>79</v>
      </c>
      <c r="P2894" s="32" t="s">
        <v>432</v>
      </c>
      <c r="Q2894" s="11" t="s">
        <v>433</v>
      </c>
      <c r="R2894" s="23">
        <v>1.6</v>
      </c>
      <c r="S2894" s="9">
        <v>226800</v>
      </c>
      <c r="T2894" s="9">
        <f t="shared" ref="T2894" si="1707">S2894*R2894</f>
        <v>362880</v>
      </c>
      <c r="U2894" s="9">
        <f t="shared" ref="U2894" si="1708">T2894*1.12</f>
        <v>406425.60000000003</v>
      </c>
      <c r="V2894" s="9" t="s">
        <v>80</v>
      </c>
      <c r="W2894" s="6">
        <v>2016</v>
      </c>
      <c r="X2894" s="41"/>
    </row>
    <row r="2895" spans="1:24" ht="153" x14ac:dyDescent="0.25">
      <c r="A2895" s="6" t="s">
        <v>8843</v>
      </c>
      <c r="B2895" s="6" t="s">
        <v>25</v>
      </c>
      <c r="C2895" s="11" t="s">
        <v>7799</v>
      </c>
      <c r="D2895" s="11" t="s">
        <v>334</v>
      </c>
      <c r="E2895" s="11" t="s">
        <v>7800</v>
      </c>
      <c r="F2895" s="283" t="s">
        <v>7801</v>
      </c>
      <c r="G2895" s="2" t="s">
        <v>30</v>
      </c>
      <c r="H2895" s="126">
        <v>60</v>
      </c>
      <c r="I2895" s="6" t="s">
        <v>31</v>
      </c>
      <c r="J2895" s="6" t="s">
        <v>32</v>
      </c>
      <c r="K2895" s="6" t="s">
        <v>240</v>
      </c>
      <c r="L2895" s="6" t="s">
        <v>34</v>
      </c>
      <c r="M2895" s="6" t="s">
        <v>35</v>
      </c>
      <c r="N2895" s="11" t="s">
        <v>78</v>
      </c>
      <c r="O2895" s="3" t="s">
        <v>79</v>
      </c>
      <c r="P2895" s="32" t="s">
        <v>432</v>
      </c>
      <c r="Q2895" s="11" t="s">
        <v>433</v>
      </c>
      <c r="R2895" s="23">
        <v>3.16</v>
      </c>
      <c r="S2895" s="9">
        <v>209822</v>
      </c>
      <c r="T2895" s="9">
        <v>0</v>
      </c>
      <c r="U2895" s="9">
        <f t="shared" si="1689"/>
        <v>0</v>
      </c>
      <c r="V2895" s="9" t="s">
        <v>80</v>
      </c>
      <c r="W2895" s="6">
        <v>2016</v>
      </c>
      <c r="X2895" s="41" t="s">
        <v>7178</v>
      </c>
    </row>
    <row r="2896" spans="1:24" ht="153" x14ac:dyDescent="0.25">
      <c r="A2896" s="6" t="s">
        <v>10925</v>
      </c>
      <c r="B2896" s="6" t="s">
        <v>25</v>
      </c>
      <c r="C2896" s="11" t="s">
        <v>7799</v>
      </c>
      <c r="D2896" s="11" t="s">
        <v>334</v>
      </c>
      <c r="E2896" s="11" t="s">
        <v>7800</v>
      </c>
      <c r="F2896" s="283" t="s">
        <v>7801</v>
      </c>
      <c r="G2896" s="2" t="s">
        <v>30</v>
      </c>
      <c r="H2896" s="126">
        <v>60</v>
      </c>
      <c r="I2896" s="6" t="s">
        <v>31</v>
      </c>
      <c r="J2896" s="6" t="s">
        <v>32</v>
      </c>
      <c r="K2896" s="6" t="s">
        <v>95</v>
      </c>
      <c r="L2896" s="6" t="s">
        <v>34</v>
      </c>
      <c r="M2896" s="6" t="s">
        <v>35</v>
      </c>
      <c r="N2896" s="11" t="s">
        <v>78</v>
      </c>
      <c r="O2896" s="3" t="s">
        <v>79</v>
      </c>
      <c r="P2896" s="32" t="s">
        <v>432</v>
      </c>
      <c r="Q2896" s="11" t="s">
        <v>433</v>
      </c>
      <c r="R2896" s="23">
        <v>3.16</v>
      </c>
      <c r="S2896" s="9">
        <v>226800</v>
      </c>
      <c r="T2896" s="9">
        <f t="shared" ref="T2896" si="1709">S2896*R2896</f>
        <v>716688</v>
      </c>
      <c r="U2896" s="9">
        <f t="shared" ref="U2896" si="1710">T2896*1.12</f>
        <v>802690.56000000006</v>
      </c>
      <c r="V2896" s="9" t="s">
        <v>80</v>
      </c>
      <c r="W2896" s="6">
        <v>2016</v>
      </c>
      <c r="X2896" s="41"/>
    </row>
    <row r="2897" spans="1:24" ht="153" x14ac:dyDescent="0.25">
      <c r="A2897" s="6" t="s">
        <v>8844</v>
      </c>
      <c r="B2897" s="6" t="s">
        <v>25</v>
      </c>
      <c r="C2897" s="11" t="s">
        <v>7802</v>
      </c>
      <c r="D2897" s="11" t="s">
        <v>334</v>
      </c>
      <c r="E2897" s="11" t="s">
        <v>7803</v>
      </c>
      <c r="F2897" s="283" t="s">
        <v>7804</v>
      </c>
      <c r="G2897" s="2" t="s">
        <v>30</v>
      </c>
      <c r="H2897" s="126">
        <v>60</v>
      </c>
      <c r="I2897" s="6" t="s">
        <v>31</v>
      </c>
      <c r="J2897" s="6" t="s">
        <v>32</v>
      </c>
      <c r="K2897" s="6" t="s">
        <v>240</v>
      </c>
      <c r="L2897" s="6" t="s">
        <v>34</v>
      </c>
      <c r="M2897" s="6" t="s">
        <v>35</v>
      </c>
      <c r="N2897" s="11" t="s">
        <v>78</v>
      </c>
      <c r="O2897" s="3" t="s">
        <v>79</v>
      </c>
      <c r="P2897" s="32" t="s">
        <v>432</v>
      </c>
      <c r="Q2897" s="11" t="s">
        <v>433</v>
      </c>
      <c r="R2897" s="23">
        <v>1.087</v>
      </c>
      <c r="S2897" s="9">
        <v>209822</v>
      </c>
      <c r="T2897" s="9">
        <v>0</v>
      </c>
      <c r="U2897" s="9">
        <f t="shared" si="1689"/>
        <v>0</v>
      </c>
      <c r="V2897" s="9" t="s">
        <v>80</v>
      </c>
      <c r="W2897" s="6">
        <v>2016</v>
      </c>
      <c r="X2897" s="41" t="s">
        <v>7178</v>
      </c>
    </row>
    <row r="2898" spans="1:24" ht="153" x14ac:dyDescent="0.25">
      <c r="A2898" s="6" t="s">
        <v>10926</v>
      </c>
      <c r="B2898" s="6" t="s">
        <v>25</v>
      </c>
      <c r="C2898" s="11" t="s">
        <v>7802</v>
      </c>
      <c r="D2898" s="11" t="s">
        <v>334</v>
      </c>
      <c r="E2898" s="11" t="s">
        <v>7803</v>
      </c>
      <c r="F2898" s="283" t="s">
        <v>7804</v>
      </c>
      <c r="G2898" s="2" t="s">
        <v>30</v>
      </c>
      <c r="H2898" s="126">
        <v>60</v>
      </c>
      <c r="I2898" s="6" t="s">
        <v>31</v>
      </c>
      <c r="J2898" s="6" t="s">
        <v>32</v>
      </c>
      <c r="K2898" s="6" t="s">
        <v>95</v>
      </c>
      <c r="L2898" s="6" t="s">
        <v>34</v>
      </c>
      <c r="M2898" s="6" t="s">
        <v>35</v>
      </c>
      <c r="N2898" s="11" t="s">
        <v>78</v>
      </c>
      <c r="O2898" s="3" t="s">
        <v>79</v>
      </c>
      <c r="P2898" s="32" t="s">
        <v>432</v>
      </c>
      <c r="Q2898" s="11" t="s">
        <v>433</v>
      </c>
      <c r="R2898" s="23">
        <v>1.087</v>
      </c>
      <c r="S2898" s="9">
        <v>226800</v>
      </c>
      <c r="T2898" s="9">
        <f t="shared" ref="T2898" si="1711">S2898*R2898</f>
        <v>246531.6</v>
      </c>
      <c r="U2898" s="9">
        <f t="shared" ref="U2898" si="1712">T2898*1.12</f>
        <v>276115.39200000005</v>
      </c>
      <c r="V2898" s="9" t="s">
        <v>80</v>
      </c>
      <c r="W2898" s="6">
        <v>2016</v>
      </c>
      <c r="X2898" s="41"/>
    </row>
    <row r="2899" spans="1:24" ht="153" x14ac:dyDescent="0.25">
      <c r="A2899" s="6" t="s">
        <v>8845</v>
      </c>
      <c r="B2899" s="6" t="s">
        <v>25</v>
      </c>
      <c r="C2899" s="11" t="s">
        <v>7805</v>
      </c>
      <c r="D2899" s="11" t="s">
        <v>334</v>
      </c>
      <c r="E2899" s="11" t="s">
        <v>7806</v>
      </c>
      <c r="F2899" s="283" t="s">
        <v>7807</v>
      </c>
      <c r="G2899" s="2" t="s">
        <v>30</v>
      </c>
      <c r="H2899" s="126">
        <v>60</v>
      </c>
      <c r="I2899" s="6" t="s">
        <v>31</v>
      </c>
      <c r="J2899" s="6" t="s">
        <v>32</v>
      </c>
      <c r="K2899" s="6" t="s">
        <v>240</v>
      </c>
      <c r="L2899" s="6" t="s">
        <v>34</v>
      </c>
      <c r="M2899" s="6" t="s">
        <v>35</v>
      </c>
      <c r="N2899" s="11" t="s">
        <v>78</v>
      </c>
      <c r="O2899" s="3" t="s">
        <v>79</v>
      </c>
      <c r="P2899" s="32" t="s">
        <v>432</v>
      </c>
      <c r="Q2899" s="11" t="s">
        <v>433</v>
      </c>
      <c r="R2899" s="23">
        <v>3.1399999999999997</v>
      </c>
      <c r="S2899" s="9">
        <v>209822</v>
      </c>
      <c r="T2899" s="9">
        <v>0</v>
      </c>
      <c r="U2899" s="9">
        <f t="shared" si="1689"/>
        <v>0</v>
      </c>
      <c r="V2899" s="9" t="s">
        <v>80</v>
      </c>
      <c r="W2899" s="6">
        <v>2016</v>
      </c>
      <c r="X2899" s="41" t="s">
        <v>7178</v>
      </c>
    </row>
    <row r="2900" spans="1:24" ht="153" x14ac:dyDescent="0.25">
      <c r="A2900" s="6" t="s">
        <v>10927</v>
      </c>
      <c r="B2900" s="6" t="s">
        <v>25</v>
      </c>
      <c r="C2900" s="11" t="s">
        <v>7805</v>
      </c>
      <c r="D2900" s="11" t="s">
        <v>334</v>
      </c>
      <c r="E2900" s="11" t="s">
        <v>7806</v>
      </c>
      <c r="F2900" s="283" t="s">
        <v>7807</v>
      </c>
      <c r="G2900" s="2" t="s">
        <v>30</v>
      </c>
      <c r="H2900" s="126">
        <v>60</v>
      </c>
      <c r="I2900" s="6" t="s">
        <v>31</v>
      </c>
      <c r="J2900" s="6" t="s">
        <v>32</v>
      </c>
      <c r="K2900" s="6" t="s">
        <v>95</v>
      </c>
      <c r="L2900" s="6" t="s">
        <v>34</v>
      </c>
      <c r="M2900" s="6" t="s">
        <v>35</v>
      </c>
      <c r="N2900" s="11" t="s">
        <v>78</v>
      </c>
      <c r="O2900" s="3" t="s">
        <v>79</v>
      </c>
      <c r="P2900" s="32" t="s">
        <v>432</v>
      </c>
      <c r="Q2900" s="11" t="s">
        <v>433</v>
      </c>
      <c r="R2900" s="23">
        <v>3.1399999999999997</v>
      </c>
      <c r="S2900" s="9">
        <v>226800</v>
      </c>
      <c r="T2900" s="9">
        <f t="shared" ref="T2900" si="1713">S2900*R2900</f>
        <v>712151.99999999988</v>
      </c>
      <c r="U2900" s="9">
        <f t="shared" ref="U2900" si="1714">T2900*1.12</f>
        <v>797610.24</v>
      </c>
      <c r="V2900" s="9" t="s">
        <v>80</v>
      </c>
      <c r="W2900" s="6">
        <v>2016</v>
      </c>
      <c r="X2900" s="41"/>
    </row>
    <row r="2901" spans="1:24" ht="153" x14ac:dyDescent="0.25">
      <c r="A2901" s="6" t="s">
        <v>8846</v>
      </c>
      <c r="B2901" s="6" t="s">
        <v>25</v>
      </c>
      <c r="C2901" s="11" t="s">
        <v>7808</v>
      </c>
      <c r="D2901" s="11" t="s">
        <v>334</v>
      </c>
      <c r="E2901" s="11" t="s">
        <v>7809</v>
      </c>
      <c r="F2901" s="283" t="s">
        <v>7810</v>
      </c>
      <c r="G2901" s="2" t="s">
        <v>30</v>
      </c>
      <c r="H2901" s="126">
        <v>60</v>
      </c>
      <c r="I2901" s="6" t="s">
        <v>31</v>
      </c>
      <c r="J2901" s="6" t="s">
        <v>32</v>
      </c>
      <c r="K2901" s="6" t="s">
        <v>240</v>
      </c>
      <c r="L2901" s="6" t="s">
        <v>34</v>
      </c>
      <c r="M2901" s="6" t="s">
        <v>35</v>
      </c>
      <c r="N2901" s="11" t="s">
        <v>78</v>
      </c>
      <c r="O2901" s="3" t="s">
        <v>79</v>
      </c>
      <c r="P2901" s="32" t="s">
        <v>432</v>
      </c>
      <c r="Q2901" s="11" t="s">
        <v>433</v>
      </c>
      <c r="R2901" s="23">
        <v>1.8</v>
      </c>
      <c r="S2901" s="9">
        <v>209822</v>
      </c>
      <c r="T2901" s="9">
        <v>0</v>
      </c>
      <c r="U2901" s="9">
        <f t="shared" si="1689"/>
        <v>0</v>
      </c>
      <c r="V2901" s="9" t="s">
        <v>80</v>
      </c>
      <c r="W2901" s="6">
        <v>2016</v>
      </c>
      <c r="X2901" s="41" t="s">
        <v>7178</v>
      </c>
    </row>
    <row r="2902" spans="1:24" ht="153" x14ac:dyDescent="0.25">
      <c r="A2902" s="6" t="s">
        <v>10928</v>
      </c>
      <c r="B2902" s="6" t="s">
        <v>25</v>
      </c>
      <c r="C2902" s="11" t="s">
        <v>7808</v>
      </c>
      <c r="D2902" s="11" t="s">
        <v>334</v>
      </c>
      <c r="E2902" s="11" t="s">
        <v>7809</v>
      </c>
      <c r="F2902" s="283" t="s">
        <v>7810</v>
      </c>
      <c r="G2902" s="2" t="s">
        <v>30</v>
      </c>
      <c r="H2902" s="126">
        <v>60</v>
      </c>
      <c r="I2902" s="6" t="s">
        <v>31</v>
      </c>
      <c r="J2902" s="6" t="s">
        <v>32</v>
      </c>
      <c r="K2902" s="6" t="s">
        <v>95</v>
      </c>
      <c r="L2902" s="6" t="s">
        <v>34</v>
      </c>
      <c r="M2902" s="6" t="s">
        <v>35</v>
      </c>
      <c r="N2902" s="11" t="s">
        <v>78</v>
      </c>
      <c r="O2902" s="3" t="s">
        <v>79</v>
      </c>
      <c r="P2902" s="32" t="s">
        <v>432</v>
      </c>
      <c r="Q2902" s="11" t="s">
        <v>433</v>
      </c>
      <c r="R2902" s="23">
        <v>1.8</v>
      </c>
      <c r="S2902" s="9">
        <v>226800</v>
      </c>
      <c r="T2902" s="9">
        <f t="shared" ref="T2902" si="1715">S2902*R2902</f>
        <v>408240</v>
      </c>
      <c r="U2902" s="9">
        <f t="shared" ref="U2902" si="1716">T2902*1.12</f>
        <v>457228.80000000005</v>
      </c>
      <c r="V2902" s="9" t="s">
        <v>80</v>
      </c>
      <c r="W2902" s="6">
        <v>2016</v>
      </c>
      <c r="X2902" s="41"/>
    </row>
    <row r="2903" spans="1:24" ht="153" x14ac:dyDescent="0.25">
      <c r="A2903" s="6" t="s">
        <v>8847</v>
      </c>
      <c r="B2903" s="6" t="s">
        <v>25</v>
      </c>
      <c r="C2903" s="11" t="s">
        <v>7811</v>
      </c>
      <c r="D2903" s="11" t="s">
        <v>334</v>
      </c>
      <c r="E2903" s="11" t="s">
        <v>7812</v>
      </c>
      <c r="F2903" s="283" t="s">
        <v>7813</v>
      </c>
      <c r="G2903" s="2" t="s">
        <v>30</v>
      </c>
      <c r="H2903" s="126">
        <v>60</v>
      </c>
      <c r="I2903" s="6" t="s">
        <v>31</v>
      </c>
      <c r="J2903" s="6" t="s">
        <v>32</v>
      </c>
      <c r="K2903" s="6" t="s">
        <v>95</v>
      </c>
      <c r="L2903" s="6" t="s">
        <v>34</v>
      </c>
      <c r="M2903" s="6" t="s">
        <v>35</v>
      </c>
      <c r="N2903" s="11" t="s">
        <v>78</v>
      </c>
      <c r="O2903" s="3" t="s">
        <v>79</v>
      </c>
      <c r="P2903" s="32" t="s">
        <v>432</v>
      </c>
      <c r="Q2903" s="11" t="s">
        <v>433</v>
      </c>
      <c r="R2903" s="23">
        <v>0.68</v>
      </c>
      <c r="S2903" s="9">
        <v>209822</v>
      </c>
      <c r="T2903" s="9">
        <v>0</v>
      </c>
      <c r="U2903" s="9">
        <f t="shared" si="1689"/>
        <v>0</v>
      </c>
      <c r="V2903" s="9" t="s">
        <v>80</v>
      </c>
      <c r="W2903" s="6">
        <v>2016</v>
      </c>
      <c r="X2903" s="41" t="s">
        <v>7015</v>
      </c>
    </row>
    <row r="2904" spans="1:24" ht="153" x14ac:dyDescent="0.25">
      <c r="A2904" s="6" t="s">
        <v>10929</v>
      </c>
      <c r="B2904" s="6" t="s">
        <v>25</v>
      </c>
      <c r="C2904" s="11" t="s">
        <v>7811</v>
      </c>
      <c r="D2904" s="11" t="s">
        <v>334</v>
      </c>
      <c r="E2904" s="11" t="s">
        <v>7812</v>
      </c>
      <c r="F2904" s="283" t="s">
        <v>7813</v>
      </c>
      <c r="G2904" s="2" t="s">
        <v>30</v>
      </c>
      <c r="H2904" s="126">
        <v>60</v>
      </c>
      <c r="I2904" s="6" t="s">
        <v>31</v>
      </c>
      <c r="J2904" s="6" t="s">
        <v>32</v>
      </c>
      <c r="K2904" s="6" t="s">
        <v>95</v>
      </c>
      <c r="L2904" s="6" t="s">
        <v>34</v>
      </c>
      <c r="M2904" s="6" t="s">
        <v>35</v>
      </c>
      <c r="N2904" s="11" t="s">
        <v>78</v>
      </c>
      <c r="O2904" s="3" t="s">
        <v>79</v>
      </c>
      <c r="P2904" s="32" t="s">
        <v>432</v>
      </c>
      <c r="Q2904" s="11" t="s">
        <v>433</v>
      </c>
      <c r="R2904" s="23">
        <v>0.68</v>
      </c>
      <c r="S2904" s="9">
        <v>226800</v>
      </c>
      <c r="T2904" s="9">
        <f t="shared" ref="T2904" si="1717">S2904*R2904</f>
        <v>154224</v>
      </c>
      <c r="U2904" s="9">
        <f t="shared" ref="U2904" si="1718">T2904*1.12</f>
        <v>172730.88</v>
      </c>
      <c r="V2904" s="9" t="s">
        <v>80</v>
      </c>
      <c r="W2904" s="6">
        <v>2016</v>
      </c>
      <c r="X2904" s="41"/>
    </row>
    <row r="2905" spans="1:24" ht="153" x14ac:dyDescent="0.25">
      <c r="A2905" s="6" t="s">
        <v>8848</v>
      </c>
      <c r="B2905" s="6" t="s">
        <v>25</v>
      </c>
      <c r="C2905" s="11" t="s">
        <v>7814</v>
      </c>
      <c r="D2905" s="11" t="s">
        <v>334</v>
      </c>
      <c r="E2905" s="11" t="s">
        <v>7815</v>
      </c>
      <c r="F2905" s="283" t="s">
        <v>7816</v>
      </c>
      <c r="G2905" s="2" t="s">
        <v>30</v>
      </c>
      <c r="H2905" s="126">
        <v>60</v>
      </c>
      <c r="I2905" s="6" t="s">
        <v>31</v>
      </c>
      <c r="J2905" s="6" t="s">
        <v>32</v>
      </c>
      <c r="K2905" s="6" t="s">
        <v>95</v>
      </c>
      <c r="L2905" s="6" t="s">
        <v>34</v>
      </c>
      <c r="M2905" s="6" t="s">
        <v>35</v>
      </c>
      <c r="N2905" s="11" t="s">
        <v>78</v>
      </c>
      <c r="O2905" s="3" t="s">
        <v>79</v>
      </c>
      <c r="P2905" s="32" t="s">
        <v>432</v>
      </c>
      <c r="Q2905" s="11" t="s">
        <v>433</v>
      </c>
      <c r="R2905" s="23">
        <v>22.9</v>
      </c>
      <c r="S2905" s="9">
        <v>209822</v>
      </c>
      <c r="T2905" s="9">
        <v>0</v>
      </c>
      <c r="U2905" s="9">
        <f t="shared" si="1689"/>
        <v>0</v>
      </c>
      <c r="V2905" s="9" t="s">
        <v>80</v>
      </c>
      <c r="W2905" s="6">
        <v>2016</v>
      </c>
      <c r="X2905" s="41" t="s">
        <v>7015</v>
      </c>
    </row>
    <row r="2906" spans="1:24" ht="153" x14ac:dyDescent="0.25">
      <c r="A2906" s="6" t="s">
        <v>10930</v>
      </c>
      <c r="B2906" s="6" t="s">
        <v>25</v>
      </c>
      <c r="C2906" s="11" t="s">
        <v>7814</v>
      </c>
      <c r="D2906" s="11" t="s">
        <v>334</v>
      </c>
      <c r="E2906" s="11" t="s">
        <v>7815</v>
      </c>
      <c r="F2906" s="283" t="s">
        <v>7816</v>
      </c>
      <c r="G2906" s="2" t="s">
        <v>30</v>
      </c>
      <c r="H2906" s="126">
        <v>60</v>
      </c>
      <c r="I2906" s="6" t="s">
        <v>31</v>
      </c>
      <c r="J2906" s="6" t="s">
        <v>32</v>
      </c>
      <c r="K2906" s="6" t="s">
        <v>95</v>
      </c>
      <c r="L2906" s="6" t="s">
        <v>34</v>
      </c>
      <c r="M2906" s="6" t="s">
        <v>35</v>
      </c>
      <c r="N2906" s="11" t="s">
        <v>78</v>
      </c>
      <c r="O2906" s="3" t="s">
        <v>79</v>
      </c>
      <c r="P2906" s="32" t="s">
        <v>432</v>
      </c>
      <c r="Q2906" s="11" t="s">
        <v>433</v>
      </c>
      <c r="R2906" s="23">
        <v>22.9</v>
      </c>
      <c r="S2906" s="9">
        <v>226800</v>
      </c>
      <c r="T2906" s="9">
        <f t="shared" ref="T2906" si="1719">S2906*R2906</f>
        <v>5193720</v>
      </c>
      <c r="U2906" s="9">
        <f t="shared" ref="U2906" si="1720">T2906*1.12</f>
        <v>5816966.4000000004</v>
      </c>
      <c r="V2906" s="9" t="s">
        <v>80</v>
      </c>
      <c r="W2906" s="6">
        <v>2016</v>
      </c>
      <c r="X2906" s="41"/>
    </row>
    <row r="2907" spans="1:24" ht="153" x14ac:dyDescent="0.25">
      <c r="A2907" s="6" t="s">
        <v>8849</v>
      </c>
      <c r="B2907" s="6" t="s">
        <v>25</v>
      </c>
      <c r="C2907" s="11" t="s">
        <v>7817</v>
      </c>
      <c r="D2907" s="11" t="s">
        <v>334</v>
      </c>
      <c r="E2907" s="11" t="s">
        <v>7818</v>
      </c>
      <c r="F2907" s="283" t="s">
        <v>7819</v>
      </c>
      <c r="G2907" s="2" t="s">
        <v>337</v>
      </c>
      <c r="H2907" s="126">
        <v>60</v>
      </c>
      <c r="I2907" s="6" t="s">
        <v>31</v>
      </c>
      <c r="J2907" s="6" t="s">
        <v>32</v>
      </c>
      <c r="K2907" s="6" t="s">
        <v>95</v>
      </c>
      <c r="L2907" s="6" t="s">
        <v>34</v>
      </c>
      <c r="M2907" s="6" t="s">
        <v>35</v>
      </c>
      <c r="N2907" s="11" t="s">
        <v>78</v>
      </c>
      <c r="O2907" s="3" t="s">
        <v>79</v>
      </c>
      <c r="P2907" s="32" t="s">
        <v>432</v>
      </c>
      <c r="Q2907" s="11" t="s">
        <v>433</v>
      </c>
      <c r="R2907" s="23">
        <v>39.861999999999995</v>
      </c>
      <c r="S2907" s="9">
        <v>209822</v>
      </c>
      <c r="T2907" s="9">
        <v>0</v>
      </c>
      <c r="U2907" s="9">
        <f t="shared" si="1689"/>
        <v>0</v>
      </c>
      <c r="V2907" s="9" t="s">
        <v>80</v>
      </c>
      <c r="W2907" s="6">
        <v>2016</v>
      </c>
      <c r="X2907" s="41" t="s">
        <v>7015</v>
      </c>
    </row>
    <row r="2908" spans="1:24" ht="153" x14ac:dyDescent="0.25">
      <c r="A2908" s="6" t="s">
        <v>10931</v>
      </c>
      <c r="B2908" s="6" t="s">
        <v>25</v>
      </c>
      <c r="C2908" s="11" t="s">
        <v>7817</v>
      </c>
      <c r="D2908" s="11" t="s">
        <v>334</v>
      </c>
      <c r="E2908" s="11" t="s">
        <v>7818</v>
      </c>
      <c r="F2908" s="283" t="s">
        <v>7819</v>
      </c>
      <c r="G2908" s="2" t="s">
        <v>337</v>
      </c>
      <c r="H2908" s="126">
        <v>60</v>
      </c>
      <c r="I2908" s="6" t="s">
        <v>31</v>
      </c>
      <c r="J2908" s="6" t="s">
        <v>32</v>
      </c>
      <c r="K2908" s="6" t="s">
        <v>95</v>
      </c>
      <c r="L2908" s="6" t="s">
        <v>34</v>
      </c>
      <c r="M2908" s="6" t="s">
        <v>35</v>
      </c>
      <c r="N2908" s="11" t="s">
        <v>78</v>
      </c>
      <c r="O2908" s="3" t="s">
        <v>79</v>
      </c>
      <c r="P2908" s="32" t="s">
        <v>432</v>
      </c>
      <c r="Q2908" s="11" t="s">
        <v>433</v>
      </c>
      <c r="R2908" s="23">
        <v>39.861999999999995</v>
      </c>
      <c r="S2908" s="9">
        <v>226800</v>
      </c>
      <c r="T2908" s="9">
        <f t="shared" ref="T2908" si="1721">S2908*R2908</f>
        <v>9040701.5999999996</v>
      </c>
      <c r="U2908" s="9">
        <f t="shared" ref="U2908" si="1722">T2908*1.12</f>
        <v>10125585.792000001</v>
      </c>
      <c r="V2908" s="9" t="s">
        <v>80</v>
      </c>
      <c r="W2908" s="6">
        <v>2016</v>
      </c>
      <c r="X2908" s="41"/>
    </row>
    <row r="2909" spans="1:24" ht="153" x14ac:dyDescent="0.25">
      <c r="A2909" s="6" t="s">
        <v>8850</v>
      </c>
      <c r="B2909" s="6" t="s">
        <v>25</v>
      </c>
      <c r="C2909" s="11" t="s">
        <v>7820</v>
      </c>
      <c r="D2909" s="11" t="s">
        <v>334</v>
      </c>
      <c r="E2909" s="11" t="s">
        <v>7821</v>
      </c>
      <c r="F2909" s="283" t="s">
        <v>7822</v>
      </c>
      <c r="G2909" s="2" t="s">
        <v>30</v>
      </c>
      <c r="H2909" s="126">
        <v>60</v>
      </c>
      <c r="I2909" s="6" t="s">
        <v>31</v>
      </c>
      <c r="J2909" s="6" t="s">
        <v>32</v>
      </c>
      <c r="K2909" s="6" t="s">
        <v>240</v>
      </c>
      <c r="L2909" s="6" t="s">
        <v>34</v>
      </c>
      <c r="M2909" s="6" t="s">
        <v>35</v>
      </c>
      <c r="N2909" s="11" t="s">
        <v>78</v>
      </c>
      <c r="O2909" s="3" t="s">
        <v>79</v>
      </c>
      <c r="P2909" s="32" t="s">
        <v>432</v>
      </c>
      <c r="Q2909" s="11" t="s">
        <v>433</v>
      </c>
      <c r="R2909" s="23">
        <v>6</v>
      </c>
      <c r="S2909" s="9">
        <v>209822</v>
      </c>
      <c r="T2909" s="9">
        <v>0</v>
      </c>
      <c r="U2909" s="9">
        <f t="shared" si="1689"/>
        <v>0</v>
      </c>
      <c r="V2909" s="9" t="s">
        <v>80</v>
      </c>
      <c r="W2909" s="6">
        <v>2016</v>
      </c>
      <c r="X2909" s="41" t="s">
        <v>7178</v>
      </c>
    </row>
    <row r="2910" spans="1:24" ht="153" x14ac:dyDescent="0.25">
      <c r="A2910" s="6" t="s">
        <v>10932</v>
      </c>
      <c r="B2910" s="6" t="s">
        <v>25</v>
      </c>
      <c r="C2910" s="11" t="s">
        <v>7820</v>
      </c>
      <c r="D2910" s="11" t="s">
        <v>334</v>
      </c>
      <c r="E2910" s="11" t="s">
        <v>7821</v>
      </c>
      <c r="F2910" s="283" t="s">
        <v>7822</v>
      </c>
      <c r="G2910" s="2" t="s">
        <v>30</v>
      </c>
      <c r="H2910" s="126">
        <v>60</v>
      </c>
      <c r="I2910" s="6" t="s">
        <v>31</v>
      </c>
      <c r="J2910" s="6" t="s">
        <v>32</v>
      </c>
      <c r="K2910" s="6" t="s">
        <v>95</v>
      </c>
      <c r="L2910" s="6" t="s">
        <v>34</v>
      </c>
      <c r="M2910" s="6" t="s">
        <v>35</v>
      </c>
      <c r="N2910" s="11" t="s">
        <v>78</v>
      </c>
      <c r="O2910" s="3" t="s">
        <v>79</v>
      </c>
      <c r="P2910" s="32" t="s">
        <v>432</v>
      </c>
      <c r="Q2910" s="11" t="s">
        <v>433</v>
      </c>
      <c r="R2910" s="23">
        <v>6</v>
      </c>
      <c r="S2910" s="9">
        <v>226800</v>
      </c>
      <c r="T2910" s="9">
        <f t="shared" ref="T2910" si="1723">S2910*R2910</f>
        <v>1360800</v>
      </c>
      <c r="U2910" s="9">
        <f t="shared" ref="U2910" si="1724">T2910*1.12</f>
        <v>1524096.0000000002</v>
      </c>
      <c r="V2910" s="9" t="s">
        <v>80</v>
      </c>
      <c r="W2910" s="6">
        <v>2016</v>
      </c>
      <c r="X2910" s="41"/>
    </row>
    <row r="2911" spans="1:24" ht="153" x14ac:dyDescent="0.25">
      <c r="A2911" s="6" t="s">
        <v>8851</v>
      </c>
      <c r="B2911" s="6" t="s">
        <v>25</v>
      </c>
      <c r="C2911" s="11" t="s">
        <v>7823</v>
      </c>
      <c r="D2911" s="11" t="s">
        <v>334</v>
      </c>
      <c r="E2911" s="11" t="s">
        <v>7824</v>
      </c>
      <c r="F2911" s="283" t="s">
        <v>7825</v>
      </c>
      <c r="G2911" s="2" t="s">
        <v>30</v>
      </c>
      <c r="H2911" s="126">
        <v>60</v>
      </c>
      <c r="I2911" s="6" t="s">
        <v>31</v>
      </c>
      <c r="J2911" s="6" t="s">
        <v>32</v>
      </c>
      <c r="K2911" s="6" t="s">
        <v>240</v>
      </c>
      <c r="L2911" s="6" t="s">
        <v>34</v>
      </c>
      <c r="M2911" s="6" t="s">
        <v>35</v>
      </c>
      <c r="N2911" s="11" t="s">
        <v>78</v>
      </c>
      <c r="O2911" s="3" t="s">
        <v>79</v>
      </c>
      <c r="P2911" s="32" t="s">
        <v>432</v>
      </c>
      <c r="Q2911" s="11" t="s">
        <v>433</v>
      </c>
      <c r="R2911" s="23">
        <v>9.5249999999999986</v>
      </c>
      <c r="S2911" s="9">
        <v>209822</v>
      </c>
      <c r="T2911" s="9">
        <v>0</v>
      </c>
      <c r="U2911" s="9">
        <f t="shared" si="1689"/>
        <v>0</v>
      </c>
      <c r="V2911" s="9" t="s">
        <v>80</v>
      </c>
      <c r="W2911" s="6">
        <v>2016</v>
      </c>
      <c r="X2911" s="41" t="s">
        <v>7178</v>
      </c>
    </row>
    <row r="2912" spans="1:24" ht="153" x14ac:dyDescent="0.25">
      <c r="A2912" s="6" t="s">
        <v>10933</v>
      </c>
      <c r="B2912" s="6" t="s">
        <v>25</v>
      </c>
      <c r="C2912" s="11" t="s">
        <v>7823</v>
      </c>
      <c r="D2912" s="11" t="s">
        <v>334</v>
      </c>
      <c r="E2912" s="11" t="s">
        <v>7824</v>
      </c>
      <c r="F2912" s="283" t="s">
        <v>7825</v>
      </c>
      <c r="G2912" s="2" t="s">
        <v>30</v>
      </c>
      <c r="H2912" s="126">
        <v>60</v>
      </c>
      <c r="I2912" s="6" t="s">
        <v>31</v>
      </c>
      <c r="J2912" s="6" t="s">
        <v>32</v>
      </c>
      <c r="K2912" s="6" t="s">
        <v>95</v>
      </c>
      <c r="L2912" s="6" t="s">
        <v>34</v>
      </c>
      <c r="M2912" s="6" t="s">
        <v>35</v>
      </c>
      <c r="N2912" s="11" t="s">
        <v>78</v>
      </c>
      <c r="O2912" s="3" t="s">
        <v>79</v>
      </c>
      <c r="P2912" s="32" t="s">
        <v>432</v>
      </c>
      <c r="Q2912" s="11" t="s">
        <v>433</v>
      </c>
      <c r="R2912" s="23">
        <v>9.5249999999999986</v>
      </c>
      <c r="S2912" s="9">
        <v>226800</v>
      </c>
      <c r="T2912" s="9">
        <f t="shared" ref="T2912" si="1725">S2912*R2912</f>
        <v>2160269.9999999995</v>
      </c>
      <c r="U2912" s="9">
        <f t="shared" ref="U2912" si="1726">T2912*1.12</f>
        <v>2419502.4</v>
      </c>
      <c r="V2912" s="9" t="s">
        <v>80</v>
      </c>
      <c r="W2912" s="6">
        <v>2016</v>
      </c>
      <c r="X2912" s="41"/>
    </row>
    <row r="2913" spans="1:24" ht="153" x14ac:dyDescent="0.25">
      <c r="A2913" s="6" t="s">
        <v>8852</v>
      </c>
      <c r="B2913" s="6" t="s">
        <v>25</v>
      </c>
      <c r="C2913" s="11" t="s">
        <v>7826</v>
      </c>
      <c r="D2913" s="11" t="s">
        <v>334</v>
      </c>
      <c r="E2913" s="11" t="s">
        <v>7827</v>
      </c>
      <c r="F2913" s="283" t="s">
        <v>7828</v>
      </c>
      <c r="G2913" s="2" t="s">
        <v>30</v>
      </c>
      <c r="H2913" s="126">
        <v>60</v>
      </c>
      <c r="I2913" s="6" t="s">
        <v>31</v>
      </c>
      <c r="J2913" s="6" t="s">
        <v>32</v>
      </c>
      <c r="K2913" s="6" t="s">
        <v>240</v>
      </c>
      <c r="L2913" s="6" t="s">
        <v>34</v>
      </c>
      <c r="M2913" s="6" t="s">
        <v>35</v>
      </c>
      <c r="N2913" s="11" t="s">
        <v>78</v>
      </c>
      <c r="O2913" s="3" t="s">
        <v>79</v>
      </c>
      <c r="P2913" s="32" t="s">
        <v>432</v>
      </c>
      <c r="Q2913" s="11" t="s">
        <v>433</v>
      </c>
      <c r="R2913" s="23">
        <v>2.4300000000000002</v>
      </c>
      <c r="S2913" s="9">
        <v>209822</v>
      </c>
      <c r="T2913" s="9">
        <v>0</v>
      </c>
      <c r="U2913" s="9">
        <f t="shared" si="1689"/>
        <v>0</v>
      </c>
      <c r="V2913" s="9" t="s">
        <v>80</v>
      </c>
      <c r="W2913" s="6">
        <v>2016</v>
      </c>
      <c r="X2913" s="41" t="s">
        <v>7178</v>
      </c>
    </row>
    <row r="2914" spans="1:24" ht="153" x14ac:dyDescent="0.25">
      <c r="A2914" s="6" t="s">
        <v>10934</v>
      </c>
      <c r="B2914" s="6" t="s">
        <v>25</v>
      </c>
      <c r="C2914" s="11" t="s">
        <v>7826</v>
      </c>
      <c r="D2914" s="11" t="s">
        <v>334</v>
      </c>
      <c r="E2914" s="11" t="s">
        <v>7827</v>
      </c>
      <c r="F2914" s="283" t="s">
        <v>7828</v>
      </c>
      <c r="G2914" s="2" t="s">
        <v>30</v>
      </c>
      <c r="H2914" s="126">
        <v>60</v>
      </c>
      <c r="I2914" s="6" t="s">
        <v>31</v>
      </c>
      <c r="J2914" s="6" t="s">
        <v>32</v>
      </c>
      <c r="K2914" s="6" t="s">
        <v>95</v>
      </c>
      <c r="L2914" s="6" t="s">
        <v>34</v>
      </c>
      <c r="M2914" s="6" t="s">
        <v>35</v>
      </c>
      <c r="N2914" s="11" t="s">
        <v>78</v>
      </c>
      <c r="O2914" s="3" t="s">
        <v>79</v>
      </c>
      <c r="P2914" s="32" t="s">
        <v>432</v>
      </c>
      <c r="Q2914" s="11" t="s">
        <v>433</v>
      </c>
      <c r="R2914" s="23">
        <v>2.4300000000000002</v>
      </c>
      <c r="S2914" s="9">
        <v>226800</v>
      </c>
      <c r="T2914" s="9">
        <f t="shared" ref="T2914" si="1727">S2914*R2914</f>
        <v>551124</v>
      </c>
      <c r="U2914" s="9">
        <f t="shared" ref="U2914" si="1728">T2914*1.12</f>
        <v>617258.88</v>
      </c>
      <c r="V2914" s="9" t="s">
        <v>80</v>
      </c>
      <c r="W2914" s="6">
        <v>2016</v>
      </c>
      <c r="X2914" s="41"/>
    </row>
    <row r="2915" spans="1:24" ht="153" x14ac:dyDescent="0.25">
      <c r="A2915" s="6" t="s">
        <v>8853</v>
      </c>
      <c r="B2915" s="6" t="s">
        <v>25</v>
      </c>
      <c r="C2915" s="11" t="s">
        <v>7829</v>
      </c>
      <c r="D2915" s="11" t="s">
        <v>334</v>
      </c>
      <c r="E2915" s="11" t="s">
        <v>7830</v>
      </c>
      <c r="F2915" s="283" t="s">
        <v>7831</v>
      </c>
      <c r="G2915" s="2" t="s">
        <v>30</v>
      </c>
      <c r="H2915" s="126">
        <v>60</v>
      </c>
      <c r="I2915" s="6" t="s">
        <v>31</v>
      </c>
      <c r="J2915" s="6" t="s">
        <v>32</v>
      </c>
      <c r="K2915" s="6" t="s">
        <v>95</v>
      </c>
      <c r="L2915" s="6" t="s">
        <v>34</v>
      </c>
      <c r="M2915" s="6" t="s">
        <v>35</v>
      </c>
      <c r="N2915" s="11" t="s">
        <v>78</v>
      </c>
      <c r="O2915" s="3" t="s">
        <v>79</v>
      </c>
      <c r="P2915" s="32" t="s">
        <v>432</v>
      </c>
      <c r="Q2915" s="11" t="s">
        <v>433</v>
      </c>
      <c r="R2915" s="23">
        <v>0.15</v>
      </c>
      <c r="S2915" s="9">
        <v>209822</v>
      </c>
      <c r="T2915" s="9">
        <v>0</v>
      </c>
      <c r="U2915" s="9">
        <f t="shared" si="1689"/>
        <v>0</v>
      </c>
      <c r="V2915" s="9" t="s">
        <v>80</v>
      </c>
      <c r="W2915" s="6">
        <v>2016</v>
      </c>
      <c r="X2915" s="41" t="s">
        <v>7015</v>
      </c>
    </row>
    <row r="2916" spans="1:24" ht="153" x14ac:dyDescent="0.25">
      <c r="A2916" s="6" t="s">
        <v>10935</v>
      </c>
      <c r="B2916" s="6" t="s">
        <v>25</v>
      </c>
      <c r="C2916" s="11" t="s">
        <v>7829</v>
      </c>
      <c r="D2916" s="11" t="s">
        <v>334</v>
      </c>
      <c r="E2916" s="11" t="s">
        <v>7830</v>
      </c>
      <c r="F2916" s="283" t="s">
        <v>7831</v>
      </c>
      <c r="G2916" s="2" t="s">
        <v>30</v>
      </c>
      <c r="H2916" s="126">
        <v>60</v>
      </c>
      <c r="I2916" s="6" t="s">
        <v>31</v>
      </c>
      <c r="J2916" s="6" t="s">
        <v>32</v>
      </c>
      <c r="K2916" s="6" t="s">
        <v>95</v>
      </c>
      <c r="L2916" s="6" t="s">
        <v>34</v>
      </c>
      <c r="M2916" s="6" t="s">
        <v>35</v>
      </c>
      <c r="N2916" s="11" t="s">
        <v>78</v>
      </c>
      <c r="O2916" s="3" t="s">
        <v>79</v>
      </c>
      <c r="P2916" s="32" t="s">
        <v>432</v>
      </c>
      <c r="Q2916" s="11" t="s">
        <v>433</v>
      </c>
      <c r="R2916" s="23">
        <v>0.15</v>
      </c>
      <c r="S2916" s="9">
        <v>226800</v>
      </c>
      <c r="T2916" s="9">
        <f t="shared" ref="T2916" si="1729">S2916*R2916</f>
        <v>34020</v>
      </c>
      <c r="U2916" s="9">
        <f t="shared" ref="U2916" si="1730">T2916*1.12</f>
        <v>38102.400000000001</v>
      </c>
      <c r="V2916" s="9" t="s">
        <v>80</v>
      </c>
      <c r="W2916" s="6">
        <v>2016</v>
      </c>
      <c r="X2916" s="41"/>
    </row>
    <row r="2917" spans="1:24" ht="153" x14ac:dyDescent="0.25">
      <c r="A2917" s="6" t="s">
        <v>8854</v>
      </c>
      <c r="B2917" s="6" t="s">
        <v>25</v>
      </c>
      <c r="C2917" s="11" t="s">
        <v>7832</v>
      </c>
      <c r="D2917" s="11" t="s">
        <v>334</v>
      </c>
      <c r="E2917" s="11" t="s">
        <v>7833</v>
      </c>
      <c r="F2917" s="283" t="s">
        <v>7834</v>
      </c>
      <c r="G2917" s="2" t="s">
        <v>30</v>
      </c>
      <c r="H2917" s="126">
        <v>60</v>
      </c>
      <c r="I2917" s="6" t="s">
        <v>31</v>
      </c>
      <c r="J2917" s="6" t="s">
        <v>32</v>
      </c>
      <c r="K2917" s="6" t="s">
        <v>95</v>
      </c>
      <c r="L2917" s="6" t="s">
        <v>34</v>
      </c>
      <c r="M2917" s="6" t="s">
        <v>35</v>
      </c>
      <c r="N2917" s="11" t="s">
        <v>78</v>
      </c>
      <c r="O2917" s="3" t="s">
        <v>79</v>
      </c>
      <c r="P2917" s="32" t="s">
        <v>432</v>
      </c>
      <c r="Q2917" s="11" t="s">
        <v>433</v>
      </c>
      <c r="R2917" s="23">
        <v>1.33</v>
      </c>
      <c r="S2917" s="9">
        <v>209822</v>
      </c>
      <c r="T2917" s="9">
        <v>0</v>
      </c>
      <c r="U2917" s="9">
        <f t="shared" si="1689"/>
        <v>0</v>
      </c>
      <c r="V2917" s="9" t="s">
        <v>80</v>
      </c>
      <c r="W2917" s="6">
        <v>2016</v>
      </c>
      <c r="X2917" s="41" t="s">
        <v>7015</v>
      </c>
    </row>
    <row r="2918" spans="1:24" ht="153" x14ac:dyDescent="0.25">
      <c r="A2918" s="6" t="s">
        <v>10936</v>
      </c>
      <c r="B2918" s="6" t="s">
        <v>25</v>
      </c>
      <c r="C2918" s="11" t="s">
        <v>7832</v>
      </c>
      <c r="D2918" s="11" t="s">
        <v>334</v>
      </c>
      <c r="E2918" s="11" t="s">
        <v>7833</v>
      </c>
      <c r="F2918" s="283" t="s">
        <v>7834</v>
      </c>
      <c r="G2918" s="2" t="s">
        <v>30</v>
      </c>
      <c r="H2918" s="126">
        <v>60</v>
      </c>
      <c r="I2918" s="6" t="s">
        <v>31</v>
      </c>
      <c r="J2918" s="6" t="s">
        <v>32</v>
      </c>
      <c r="K2918" s="6" t="s">
        <v>95</v>
      </c>
      <c r="L2918" s="6" t="s">
        <v>34</v>
      </c>
      <c r="M2918" s="6" t="s">
        <v>35</v>
      </c>
      <c r="N2918" s="11" t="s">
        <v>78</v>
      </c>
      <c r="O2918" s="3" t="s">
        <v>79</v>
      </c>
      <c r="P2918" s="32" t="s">
        <v>432</v>
      </c>
      <c r="Q2918" s="11" t="s">
        <v>433</v>
      </c>
      <c r="R2918" s="23">
        <v>1.33</v>
      </c>
      <c r="S2918" s="9">
        <v>226800</v>
      </c>
      <c r="T2918" s="9">
        <f t="shared" ref="T2918" si="1731">S2918*R2918</f>
        <v>301644</v>
      </c>
      <c r="U2918" s="9">
        <f t="shared" ref="U2918" si="1732">T2918*1.12</f>
        <v>337841.28</v>
      </c>
      <c r="V2918" s="9" t="s">
        <v>80</v>
      </c>
      <c r="W2918" s="6">
        <v>2016</v>
      </c>
      <c r="X2918" s="41"/>
    </row>
    <row r="2919" spans="1:24" ht="153" x14ac:dyDescent="0.25">
      <c r="A2919" s="6" t="s">
        <v>8855</v>
      </c>
      <c r="B2919" s="6" t="s">
        <v>25</v>
      </c>
      <c r="C2919" s="11" t="s">
        <v>7835</v>
      </c>
      <c r="D2919" s="11" t="s">
        <v>334</v>
      </c>
      <c r="E2919" s="11" t="s">
        <v>7836</v>
      </c>
      <c r="F2919" s="283" t="s">
        <v>7837</v>
      </c>
      <c r="G2919" s="2" t="s">
        <v>30</v>
      </c>
      <c r="H2919" s="126">
        <v>60</v>
      </c>
      <c r="I2919" s="6" t="s">
        <v>31</v>
      </c>
      <c r="J2919" s="6" t="s">
        <v>32</v>
      </c>
      <c r="K2919" s="6" t="s">
        <v>95</v>
      </c>
      <c r="L2919" s="6" t="s">
        <v>34</v>
      </c>
      <c r="M2919" s="6" t="s">
        <v>35</v>
      </c>
      <c r="N2919" s="11" t="s">
        <v>78</v>
      </c>
      <c r="O2919" s="3" t="s">
        <v>79</v>
      </c>
      <c r="P2919" s="32" t="s">
        <v>432</v>
      </c>
      <c r="Q2919" s="11" t="s">
        <v>433</v>
      </c>
      <c r="R2919" s="23">
        <v>1.581</v>
      </c>
      <c r="S2919" s="9">
        <v>209822</v>
      </c>
      <c r="T2919" s="9">
        <v>0</v>
      </c>
      <c r="U2919" s="9">
        <f t="shared" si="1689"/>
        <v>0</v>
      </c>
      <c r="V2919" s="9" t="s">
        <v>80</v>
      </c>
      <c r="W2919" s="6">
        <v>2016</v>
      </c>
      <c r="X2919" s="41" t="s">
        <v>7015</v>
      </c>
    </row>
    <row r="2920" spans="1:24" ht="153" x14ac:dyDescent="0.25">
      <c r="A2920" s="6" t="s">
        <v>10937</v>
      </c>
      <c r="B2920" s="6" t="s">
        <v>25</v>
      </c>
      <c r="C2920" s="11" t="s">
        <v>7835</v>
      </c>
      <c r="D2920" s="11" t="s">
        <v>334</v>
      </c>
      <c r="E2920" s="11" t="s">
        <v>7836</v>
      </c>
      <c r="F2920" s="283" t="s">
        <v>7837</v>
      </c>
      <c r="G2920" s="2" t="s">
        <v>30</v>
      </c>
      <c r="H2920" s="126">
        <v>60</v>
      </c>
      <c r="I2920" s="6" t="s">
        <v>31</v>
      </c>
      <c r="J2920" s="6" t="s">
        <v>32</v>
      </c>
      <c r="K2920" s="6" t="s">
        <v>95</v>
      </c>
      <c r="L2920" s="6" t="s">
        <v>34</v>
      </c>
      <c r="M2920" s="6" t="s">
        <v>35</v>
      </c>
      <c r="N2920" s="11" t="s">
        <v>78</v>
      </c>
      <c r="O2920" s="3" t="s">
        <v>79</v>
      </c>
      <c r="P2920" s="32" t="s">
        <v>432</v>
      </c>
      <c r="Q2920" s="11" t="s">
        <v>433</v>
      </c>
      <c r="R2920" s="23">
        <v>1.581</v>
      </c>
      <c r="S2920" s="9">
        <v>226800</v>
      </c>
      <c r="T2920" s="9">
        <f t="shared" ref="T2920" si="1733">S2920*R2920</f>
        <v>358570.8</v>
      </c>
      <c r="U2920" s="9">
        <f t="shared" ref="U2920" si="1734">T2920*1.12</f>
        <v>401599.29600000003</v>
      </c>
      <c r="V2920" s="9" t="s">
        <v>80</v>
      </c>
      <c r="W2920" s="6">
        <v>2016</v>
      </c>
      <c r="X2920" s="41"/>
    </row>
    <row r="2921" spans="1:24" ht="153" x14ac:dyDescent="0.25">
      <c r="A2921" s="6" t="s">
        <v>8856</v>
      </c>
      <c r="B2921" s="6" t="s">
        <v>25</v>
      </c>
      <c r="C2921" s="11" t="s">
        <v>7838</v>
      </c>
      <c r="D2921" s="11" t="s">
        <v>334</v>
      </c>
      <c r="E2921" s="11" t="s">
        <v>7839</v>
      </c>
      <c r="F2921" s="283" t="s">
        <v>7840</v>
      </c>
      <c r="G2921" s="2" t="s">
        <v>30</v>
      </c>
      <c r="H2921" s="126">
        <v>60</v>
      </c>
      <c r="I2921" s="6" t="s">
        <v>31</v>
      </c>
      <c r="J2921" s="6" t="s">
        <v>32</v>
      </c>
      <c r="K2921" s="6" t="s">
        <v>95</v>
      </c>
      <c r="L2921" s="6" t="s">
        <v>34</v>
      </c>
      <c r="M2921" s="6" t="s">
        <v>35</v>
      </c>
      <c r="N2921" s="11" t="s">
        <v>78</v>
      </c>
      <c r="O2921" s="3" t="s">
        <v>79</v>
      </c>
      <c r="P2921" s="32" t="s">
        <v>432</v>
      </c>
      <c r="Q2921" s="11" t="s">
        <v>433</v>
      </c>
      <c r="R2921" s="23">
        <v>9.5950000000000006</v>
      </c>
      <c r="S2921" s="9">
        <v>209822</v>
      </c>
      <c r="T2921" s="9">
        <v>0</v>
      </c>
      <c r="U2921" s="9">
        <f t="shared" si="1689"/>
        <v>0</v>
      </c>
      <c r="V2921" s="9" t="s">
        <v>80</v>
      </c>
      <c r="W2921" s="6">
        <v>2016</v>
      </c>
      <c r="X2921" s="41" t="s">
        <v>7025</v>
      </c>
    </row>
    <row r="2922" spans="1:24" ht="153" x14ac:dyDescent="0.25">
      <c r="A2922" s="6" t="s">
        <v>10588</v>
      </c>
      <c r="B2922" s="6" t="s">
        <v>25</v>
      </c>
      <c r="C2922" s="11" t="s">
        <v>7838</v>
      </c>
      <c r="D2922" s="11" t="s">
        <v>334</v>
      </c>
      <c r="E2922" s="11" t="s">
        <v>7839</v>
      </c>
      <c r="F2922" s="283" t="s">
        <v>7840</v>
      </c>
      <c r="G2922" s="2" t="s">
        <v>30</v>
      </c>
      <c r="H2922" s="126">
        <v>60</v>
      </c>
      <c r="I2922" s="6" t="s">
        <v>31</v>
      </c>
      <c r="J2922" s="6" t="s">
        <v>32</v>
      </c>
      <c r="K2922" s="6" t="s">
        <v>240</v>
      </c>
      <c r="L2922" s="6" t="s">
        <v>34</v>
      </c>
      <c r="M2922" s="6" t="s">
        <v>35</v>
      </c>
      <c r="N2922" s="11" t="s">
        <v>78</v>
      </c>
      <c r="O2922" s="3" t="s">
        <v>79</v>
      </c>
      <c r="P2922" s="32" t="s">
        <v>432</v>
      </c>
      <c r="Q2922" s="11" t="s">
        <v>433</v>
      </c>
      <c r="R2922" s="23">
        <v>9.5950000000000006</v>
      </c>
      <c r="S2922" s="9">
        <v>209822</v>
      </c>
      <c r="T2922" s="9">
        <v>0</v>
      </c>
      <c r="U2922" s="9">
        <f t="shared" ref="U2922" si="1735">T2922*1.12</f>
        <v>0</v>
      </c>
      <c r="V2922" s="9" t="s">
        <v>80</v>
      </c>
      <c r="W2922" s="6">
        <v>2016</v>
      </c>
      <c r="X2922" s="41" t="s">
        <v>7178</v>
      </c>
    </row>
    <row r="2923" spans="1:24" ht="153" x14ac:dyDescent="0.25">
      <c r="A2923" s="6" t="s">
        <v>10938</v>
      </c>
      <c r="B2923" s="6" t="s">
        <v>25</v>
      </c>
      <c r="C2923" s="11" t="s">
        <v>7838</v>
      </c>
      <c r="D2923" s="11" t="s">
        <v>334</v>
      </c>
      <c r="E2923" s="11" t="s">
        <v>7839</v>
      </c>
      <c r="F2923" s="283" t="s">
        <v>7840</v>
      </c>
      <c r="G2923" s="2" t="s">
        <v>30</v>
      </c>
      <c r="H2923" s="126">
        <v>60</v>
      </c>
      <c r="I2923" s="6" t="s">
        <v>31</v>
      </c>
      <c r="J2923" s="6" t="s">
        <v>32</v>
      </c>
      <c r="K2923" s="6" t="s">
        <v>95</v>
      </c>
      <c r="L2923" s="6" t="s">
        <v>34</v>
      </c>
      <c r="M2923" s="6" t="s">
        <v>35</v>
      </c>
      <c r="N2923" s="11" t="s">
        <v>78</v>
      </c>
      <c r="O2923" s="3" t="s">
        <v>79</v>
      </c>
      <c r="P2923" s="32" t="s">
        <v>432</v>
      </c>
      <c r="Q2923" s="11" t="s">
        <v>433</v>
      </c>
      <c r="R2923" s="23">
        <v>9.5950000000000006</v>
      </c>
      <c r="S2923" s="9">
        <v>226800</v>
      </c>
      <c r="T2923" s="9">
        <f t="shared" ref="T2923" si="1736">S2923*R2923</f>
        <v>2176146</v>
      </c>
      <c r="U2923" s="9">
        <f t="shared" ref="U2923" si="1737">T2923*1.12</f>
        <v>2437283.52</v>
      </c>
      <c r="V2923" s="9" t="s">
        <v>80</v>
      </c>
      <c r="W2923" s="6">
        <v>2016</v>
      </c>
      <c r="X2923" s="41"/>
    </row>
    <row r="2924" spans="1:24" ht="153" x14ac:dyDescent="0.25">
      <c r="A2924" s="6" t="s">
        <v>8857</v>
      </c>
      <c r="B2924" s="6" t="s">
        <v>25</v>
      </c>
      <c r="C2924" s="11" t="s">
        <v>7841</v>
      </c>
      <c r="D2924" s="11" t="s">
        <v>334</v>
      </c>
      <c r="E2924" s="11" t="s">
        <v>7842</v>
      </c>
      <c r="F2924" s="283" t="s">
        <v>7843</v>
      </c>
      <c r="G2924" s="2" t="s">
        <v>30</v>
      </c>
      <c r="H2924" s="126">
        <v>60</v>
      </c>
      <c r="I2924" s="6" t="s">
        <v>31</v>
      </c>
      <c r="J2924" s="6" t="s">
        <v>32</v>
      </c>
      <c r="K2924" s="6" t="s">
        <v>95</v>
      </c>
      <c r="L2924" s="6" t="s">
        <v>34</v>
      </c>
      <c r="M2924" s="6" t="s">
        <v>35</v>
      </c>
      <c r="N2924" s="11" t="s">
        <v>78</v>
      </c>
      <c r="O2924" s="3" t="s">
        <v>79</v>
      </c>
      <c r="P2924" s="32" t="s">
        <v>432</v>
      </c>
      <c r="Q2924" s="11" t="s">
        <v>433</v>
      </c>
      <c r="R2924" s="23">
        <v>0.2</v>
      </c>
      <c r="S2924" s="9">
        <v>209822</v>
      </c>
      <c r="T2924" s="9">
        <v>0</v>
      </c>
      <c r="U2924" s="9">
        <f t="shared" si="1689"/>
        <v>0</v>
      </c>
      <c r="V2924" s="9" t="s">
        <v>80</v>
      </c>
      <c r="W2924" s="6">
        <v>2016</v>
      </c>
      <c r="X2924" s="41" t="s">
        <v>7015</v>
      </c>
    </row>
    <row r="2925" spans="1:24" ht="153" x14ac:dyDescent="0.25">
      <c r="A2925" s="6" t="s">
        <v>10939</v>
      </c>
      <c r="B2925" s="6" t="s">
        <v>25</v>
      </c>
      <c r="C2925" s="11" t="s">
        <v>7841</v>
      </c>
      <c r="D2925" s="11" t="s">
        <v>334</v>
      </c>
      <c r="E2925" s="11" t="s">
        <v>7842</v>
      </c>
      <c r="F2925" s="283" t="s">
        <v>7843</v>
      </c>
      <c r="G2925" s="2" t="s">
        <v>30</v>
      </c>
      <c r="H2925" s="126">
        <v>60</v>
      </c>
      <c r="I2925" s="6" t="s">
        <v>31</v>
      </c>
      <c r="J2925" s="6" t="s">
        <v>32</v>
      </c>
      <c r="K2925" s="6" t="s">
        <v>95</v>
      </c>
      <c r="L2925" s="6" t="s">
        <v>34</v>
      </c>
      <c r="M2925" s="6" t="s">
        <v>35</v>
      </c>
      <c r="N2925" s="11" t="s">
        <v>78</v>
      </c>
      <c r="O2925" s="3" t="s">
        <v>79</v>
      </c>
      <c r="P2925" s="32" t="s">
        <v>432</v>
      </c>
      <c r="Q2925" s="11" t="s">
        <v>433</v>
      </c>
      <c r="R2925" s="23">
        <v>0.2</v>
      </c>
      <c r="S2925" s="9">
        <v>226800</v>
      </c>
      <c r="T2925" s="9">
        <v>0</v>
      </c>
      <c r="U2925" s="9">
        <f t="shared" ref="U2925" si="1738">T2925*1.12</f>
        <v>0</v>
      </c>
      <c r="V2925" s="9" t="s">
        <v>80</v>
      </c>
      <c r="W2925" s="6">
        <v>2016</v>
      </c>
      <c r="X2925" s="41" t="s">
        <v>6907</v>
      </c>
    </row>
    <row r="2926" spans="1:24" ht="153" x14ac:dyDescent="0.25">
      <c r="A2926" s="6" t="s">
        <v>11181</v>
      </c>
      <c r="B2926" s="6" t="s">
        <v>25</v>
      </c>
      <c r="C2926" s="11" t="s">
        <v>7841</v>
      </c>
      <c r="D2926" s="11" t="s">
        <v>334</v>
      </c>
      <c r="E2926" s="11" t="s">
        <v>7842</v>
      </c>
      <c r="F2926" s="283" t="s">
        <v>7843</v>
      </c>
      <c r="G2926" s="2" t="s">
        <v>30</v>
      </c>
      <c r="H2926" s="126">
        <v>60</v>
      </c>
      <c r="I2926" s="6" t="s">
        <v>31</v>
      </c>
      <c r="J2926" s="6" t="s">
        <v>32</v>
      </c>
      <c r="K2926" s="6" t="s">
        <v>95</v>
      </c>
      <c r="L2926" s="6" t="s">
        <v>34</v>
      </c>
      <c r="M2926" s="6" t="s">
        <v>35</v>
      </c>
      <c r="N2926" s="11" t="s">
        <v>78</v>
      </c>
      <c r="O2926" s="3" t="s">
        <v>79</v>
      </c>
      <c r="P2926" s="32" t="s">
        <v>432</v>
      </c>
      <c r="Q2926" s="11" t="s">
        <v>433</v>
      </c>
      <c r="R2926" s="23">
        <v>3</v>
      </c>
      <c r="S2926" s="9">
        <v>226800</v>
      </c>
      <c r="T2926" s="9">
        <f t="shared" ref="T2926" si="1739">S2926*R2926</f>
        <v>680400</v>
      </c>
      <c r="U2926" s="9">
        <f t="shared" ref="U2926" si="1740">T2926*1.12</f>
        <v>762048.00000000012</v>
      </c>
      <c r="V2926" s="9" t="s">
        <v>80</v>
      </c>
      <c r="W2926" s="6">
        <v>2016</v>
      </c>
      <c r="X2926" s="41"/>
    </row>
    <row r="2927" spans="1:24" ht="102" x14ac:dyDescent="0.25">
      <c r="A2927" s="6" t="s">
        <v>8858</v>
      </c>
      <c r="B2927" s="6" t="s">
        <v>25</v>
      </c>
      <c r="C2927" s="11" t="s">
        <v>7844</v>
      </c>
      <c r="D2927" s="11" t="s">
        <v>334</v>
      </c>
      <c r="E2927" s="11" t="s">
        <v>7845</v>
      </c>
      <c r="F2927" s="283" t="s">
        <v>7846</v>
      </c>
      <c r="G2927" s="2" t="s">
        <v>30</v>
      </c>
      <c r="H2927" s="126">
        <v>0</v>
      </c>
      <c r="I2927" s="6" t="s">
        <v>31</v>
      </c>
      <c r="J2927" s="6" t="s">
        <v>32</v>
      </c>
      <c r="K2927" s="6" t="s">
        <v>240</v>
      </c>
      <c r="L2927" s="6" t="s">
        <v>34</v>
      </c>
      <c r="M2927" s="6" t="s">
        <v>35</v>
      </c>
      <c r="N2927" s="6" t="s">
        <v>10770</v>
      </c>
      <c r="O2927" s="6" t="s">
        <v>37</v>
      </c>
      <c r="P2927" s="32" t="s">
        <v>432</v>
      </c>
      <c r="Q2927" s="11" t="s">
        <v>433</v>
      </c>
      <c r="R2927" s="23">
        <v>4.5</v>
      </c>
      <c r="S2927" s="23">
        <v>205440</v>
      </c>
      <c r="T2927" s="9">
        <v>0</v>
      </c>
      <c r="U2927" s="9">
        <f t="shared" si="1689"/>
        <v>0</v>
      </c>
      <c r="V2927" s="9"/>
      <c r="W2927" s="6">
        <v>2016</v>
      </c>
      <c r="X2927" s="41" t="s">
        <v>7025</v>
      </c>
    </row>
    <row r="2928" spans="1:24" ht="102" x14ac:dyDescent="0.25">
      <c r="A2928" s="6" t="s">
        <v>10940</v>
      </c>
      <c r="B2928" s="6" t="s">
        <v>25</v>
      </c>
      <c r="C2928" s="11" t="s">
        <v>7844</v>
      </c>
      <c r="D2928" s="11" t="s">
        <v>334</v>
      </c>
      <c r="E2928" s="11" t="s">
        <v>7845</v>
      </c>
      <c r="F2928" s="283" t="s">
        <v>7846</v>
      </c>
      <c r="G2928" s="2" t="s">
        <v>30</v>
      </c>
      <c r="H2928" s="126">
        <v>0</v>
      </c>
      <c r="I2928" s="6" t="s">
        <v>31</v>
      </c>
      <c r="J2928" s="6" t="s">
        <v>32</v>
      </c>
      <c r="K2928" s="6" t="s">
        <v>95</v>
      </c>
      <c r="L2928" s="6" t="s">
        <v>34</v>
      </c>
      <c r="M2928" s="6" t="s">
        <v>35</v>
      </c>
      <c r="N2928" s="6" t="s">
        <v>10770</v>
      </c>
      <c r="O2928" s="6" t="s">
        <v>37</v>
      </c>
      <c r="P2928" s="32" t="s">
        <v>432</v>
      </c>
      <c r="Q2928" s="11" t="s">
        <v>433</v>
      </c>
      <c r="R2928" s="23">
        <v>4.5</v>
      </c>
      <c r="S2928" s="23">
        <v>205440</v>
      </c>
      <c r="T2928" s="9">
        <f t="shared" ref="T2928" si="1741">S2928*R2928</f>
        <v>924480</v>
      </c>
      <c r="U2928" s="9">
        <f t="shared" ref="U2928" si="1742">T2928*1.12</f>
        <v>1035417.6000000001</v>
      </c>
      <c r="V2928" s="9"/>
      <c r="W2928" s="6">
        <v>2016</v>
      </c>
      <c r="X2928" s="41"/>
    </row>
    <row r="2929" spans="1:24" ht="102" x14ac:dyDescent="0.25">
      <c r="A2929" s="6" t="s">
        <v>8859</v>
      </c>
      <c r="B2929" s="6" t="s">
        <v>25</v>
      </c>
      <c r="C2929" s="11" t="s">
        <v>7847</v>
      </c>
      <c r="D2929" s="11" t="s">
        <v>334</v>
      </c>
      <c r="E2929" s="11" t="s">
        <v>7848</v>
      </c>
      <c r="F2929" s="283" t="s">
        <v>7849</v>
      </c>
      <c r="G2929" s="2" t="s">
        <v>30</v>
      </c>
      <c r="H2929" s="126">
        <v>0</v>
      </c>
      <c r="I2929" s="6" t="s">
        <v>31</v>
      </c>
      <c r="J2929" s="6" t="s">
        <v>32</v>
      </c>
      <c r="K2929" s="6" t="s">
        <v>240</v>
      </c>
      <c r="L2929" s="6" t="s">
        <v>34</v>
      </c>
      <c r="M2929" s="6" t="s">
        <v>35</v>
      </c>
      <c r="N2929" s="6" t="s">
        <v>10770</v>
      </c>
      <c r="O2929" s="6" t="s">
        <v>37</v>
      </c>
      <c r="P2929" s="32" t="s">
        <v>432</v>
      </c>
      <c r="Q2929" s="11" t="s">
        <v>433</v>
      </c>
      <c r="R2929" s="23">
        <v>2.8</v>
      </c>
      <c r="S2929" s="23">
        <v>170000</v>
      </c>
      <c r="T2929" s="9">
        <v>0</v>
      </c>
      <c r="U2929" s="9">
        <f t="shared" si="1689"/>
        <v>0</v>
      </c>
      <c r="V2929" s="9"/>
      <c r="W2929" s="6">
        <v>2016</v>
      </c>
      <c r="X2929" s="41" t="s">
        <v>7178</v>
      </c>
    </row>
    <row r="2930" spans="1:24" ht="102" x14ac:dyDescent="0.25">
      <c r="A2930" s="6" t="s">
        <v>10941</v>
      </c>
      <c r="B2930" s="6" t="s">
        <v>25</v>
      </c>
      <c r="C2930" s="11" t="s">
        <v>7847</v>
      </c>
      <c r="D2930" s="11" t="s">
        <v>334</v>
      </c>
      <c r="E2930" s="11" t="s">
        <v>7848</v>
      </c>
      <c r="F2930" s="283" t="s">
        <v>7849</v>
      </c>
      <c r="G2930" s="2" t="s">
        <v>30</v>
      </c>
      <c r="H2930" s="126">
        <v>0</v>
      </c>
      <c r="I2930" s="6" t="s">
        <v>31</v>
      </c>
      <c r="J2930" s="6" t="s">
        <v>32</v>
      </c>
      <c r="K2930" s="6" t="s">
        <v>95</v>
      </c>
      <c r="L2930" s="6" t="s">
        <v>34</v>
      </c>
      <c r="M2930" s="6" t="s">
        <v>35</v>
      </c>
      <c r="N2930" s="6" t="s">
        <v>10770</v>
      </c>
      <c r="O2930" s="6" t="s">
        <v>37</v>
      </c>
      <c r="P2930" s="32" t="s">
        <v>432</v>
      </c>
      <c r="Q2930" s="11" t="s">
        <v>433</v>
      </c>
      <c r="R2930" s="23">
        <v>2.8</v>
      </c>
      <c r="S2930" s="23">
        <v>205440</v>
      </c>
      <c r="T2930" s="9">
        <f t="shared" ref="T2930" si="1743">S2930*R2930</f>
        <v>575232</v>
      </c>
      <c r="U2930" s="9">
        <f t="shared" ref="U2930" si="1744">T2930*1.12</f>
        <v>644259.84000000008</v>
      </c>
      <c r="V2930" s="9"/>
      <c r="W2930" s="6">
        <v>2016</v>
      </c>
      <c r="X2930" s="41"/>
    </row>
    <row r="2931" spans="1:24" ht="102" x14ac:dyDescent="0.25">
      <c r="A2931" s="6" t="s">
        <v>8860</v>
      </c>
      <c r="B2931" s="6" t="s">
        <v>25</v>
      </c>
      <c r="C2931" s="11" t="s">
        <v>7850</v>
      </c>
      <c r="D2931" s="11" t="s">
        <v>334</v>
      </c>
      <c r="E2931" s="11" t="s">
        <v>7851</v>
      </c>
      <c r="F2931" s="283" t="s">
        <v>7852</v>
      </c>
      <c r="G2931" s="2" t="s">
        <v>30</v>
      </c>
      <c r="H2931" s="126">
        <v>0</v>
      </c>
      <c r="I2931" s="6" t="s">
        <v>31</v>
      </c>
      <c r="J2931" s="6" t="s">
        <v>32</v>
      </c>
      <c r="K2931" s="6" t="s">
        <v>240</v>
      </c>
      <c r="L2931" s="6" t="s">
        <v>34</v>
      </c>
      <c r="M2931" s="6" t="s">
        <v>35</v>
      </c>
      <c r="N2931" s="6" t="s">
        <v>10770</v>
      </c>
      <c r="O2931" s="6" t="s">
        <v>37</v>
      </c>
      <c r="P2931" s="32" t="s">
        <v>432</v>
      </c>
      <c r="Q2931" s="11" t="s">
        <v>433</v>
      </c>
      <c r="R2931" s="23">
        <v>2.2000000000000002</v>
      </c>
      <c r="S2931" s="23">
        <v>170000</v>
      </c>
      <c r="T2931" s="9">
        <v>0</v>
      </c>
      <c r="U2931" s="9">
        <f t="shared" si="1689"/>
        <v>0</v>
      </c>
      <c r="V2931" s="9"/>
      <c r="W2931" s="6">
        <v>2016</v>
      </c>
      <c r="X2931" s="41" t="s">
        <v>7178</v>
      </c>
    </row>
    <row r="2932" spans="1:24" ht="102" x14ac:dyDescent="0.25">
      <c r="A2932" s="6" t="s">
        <v>10942</v>
      </c>
      <c r="B2932" s="6" t="s">
        <v>25</v>
      </c>
      <c r="C2932" s="11" t="s">
        <v>7850</v>
      </c>
      <c r="D2932" s="11" t="s">
        <v>334</v>
      </c>
      <c r="E2932" s="11" t="s">
        <v>7851</v>
      </c>
      <c r="F2932" s="283" t="s">
        <v>7852</v>
      </c>
      <c r="G2932" s="2" t="s">
        <v>30</v>
      </c>
      <c r="H2932" s="126">
        <v>0</v>
      </c>
      <c r="I2932" s="6" t="s">
        <v>31</v>
      </c>
      <c r="J2932" s="6" t="s">
        <v>32</v>
      </c>
      <c r="K2932" s="6" t="s">
        <v>95</v>
      </c>
      <c r="L2932" s="6" t="s">
        <v>34</v>
      </c>
      <c r="M2932" s="6" t="s">
        <v>35</v>
      </c>
      <c r="N2932" s="6" t="s">
        <v>10770</v>
      </c>
      <c r="O2932" s="6" t="s">
        <v>37</v>
      </c>
      <c r="P2932" s="32" t="s">
        <v>432</v>
      </c>
      <c r="Q2932" s="11" t="s">
        <v>433</v>
      </c>
      <c r="R2932" s="23">
        <v>2.2000000000000002</v>
      </c>
      <c r="S2932" s="23">
        <v>205440</v>
      </c>
      <c r="T2932" s="9">
        <f t="shared" ref="T2932" si="1745">S2932*R2932</f>
        <v>451968.00000000006</v>
      </c>
      <c r="U2932" s="9">
        <f t="shared" ref="U2932" si="1746">T2932*1.12</f>
        <v>506204.16000000009</v>
      </c>
      <c r="V2932" s="9"/>
      <c r="W2932" s="6">
        <v>2016</v>
      </c>
      <c r="X2932" s="41"/>
    </row>
    <row r="2933" spans="1:24" ht="102" x14ac:dyDescent="0.25">
      <c r="A2933" s="6" t="s">
        <v>8861</v>
      </c>
      <c r="B2933" s="6" t="s">
        <v>25</v>
      </c>
      <c r="C2933" s="11" t="s">
        <v>7853</v>
      </c>
      <c r="D2933" s="11" t="s">
        <v>334</v>
      </c>
      <c r="E2933" s="11" t="s">
        <v>7854</v>
      </c>
      <c r="F2933" s="283" t="s">
        <v>7855</v>
      </c>
      <c r="G2933" s="2" t="s">
        <v>30</v>
      </c>
      <c r="H2933" s="126">
        <v>0</v>
      </c>
      <c r="I2933" s="6" t="s">
        <v>31</v>
      </c>
      <c r="J2933" s="6" t="s">
        <v>32</v>
      </c>
      <c r="K2933" s="6" t="s">
        <v>240</v>
      </c>
      <c r="L2933" s="6" t="s">
        <v>34</v>
      </c>
      <c r="M2933" s="6" t="s">
        <v>35</v>
      </c>
      <c r="N2933" s="6" t="s">
        <v>10770</v>
      </c>
      <c r="O2933" s="6" t="s">
        <v>37</v>
      </c>
      <c r="P2933" s="32" t="s">
        <v>432</v>
      </c>
      <c r="Q2933" s="11" t="s">
        <v>433</v>
      </c>
      <c r="R2933" s="23">
        <v>24.718</v>
      </c>
      <c r="S2933" s="23">
        <v>170000</v>
      </c>
      <c r="T2933" s="9">
        <v>0</v>
      </c>
      <c r="U2933" s="9">
        <f t="shared" si="1689"/>
        <v>0</v>
      </c>
      <c r="V2933" s="9"/>
      <c r="W2933" s="6">
        <v>2016</v>
      </c>
      <c r="X2933" s="41" t="s">
        <v>10815</v>
      </c>
    </row>
    <row r="2934" spans="1:24" ht="153" x14ac:dyDescent="0.25">
      <c r="A2934" s="6" t="s">
        <v>10943</v>
      </c>
      <c r="B2934" s="6" t="s">
        <v>25</v>
      </c>
      <c r="C2934" s="11" t="s">
        <v>7853</v>
      </c>
      <c r="D2934" s="11" t="s">
        <v>334</v>
      </c>
      <c r="E2934" s="11" t="s">
        <v>7854</v>
      </c>
      <c r="F2934" s="283" t="s">
        <v>7855</v>
      </c>
      <c r="G2934" s="2" t="s">
        <v>30</v>
      </c>
      <c r="H2934" s="126">
        <v>60</v>
      </c>
      <c r="I2934" s="6" t="s">
        <v>31</v>
      </c>
      <c r="J2934" s="6" t="s">
        <v>32</v>
      </c>
      <c r="K2934" s="6" t="s">
        <v>95</v>
      </c>
      <c r="L2934" s="6" t="s">
        <v>34</v>
      </c>
      <c r="M2934" s="6" t="s">
        <v>35</v>
      </c>
      <c r="N2934" s="6" t="s">
        <v>6885</v>
      </c>
      <c r="O2934" s="3" t="s">
        <v>79</v>
      </c>
      <c r="P2934" s="32" t="s">
        <v>432</v>
      </c>
      <c r="Q2934" s="11" t="s">
        <v>433</v>
      </c>
      <c r="R2934" s="23">
        <v>24.718</v>
      </c>
      <c r="S2934" s="23">
        <v>205440</v>
      </c>
      <c r="T2934" s="9">
        <v>0</v>
      </c>
      <c r="U2934" s="9">
        <f t="shared" ref="U2934" si="1747">T2934*1.12</f>
        <v>0</v>
      </c>
      <c r="V2934" s="9" t="s">
        <v>80</v>
      </c>
      <c r="W2934" s="6">
        <v>2016</v>
      </c>
      <c r="X2934" s="41" t="s">
        <v>6907</v>
      </c>
    </row>
    <row r="2935" spans="1:24" ht="153" x14ac:dyDescent="0.25">
      <c r="A2935" s="6" t="s">
        <v>11139</v>
      </c>
      <c r="B2935" s="6" t="s">
        <v>25</v>
      </c>
      <c r="C2935" s="11" t="s">
        <v>7853</v>
      </c>
      <c r="D2935" s="11" t="s">
        <v>334</v>
      </c>
      <c r="E2935" s="11" t="s">
        <v>7854</v>
      </c>
      <c r="F2935" s="283" t="s">
        <v>7855</v>
      </c>
      <c r="G2935" s="2" t="s">
        <v>30</v>
      </c>
      <c r="H2935" s="126">
        <v>60</v>
      </c>
      <c r="I2935" s="6" t="s">
        <v>31</v>
      </c>
      <c r="J2935" s="6" t="s">
        <v>32</v>
      </c>
      <c r="K2935" s="6" t="s">
        <v>95</v>
      </c>
      <c r="L2935" s="6" t="s">
        <v>34</v>
      </c>
      <c r="M2935" s="6" t="s">
        <v>35</v>
      </c>
      <c r="N2935" s="6" t="s">
        <v>6885</v>
      </c>
      <c r="O2935" s="3" t="s">
        <v>79</v>
      </c>
      <c r="P2935" s="32" t="s">
        <v>432</v>
      </c>
      <c r="Q2935" s="11" t="s">
        <v>433</v>
      </c>
      <c r="R2935" s="23">
        <v>29.228000000000002</v>
      </c>
      <c r="S2935" s="23">
        <v>205440</v>
      </c>
      <c r="T2935" s="9">
        <f t="shared" ref="T2935" si="1748">S2935*R2935</f>
        <v>6004600.3200000003</v>
      </c>
      <c r="U2935" s="9">
        <f t="shared" ref="U2935" si="1749">T2935*1.12</f>
        <v>6725152.3584000012</v>
      </c>
      <c r="V2935" s="9" t="s">
        <v>80</v>
      </c>
      <c r="W2935" s="6">
        <v>2016</v>
      </c>
      <c r="X2935" s="41"/>
    </row>
    <row r="2936" spans="1:24" ht="102" x14ac:dyDescent="0.25">
      <c r="A2936" s="6" t="s">
        <v>8862</v>
      </c>
      <c r="B2936" s="6" t="s">
        <v>25</v>
      </c>
      <c r="C2936" s="11" t="s">
        <v>7856</v>
      </c>
      <c r="D2936" s="11" t="s">
        <v>334</v>
      </c>
      <c r="E2936" s="11" t="s">
        <v>7857</v>
      </c>
      <c r="F2936" s="283" t="s">
        <v>7858</v>
      </c>
      <c r="G2936" s="2" t="s">
        <v>30</v>
      </c>
      <c r="H2936" s="126">
        <v>0</v>
      </c>
      <c r="I2936" s="6" t="s">
        <v>31</v>
      </c>
      <c r="J2936" s="6" t="s">
        <v>32</v>
      </c>
      <c r="K2936" s="6" t="s">
        <v>240</v>
      </c>
      <c r="L2936" s="6" t="s">
        <v>34</v>
      </c>
      <c r="M2936" s="6" t="s">
        <v>35</v>
      </c>
      <c r="N2936" s="6" t="s">
        <v>10770</v>
      </c>
      <c r="O2936" s="6" t="s">
        <v>37</v>
      </c>
      <c r="P2936" s="32" t="s">
        <v>432</v>
      </c>
      <c r="Q2936" s="11" t="s">
        <v>433</v>
      </c>
      <c r="R2936" s="23">
        <v>5.277000000000001</v>
      </c>
      <c r="S2936" s="23">
        <v>170000</v>
      </c>
      <c r="T2936" s="9">
        <v>0</v>
      </c>
      <c r="U2936" s="9">
        <f t="shared" si="1689"/>
        <v>0</v>
      </c>
      <c r="V2936" s="261"/>
      <c r="W2936" s="6">
        <v>2016</v>
      </c>
      <c r="X2936" s="41" t="s">
        <v>10815</v>
      </c>
    </row>
    <row r="2937" spans="1:24" ht="153" x14ac:dyDescent="0.25">
      <c r="A2937" s="6" t="s">
        <v>10944</v>
      </c>
      <c r="B2937" s="6" t="s">
        <v>25</v>
      </c>
      <c r="C2937" s="11" t="s">
        <v>7856</v>
      </c>
      <c r="D2937" s="11" t="s">
        <v>334</v>
      </c>
      <c r="E2937" s="11" t="s">
        <v>7857</v>
      </c>
      <c r="F2937" s="283" t="s">
        <v>7858</v>
      </c>
      <c r="G2937" s="2" t="s">
        <v>30</v>
      </c>
      <c r="H2937" s="126">
        <v>60</v>
      </c>
      <c r="I2937" s="6" t="s">
        <v>31</v>
      </c>
      <c r="J2937" s="6" t="s">
        <v>32</v>
      </c>
      <c r="K2937" s="6" t="s">
        <v>95</v>
      </c>
      <c r="L2937" s="6" t="s">
        <v>34</v>
      </c>
      <c r="M2937" s="6" t="s">
        <v>35</v>
      </c>
      <c r="N2937" s="6" t="s">
        <v>6885</v>
      </c>
      <c r="O2937" s="3" t="s">
        <v>79</v>
      </c>
      <c r="P2937" s="32" t="s">
        <v>432</v>
      </c>
      <c r="Q2937" s="11" t="s">
        <v>433</v>
      </c>
      <c r="R2937" s="23">
        <v>5.277000000000001</v>
      </c>
      <c r="S2937" s="23">
        <v>205440</v>
      </c>
      <c r="T2937" s="9">
        <f t="shared" ref="T2937" si="1750">S2937*R2937</f>
        <v>1084106.8800000001</v>
      </c>
      <c r="U2937" s="9">
        <f t="shared" ref="U2937" si="1751">T2937*1.12</f>
        <v>1214199.7056000002</v>
      </c>
      <c r="V2937" s="9" t="s">
        <v>80</v>
      </c>
      <c r="W2937" s="6">
        <v>2016</v>
      </c>
      <c r="X2937" s="41"/>
    </row>
    <row r="2938" spans="1:24" ht="102" x14ac:dyDescent="0.25">
      <c r="A2938" s="6" t="s">
        <v>8863</v>
      </c>
      <c r="B2938" s="6" t="s">
        <v>25</v>
      </c>
      <c r="C2938" s="11" t="s">
        <v>7859</v>
      </c>
      <c r="D2938" s="11" t="s">
        <v>334</v>
      </c>
      <c r="E2938" s="11" t="s">
        <v>7860</v>
      </c>
      <c r="F2938" s="283" t="s">
        <v>7861</v>
      </c>
      <c r="G2938" s="2" t="s">
        <v>337</v>
      </c>
      <c r="H2938" s="126">
        <v>0</v>
      </c>
      <c r="I2938" s="6" t="s">
        <v>31</v>
      </c>
      <c r="J2938" s="6" t="s">
        <v>32</v>
      </c>
      <c r="K2938" s="6" t="s">
        <v>240</v>
      </c>
      <c r="L2938" s="6" t="s">
        <v>34</v>
      </c>
      <c r="M2938" s="6" t="s">
        <v>35</v>
      </c>
      <c r="N2938" s="6" t="s">
        <v>10770</v>
      </c>
      <c r="O2938" s="6" t="s">
        <v>37</v>
      </c>
      <c r="P2938" s="32" t="s">
        <v>432</v>
      </c>
      <c r="Q2938" s="11" t="s">
        <v>433</v>
      </c>
      <c r="R2938" s="23">
        <v>48.7</v>
      </c>
      <c r="S2938" s="23">
        <v>170000</v>
      </c>
      <c r="T2938" s="9">
        <v>0</v>
      </c>
      <c r="U2938" s="9">
        <f t="shared" si="1689"/>
        <v>0</v>
      </c>
      <c r="V2938" s="261"/>
      <c r="W2938" s="6">
        <v>2016</v>
      </c>
      <c r="X2938" s="41" t="s">
        <v>10815</v>
      </c>
    </row>
    <row r="2939" spans="1:24" ht="153" x14ac:dyDescent="0.25">
      <c r="A2939" s="6" t="s">
        <v>10945</v>
      </c>
      <c r="B2939" s="6" t="s">
        <v>25</v>
      </c>
      <c r="C2939" s="11" t="s">
        <v>7859</v>
      </c>
      <c r="D2939" s="11" t="s">
        <v>334</v>
      </c>
      <c r="E2939" s="11" t="s">
        <v>7860</v>
      </c>
      <c r="F2939" s="283" t="s">
        <v>7861</v>
      </c>
      <c r="G2939" s="2" t="s">
        <v>337</v>
      </c>
      <c r="H2939" s="126">
        <v>60</v>
      </c>
      <c r="I2939" s="6" t="s">
        <v>31</v>
      </c>
      <c r="J2939" s="6" t="s">
        <v>32</v>
      </c>
      <c r="K2939" s="6" t="s">
        <v>95</v>
      </c>
      <c r="L2939" s="6" t="s">
        <v>34</v>
      </c>
      <c r="M2939" s="6" t="s">
        <v>35</v>
      </c>
      <c r="N2939" s="6" t="s">
        <v>6885</v>
      </c>
      <c r="O2939" s="3" t="s">
        <v>79</v>
      </c>
      <c r="P2939" s="32" t="s">
        <v>432</v>
      </c>
      <c r="Q2939" s="11" t="s">
        <v>433</v>
      </c>
      <c r="R2939" s="23">
        <v>48.7</v>
      </c>
      <c r="S2939" s="23">
        <v>205440</v>
      </c>
      <c r="T2939" s="9">
        <f t="shared" ref="T2939" si="1752">S2939*R2939</f>
        <v>10004928</v>
      </c>
      <c r="U2939" s="9">
        <f t="shared" ref="U2939" si="1753">T2939*1.12</f>
        <v>11205519.360000001</v>
      </c>
      <c r="V2939" s="261"/>
      <c r="W2939" s="6">
        <v>2016</v>
      </c>
      <c r="X2939" s="41"/>
    </row>
    <row r="2940" spans="1:24" ht="153" x14ac:dyDescent="0.25">
      <c r="A2940" s="6" t="s">
        <v>8864</v>
      </c>
      <c r="B2940" s="6" t="s">
        <v>25</v>
      </c>
      <c r="C2940" s="11" t="s">
        <v>7862</v>
      </c>
      <c r="D2940" s="11" t="s">
        <v>334</v>
      </c>
      <c r="E2940" s="11" t="s">
        <v>7863</v>
      </c>
      <c r="F2940" s="283" t="s">
        <v>7864</v>
      </c>
      <c r="G2940" s="2" t="s">
        <v>337</v>
      </c>
      <c r="H2940" s="126">
        <v>60</v>
      </c>
      <c r="I2940" s="6" t="s">
        <v>31</v>
      </c>
      <c r="J2940" s="6" t="s">
        <v>32</v>
      </c>
      <c r="K2940" s="6" t="s">
        <v>240</v>
      </c>
      <c r="L2940" s="6" t="s">
        <v>34</v>
      </c>
      <c r="M2940" s="6" t="s">
        <v>35</v>
      </c>
      <c r="N2940" s="11" t="s">
        <v>78</v>
      </c>
      <c r="O2940" s="3" t="s">
        <v>79</v>
      </c>
      <c r="P2940" s="32" t="s">
        <v>432</v>
      </c>
      <c r="Q2940" s="11" t="s">
        <v>433</v>
      </c>
      <c r="R2940" s="23">
        <v>153.94</v>
      </c>
      <c r="S2940" s="23">
        <v>170000</v>
      </c>
      <c r="T2940" s="9">
        <v>0</v>
      </c>
      <c r="U2940" s="9">
        <f t="shared" si="1689"/>
        <v>0</v>
      </c>
      <c r="V2940" s="9" t="s">
        <v>80</v>
      </c>
      <c r="W2940" s="6">
        <v>2016</v>
      </c>
      <c r="X2940" s="41" t="s">
        <v>7178</v>
      </c>
    </row>
    <row r="2941" spans="1:24" ht="153" x14ac:dyDescent="0.25">
      <c r="A2941" s="6" t="s">
        <v>10946</v>
      </c>
      <c r="B2941" s="6" t="s">
        <v>25</v>
      </c>
      <c r="C2941" s="11" t="s">
        <v>7862</v>
      </c>
      <c r="D2941" s="11" t="s">
        <v>334</v>
      </c>
      <c r="E2941" s="11" t="s">
        <v>7863</v>
      </c>
      <c r="F2941" s="283" t="s">
        <v>7864</v>
      </c>
      <c r="G2941" s="2" t="s">
        <v>337</v>
      </c>
      <c r="H2941" s="126">
        <v>60</v>
      </c>
      <c r="I2941" s="6" t="s">
        <v>31</v>
      </c>
      <c r="J2941" s="6" t="s">
        <v>32</v>
      </c>
      <c r="K2941" s="6" t="s">
        <v>95</v>
      </c>
      <c r="L2941" s="6" t="s">
        <v>34</v>
      </c>
      <c r="M2941" s="6" t="s">
        <v>35</v>
      </c>
      <c r="N2941" s="11" t="s">
        <v>78</v>
      </c>
      <c r="O2941" s="3" t="s">
        <v>79</v>
      </c>
      <c r="P2941" s="32" t="s">
        <v>432</v>
      </c>
      <c r="Q2941" s="11" t="s">
        <v>433</v>
      </c>
      <c r="R2941" s="23">
        <v>153.94</v>
      </c>
      <c r="S2941" s="23">
        <v>205440</v>
      </c>
      <c r="T2941" s="9">
        <f t="shared" ref="T2941" si="1754">S2941*R2941</f>
        <v>31625433.599999998</v>
      </c>
      <c r="U2941" s="9">
        <f t="shared" ref="U2941" si="1755">T2941*1.12</f>
        <v>35420485.631999999</v>
      </c>
      <c r="V2941" s="9" t="s">
        <v>80</v>
      </c>
      <c r="W2941" s="6">
        <v>2016</v>
      </c>
      <c r="X2941" s="41"/>
    </row>
    <row r="2942" spans="1:24" ht="153" x14ac:dyDescent="0.25">
      <c r="A2942" s="6" t="s">
        <v>8865</v>
      </c>
      <c r="B2942" s="6" t="s">
        <v>25</v>
      </c>
      <c r="C2942" s="11" t="s">
        <v>7865</v>
      </c>
      <c r="D2942" s="11" t="s">
        <v>334</v>
      </c>
      <c r="E2942" s="11" t="s">
        <v>7866</v>
      </c>
      <c r="F2942" s="283" t="s">
        <v>7867</v>
      </c>
      <c r="G2942" s="2" t="s">
        <v>30</v>
      </c>
      <c r="H2942" s="126">
        <v>60</v>
      </c>
      <c r="I2942" s="6" t="s">
        <v>31</v>
      </c>
      <c r="J2942" s="6" t="s">
        <v>32</v>
      </c>
      <c r="K2942" s="6" t="s">
        <v>240</v>
      </c>
      <c r="L2942" s="6" t="s">
        <v>34</v>
      </c>
      <c r="M2942" s="6" t="s">
        <v>35</v>
      </c>
      <c r="N2942" s="11" t="s">
        <v>78</v>
      </c>
      <c r="O2942" s="3" t="s">
        <v>79</v>
      </c>
      <c r="P2942" s="32" t="s">
        <v>432</v>
      </c>
      <c r="Q2942" s="11" t="s">
        <v>433</v>
      </c>
      <c r="R2942" s="23">
        <v>5.6</v>
      </c>
      <c r="S2942" s="23">
        <v>170000</v>
      </c>
      <c r="T2942" s="9">
        <v>0</v>
      </c>
      <c r="U2942" s="9">
        <f t="shared" si="1689"/>
        <v>0</v>
      </c>
      <c r="V2942" s="9" t="s">
        <v>80</v>
      </c>
      <c r="W2942" s="6">
        <v>2016</v>
      </c>
      <c r="X2942" s="41" t="s">
        <v>7178</v>
      </c>
    </row>
    <row r="2943" spans="1:24" ht="153" x14ac:dyDescent="0.25">
      <c r="A2943" s="6" t="s">
        <v>10947</v>
      </c>
      <c r="B2943" s="6" t="s">
        <v>25</v>
      </c>
      <c r="C2943" s="11" t="s">
        <v>7865</v>
      </c>
      <c r="D2943" s="11" t="s">
        <v>334</v>
      </c>
      <c r="E2943" s="11" t="s">
        <v>7866</v>
      </c>
      <c r="F2943" s="283" t="s">
        <v>7867</v>
      </c>
      <c r="G2943" s="2" t="s">
        <v>30</v>
      </c>
      <c r="H2943" s="126">
        <v>60</v>
      </c>
      <c r="I2943" s="6" t="s">
        <v>31</v>
      </c>
      <c r="J2943" s="6" t="s">
        <v>32</v>
      </c>
      <c r="K2943" s="6" t="s">
        <v>95</v>
      </c>
      <c r="L2943" s="6" t="s">
        <v>34</v>
      </c>
      <c r="M2943" s="6" t="s">
        <v>35</v>
      </c>
      <c r="N2943" s="11" t="s">
        <v>78</v>
      </c>
      <c r="O2943" s="3" t="s">
        <v>79</v>
      </c>
      <c r="P2943" s="32" t="s">
        <v>432</v>
      </c>
      <c r="Q2943" s="11" t="s">
        <v>433</v>
      </c>
      <c r="R2943" s="23">
        <v>5.6</v>
      </c>
      <c r="S2943" s="23">
        <v>205440</v>
      </c>
      <c r="T2943" s="9">
        <f t="shared" ref="T2943" si="1756">S2943*R2943</f>
        <v>1150464</v>
      </c>
      <c r="U2943" s="9">
        <f t="shared" ref="U2943" si="1757">T2943*1.12</f>
        <v>1288519.6800000002</v>
      </c>
      <c r="V2943" s="9" t="s">
        <v>80</v>
      </c>
      <c r="W2943" s="6">
        <v>2016</v>
      </c>
      <c r="X2943" s="41"/>
    </row>
    <row r="2944" spans="1:24" ht="153" x14ac:dyDescent="0.25">
      <c r="A2944" s="6" t="s">
        <v>8866</v>
      </c>
      <c r="B2944" s="6" t="s">
        <v>25</v>
      </c>
      <c r="C2944" s="11" t="s">
        <v>7868</v>
      </c>
      <c r="D2944" s="11" t="s">
        <v>334</v>
      </c>
      <c r="E2944" s="11" t="s">
        <v>7869</v>
      </c>
      <c r="F2944" s="283" t="s">
        <v>7870</v>
      </c>
      <c r="G2944" s="2" t="s">
        <v>30</v>
      </c>
      <c r="H2944" s="126">
        <v>60</v>
      </c>
      <c r="I2944" s="6" t="s">
        <v>31</v>
      </c>
      <c r="J2944" s="6" t="s">
        <v>32</v>
      </c>
      <c r="K2944" s="6" t="s">
        <v>95</v>
      </c>
      <c r="L2944" s="6" t="s">
        <v>34</v>
      </c>
      <c r="M2944" s="6" t="s">
        <v>35</v>
      </c>
      <c r="N2944" s="11" t="s">
        <v>78</v>
      </c>
      <c r="O2944" s="3" t="s">
        <v>79</v>
      </c>
      <c r="P2944" s="32" t="s">
        <v>432</v>
      </c>
      <c r="Q2944" s="11" t="s">
        <v>433</v>
      </c>
      <c r="R2944" s="23">
        <v>1.7</v>
      </c>
      <c r="S2944" s="23">
        <v>170000</v>
      </c>
      <c r="T2944" s="9">
        <v>0</v>
      </c>
      <c r="U2944" s="9">
        <f t="shared" si="1689"/>
        <v>0</v>
      </c>
      <c r="V2944" s="9" t="s">
        <v>80</v>
      </c>
      <c r="W2944" s="6">
        <v>2016</v>
      </c>
      <c r="X2944" s="41" t="s">
        <v>7015</v>
      </c>
    </row>
    <row r="2945" spans="1:24" ht="153" x14ac:dyDescent="0.25">
      <c r="A2945" s="6" t="s">
        <v>10948</v>
      </c>
      <c r="B2945" s="6" t="s">
        <v>25</v>
      </c>
      <c r="C2945" s="11" t="s">
        <v>7868</v>
      </c>
      <c r="D2945" s="11" t="s">
        <v>334</v>
      </c>
      <c r="E2945" s="11" t="s">
        <v>7869</v>
      </c>
      <c r="F2945" s="283" t="s">
        <v>7870</v>
      </c>
      <c r="G2945" s="2" t="s">
        <v>30</v>
      </c>
      <c r="H2945" s="126">
        <v>60</v>
      </c>
      <c r="I2945" s="6" t="s">
        <v>31</v>
      </c>
      <c r="J2945" s="6" t="s">
        <v>32</v>
      </c>
      <c r="K2945" s="6" t="s">
        <v>95</v>
      </c>
      <c r="L2945" s="6" t="s">
        <v>34</v>
      </c>
      <c r="M2945" s="6" t="s">
        <v>35</v>
      </c>
      <c r="N2945" s="11" t="s">
        <v>78</v>
      </c>
      <c r="O2945" s="3" t="s">
        <v>79</v>
      </c>
      <c r="P2945" s="32" t="s">
        <v>432</v>
      </c>
      <c r="Q2945" s="11" t="s">
        <v>433</v>
      </c>
      <c r="R2945" s="23">
        <v>1.7</v>
      </c>
      <c r="S2945" s="23">
        <v>205440</v>
      </c>
      <c r="T2945" s="9">
        <f t="shared" ref="T2945" si="1758">S2945*R2945</f>
        <v>349248</v>
      </c>
      <c r="U2945" s="9">
        <f t="shared" ref="U2945" si="1759">T2945*1.12</f>
        <v>391157.76000000001</v>
      </c>
      <c r="V2945" s="9" t="s">
        <v>80</v>
      </c>
      <c r="W2945" s="6">
        <v>2016</v>
      </c>
      <c r="X2945" s="41"/>
    </row>
    <row r="2946" spans="1:24" ht="153" x14ac:dyDescent="0.25">
      <c r="A2946" s="6" t="s">
        <v>8867</v>
      </c>
      <c r="B2946" s="6" t="s">
        <v>25</v>
      </c>
      <c r="C2946" s="11" t="s">
        <v>7871</v>
      </c>
      <c r="D2946" s="11" t="s">
        <v>334</v>
      </c>
      <c r="E2946" s="11" t="s">
        <v>7872</v>
      </c>
      <c r="F2946" s="283" t="s">
        <v>7873</v>
      </c>
      <c r="G2946" s="2" t="s">
        <v>30</v>
      </c>
      <c r="H2946" s="126">
        <v>60</v>
      </c>
      <c r="I2946" s="6" t="s">
        <v>31</v>
      </c>
      <c r="J2946" s="6" t="s">
        <v>32</v>
      </c>
      <c r="K2946" s="6" t="s">
        <v>95</v>
      </c>
      <c r="L2946" s="6" t="s">
        <v>34</v>
      </c>
      <c r="M2946" s="6" t="s">
        <v>35</v>
      </c>
      <c r="N2946" s="11" t="s">
        <v>78</v>
      </c>
      <c r="O2946" s="3" t="s">
        <v>79</v>
      </c>
      <c r="P2946" s="32" t="s">
        <v>432</v>
      </c>
      <c r="Q2946" s="11" t="s">
        <v>433</v>
      </c>
      <c r="R2946" s="23">
        <v>2.9</v>
      </c>
      <c r="S2946" s="23">
        <v>170000</v>
      </c>
      <c r="T2946" s="9">
        <v>0</v>
      </c>
      <c r="U2946" s="9">
        <f t="shared" si="1689"/>
        <v>0</v>
      </c>
      <c r="V2946" s="9" t="s">
        <v>80</v>
      </c>
      <c r="W2946" s="6">
        <v>2016</v>
      </c>
      <c r="X2946" s="41" t="s">
        <v>7015</v>
      </c>
    </row>
    <row r="2947" spans="1:24" ht="153" x14ac:dyDescent="0.25">
      <c r="A2947" s="6" t="s">
        <v>10949</v>
      </c>
      <c r="B2947" s="6" t="s">
        <v>25</v>
      </c>
      <c r="C2947" s="11" t="s">
        <v>7871</v>
      </c>
      <c r="D2947" s="11" t="s">
        <v>334</v>
      </c>
      <c r="E2947" s="11" t="s">
        <v>7872</v>
      </c>
      <c r="F2947" s="283" t="s">
        <v>7873</v>
      </c>
      <c r="G2947" s="2" t="s">
        <v>30</v>
      </c>
      <c r="H2947" s="126">
        <v>60</v>
      </c>
      <c r="I2947" s="6" t="s">
        <v>31</v>
      </c>
      <c r="J2947" s="6" t="s">
        <v>32</v>
      </c>
      <c r="K2947" s="6" t="s">
        <v>95</v>
      </c>
      <c r="L2947" s="6" t="s">
        <v>34</v>
      </c>
      <c r="M2947" s="6" t="s">
        <v>35</v>
      </c>
      <c r="N2947" s="11" t="s">
        <v>78</v>
      </c>
      <c r="O2947" s="3" t="s">
        <v>79</v>
      </c>
      <c r="P2947" s="32" t="s">
        <v>432</v>
      </c>
      <c r="Q2947" s="11" t="s">
        <v>433</v>
      </c>
      <c r="R2947" s="23">
        <v>2.9</v>
      </c>
      <c r="S2947" s="23">
        <v>205440</v>
      </c>
      <c r="T2947" s="9">
        <f t="shared" ref="T2947" si="1760">S2947*R2947</f>
        <v>595776</v>
      </c>
      <c r="U2947" s="9">
        <f t="shared" ref="U2947" si="1761">T2947*1.12</f>
        <v>667269.12000000011</v>
      </c>
      <c r="V2947" s="9" t="s">
        <v>80</v>
      </c>
      <c r="W2947" s="6">
        <v>2016</v>
      </c>
      <c r="X2947" s="41"/>
    </row>
    <row r="2948" spans="1:24" ht="153" x14ac:dyDescent="0.25">
      <c r="A2948" s="6" t="s">
        <v>8868</v>
      </c>
      <c r="B2948" s="6" t="s">
        <v>25</v>
      </c>
      <c r="C2948" s="11" t="s">
        <v>7874</v>
      </c>
      <c r="D2948" s="11" t="s">
        <v>334</v>
      </c>
      <c r="E2948" s="11" t="s">
        <v>7875</v>
      </c>
      <c r="F2948" s="283" t="s">
        <v>7876</v>
      </c>
      <c r="G2948" s="2" t="s">
        <v>30</v>
      </c>
      <c r="H2948" s="126">
        <v>60</v>
      </c>
      <c r="I2948" s="6" t="s">
        <v>31</v>
      </c>
      <c r="J2948" s="6" t="s">
        <v>32</v>
      </c>
      <c r="K2948" s="6" t="s">
        <v>240</v>
      </c>
      <c r="L2948" s="6" t="s">
        <v>34</v>
      </c>
      <c r="M2948" s="6" t="s">
        <v>35</v>
      </c>
      <c r="N2948" s="11" t="s">
        <v>78</v>
      </c>
      <c r="O2948" s="3" t="s">
        <v>79</v>
      </c>
      <c r="P2948" s="32" t="s">
        <v>432</v>
      </c>
      <c r="Q2948" s="11" t="s">
        <v>433</v>
      </c>
      <c r="R2948" s="23">
        <v>12.257999999999999</v>
      </c>
      <c r="S2948" s="23">
        <v>170000</v>
      </c>
      <c r="T2948" s="9">
        <v>0</v>
      </c>
      <c r="U2948" s="9">
        <f t="shared" si="1689"/>
        <v>0</v>
      </c>
      <c r="V2948" s="9" t="s">
        <v>80</v>
      </c>
      <c r="W2948" s="6">
        <v>2016</v>
      </c>
      <c r="X2948" s="41" t="s">
        <v>7178</v>
      </c>
    </row>
    <row r="2949" spans="1:24" ht="153" x14ac:dyDescent="0.25">
      <c r="A2949" s="6" t="s">
        <v>10950</v>
      </c>
      <c r="B2949" s="6" t="s">
        <v>25</v>
      </c>
      <c r="C2949" s="11" t="s">
        <v>7874</v>
      </c>
      <c r="D2949" s="11" t="s">
        <v>334</v>
      </c>
      <c r="E2949" s="11" t="s">
        <v>7875</v>
      </c>
      <c r="F2949" s="283" t="s">
        <v>7876</v>
      </c>
      <c r="G2949" s="2" t="s">
        <v>30</v>
      </c>
      <c r="H2949" s="126">
        <v>60</v>
      </c>
      <c r="I2949" s="6" t="s">
        <v>31</v>
      </c>
      <c r="J2949" s="6" t="s">
        <v>32</v>
      </c>
      <c r="K2949" s="6" t="s">
        <v>95</v>
      </c>
      <c r="L2949" s="6" t="s">
        <v>34</v>
      </c>
      <c r="M2949" s="6" t="s">
        <v>35</v>
      </c>
      <c r="N2949" s="11" t="s">
        <v>78</v>
      </c>
      <c r="O2949" s="3" t="s">
        <v>79</v>
      </c>
      <c r="P2949" s="32" t="s">
        <v>432</v>
      </c>
      <c r="Q2949" s="11" t="s">
        <v>433</v>
      </c>
      <c r="R2949" s="23">
        <v>12.257999999999999</v>
      </c>
      <c r="S2949" s="23">
        <v>205440</v>
      </c>
      <c r="T2949" s="9">
        <f t="shared" ref="T2949" si="1762">S2949*R2949</f>
        <v>2518283.52</v>
      </c>
      <c r="U2949" s="9">
        <f t="shared" ref="U2949" si="1763">T2949*1.12</f>
        <v>2820477.5424000002</v>
      </c>
      <c r="V2949" s="9" t="s">
        <v>80</v>
      </c>
      <c r="W2949" s="6">
        <v>2016</v>
      </c>
      <c r="X2949" s="41"/>
    </row>
    <row r="2950" spans="1:24" ht="153" x14ac:dyDescent="0.25">
      <c r="A2950" s="6" t="s">
        <v>8869</v>
      </c>
      <c r="B2950" s="6" t="s">
        <v>25</v>
      </c>
      <c r="C2950" s="11" t="s">
        <v>7877</v>
      </c>
      <c r="D2950" s="11" t="s">
        <v>334</v>
      </c>
      <c r="E2950" s="11" t="s">
        <v>7878</v>
      </c>
      <c r="F2950" s="283" t="s">
        <v>7879</v>
      </c>
      <c r="G2950" s="2" t="s">
        <v>30</v>
      </c>
      <c r="H2950" s="126">
        <v>60</v>
      </c>
      <c r="I2950" s="6" t="s">
        <v>31</v>
      </c>
      <c r="J2950" s="6" t="s">
        <v>32</v>
      </c>
      <c r="K2950" s="6" t="s">
        <v>95</v>
      </c>
      <c r="L2950" s="6" t="s">
        <v>34</v>
      </c>
      <c r="M2950" s="6" t="s">
        <v>35</v>
      </c>
      <c r="N2950" s="11" t="s">
        <v>78</v>
      </c>
      <c r="O2950" s="3" t="s">
        <v>79</v>
      </c>
      <c r="P2950" s="32" t="s">
        <v>432</v>
      </c>
      <c r="Q2950" s="11" t="s">
        <v>433</v>
      </c>
      <c r="R2950" s="23">
        <v>23.792999999999996</v>
      </c>
      <c r="S2950" s="23">
        <v>170000</v>
      </c>
      <c r="T2950" s="9">
        <v>0</v>
      </c>
      <c r="U2950" s="9">
        <f t="shared" si="1689"/>
        <v>0</v>
      </c>
      <c r="V2950" s="9" t="s">
        <v>80</v>
      </c>
      <c r="W2950" s="6">
        <v>2016</v>
      </c>
      <c r="X2950" s="41" t="s">
        <v>7015</v>
      </c>
    </row>
    <row r="2951" spans="1:24" ht="153" x14ac:dyDescent="0.25">
      <c r="A2951" s="6" t="s">
        <v>10951</v>
      </c>
      <c r="B2951" s="6" t="s">
        <v>25</v>
      </c>
      <c r="C2951" s="11" t="s">
        <v>7877</v>
      </c>
      <c r="D2951" s="11" t="s">
        <v>334</v>
      </c>
      <c r="E2951" s="11" t="s">
        <v>7878</v>
      </c>
      <c r="F2951" s="283" t="s">
        <v>7879</v>
      </c>
      <c r="G2951" s="2" t="s">
        <v>30</v>
      </c>
      <c r="H2951" s="126">
        <v>60</v>
      </c>
      <c r="I2951" s="6" t="s">
        <v>31</v>
      </c>
      <c r="J2951" s="6" t="s">
        <v>32</v>
      </c>
      <c r="K2951" s="6" t="s">
        <v>95</v>
      </c>
      <c r="L2951" s="6" t="s">
        <v>34</v>
      </c>
      <c r="M2951" s="6" t="s">
        <v>35</v>
      </c>
      <c r="N2951" s="11" t="s">
        <v>78</v>
      </c>
      <c r="O2951" s="3" t="s">
        <v>79</v>
      </c>
      <c r="P2951" s="32" t="s">
        <v>432</v>
      </c>
      <c r="Q2951" s="11" t="s">
        <v>433</v>
      </c>
      <c r="R2951" s="23">
        <v>23.792999999999996</v>
      </c>
      <c r="S2951" s="23">
        <v>205440</v>
      </c>
      <c r="T2951" s="9">
        <f t="shared" ref="T2951" si="1764">S2951*R2951</f>
        <v>4888033.919999999</v>
      </c>
      <c r="U2951" s="9">
        <f t="shared" ref="U2951" si="1765">T2951*1.12</f>
        <v>5474597.9903999995</v>
      </c>
      <c r="V2951" s="9" t="s">
        <v>80</v>
      </c>
      <c r="W2951" s="6">
        <v>2016</v>
      </c>
      <c r="X2951" s="41"/>
    </row>
    <row r="2952" spans="1:24" ht="153" x14ac:dyDescent="0.25">
      <c r="A2952" s="6" t="s">
        <v>8870</v>
      </c>
      <c r="B2952" s="6" t="s">
        <v>25</v>
      </c>
      <c r="C2952" s="11" t="s">
        <v>7880</v>
      </c>
      <c r="D2952" s="11" t="s">
        <v>334</v>
      </c>
      <c r="E2952" s="11" t="s">
        <v>7881</v>
      </c>
      <c r="F2952" s="283" t="s">
        <v>7882</v>
      </c>
      <c r="G2952" s="2" t="s">
        <v>30</v>
      </c>
      <c r="H2952" s="126">
        <v>60</v>
      </c>
      <c r="I2952" s="6" t="s">
        <v>31</v>
      </c>
      <c r="J2952" s="6" t="s">
        <v>32</v>
      </c>
      <c r="K2952" s="6" t="s">
        <v>95</v>
      </c>
      <c r="L2952" s="6" t="s">
        <v>34</v>
      </c>
      <c r="M2952" s="6" t="s">
        <v>35</v>
      </c>
      <c r="N2952" s="11" t="s">
        <v>78</v>
      </c>
      <c r="O2952" s="3" t="s">
        <v>79</v>
      </c>
      <c r="P2952" s="32" t="s">
        <v>432</v>
      </c>
      <c r="Q2952" s="11" t="s">
        <v>433</v>
      </c>
      <c r="R2952" s="23">
        <v>4.08</v>
      </c>
      <c r="S2952" s="23">
        <v>170000</v>
      </c>
      <c r="T2952" s="9">
        <v>0</v>
      </c>
      <c r="U2952" s="9">
        <f t="shared" si="1689"/>
        <v>0</v>
      </c>
      <c r="V2952" s="9" t="s">
        <v>80</v>
      </c>
      <c r="W2952" s="6">
        <v>2016</v>
      </c>
      <c r="X2952" s="41" t="s">
        <v>7015</v>
      </c>
    </row>
    <row r="2953" spans="1:24" ht="153" x14ac:dyDescent="0.25">
      <c r="A2953" s="6" t="s">
        <v>10952</v>
      </c>
      <c r="B2953" s="6" t="s">
        <v>25</v>
      </c>
      <c r="C2953" s="11" t="s">
        <v>7880</v>
      </c>
      <c r="D2953" s="11" t="s">
        <v>334</v>
      </c>
      <c r="E2953" s="11" t="s">
        <v>7881</v>
      </c>
      <c r="F2953" s="283" t="s">
        <v>7882</v>
      </c>
      <c r="G2953" s="2" t="s">
        <v>30</v>
      </c>
      <c r="H2953" s="126">
        <v>60</v>
      </c>
      <c r="I2953" s="6" t="s">
        <v>31</v>
      </c>
      <c r="J2953" s="6" t="s">
        <v>32</v>
      </c>
      <c r="K2953" s="6" t="s">
        <v>95</v>
      </c>
      <c r="L2953" s="6" t="s">
        <v>34</v>
      </c>
      <c r="M2953" s="6" t="s">
        <v>35</v>
      </c>
      <c r="N2953" s="11" t="s">
        <v>78</v>
      </c>
      <c r="O2953" s="3" t="s">
        <v>79</v>
      </c>
      <c r="P2953" s="32" t="s">
        <v>432</v>
      </c>
      <c r="Q2953" s="11" t="s">
        <v>433</v>
      </c>
      <c r="R2953" s="23">
        <v>4.08</v>
      </c>
      <c r="S2953" s="23">
        <v>205440</v>
      </c>
      <c r="T2953" s="9">
        <f t="shared" ref="T2953" si="1766">S2953*R2953</f>
        <v>838195.20000000007</v>
      </c>
      <c r="U2953" s="9">
        <f t="shared" ref="U2953" si="1767">T2953*1.12</f>
        <v>938778.62400000019</v>
      </c>
      <c r="V2953" s="9" t="s">
        <v>80</v>
      </c>
      <c r="W2953" s="6">
        <v>2016</v>
      </c>
      <c r="X2953" s="41"/>
    </row>
    <row r="2954" spans="1:24" ht="153" x14ac:dyDescent="0.25">
      <c r="A2954" s="6" t="s">
        <v>8871</v>
      </c>
      <c r="B2954" s="6" t="s">
        <v>25</v>
      </c>
      <c r="C2954" s="11" t="s">
        <v>7883</v>
      </c>
      <c r="D2954" s="11" t="s">
        <v>334</v>
      </c>
      <c r="E2954" s="11" t="s">
        <v>7884</v>
      </c>
      <c r="F2954" s="303" t="s">
        <v>7885</v>
      </c>
      <c r="G2954" s="2" t="s">
        <v>30</v>
      </c>
      <c r="H2954" s="126">
        <v>60</v>
      </c>
      <c r="I2954" s="6" t="s">
        <v>31</v>
      </c>
      <c r="J2954" s="6" t="s">
        <v>32</v>
      </c>
      <c r="K2954" s="6" t="s">
        <v>95</v>
      </c>
      <c r="L2954" s="6" t="s">
        <v>34</v>
      </c>
      <c r="M2954" s="6" t="s">
        <v>35</v>
      </c>
      <c r="N2954" s="11" t="s">
        <v>78</v>
      </c>
      <c r="O2954" s="3" t="s">
        <v>79</v>
      </c>
      <c r="P2954" s="32" t="s">
        <v>432</v>
      </c>
      <c r="Q2954" s="11" t="s">
        <v>433</v>
      </c>
      <c r="R2954" s="23">
        <v>4.0999999999999996</v>
      </c>
      <c r="S2954" s="23">
        <v>170000</v>
      </c>
      <c r="T2954" s="9">
        <v>0</v>
      </c>
      <c r="U2954" s="9">
        <f t="shared" si="1689"/>
        <v>0</v>
      </c>
      <c r="V2954" s="9" t="s">
        <v>80</v>
      </c>
      <c r="W2954" s="6">
        <v>2016</v>
      </c>
      <c r="X2954" s="41" t="s">
        <v>7015</v>
      </c>
    </row>
    <row r="2955" spans="1:24" ht="153" x14ac:dyDescent="0.25">
      <c r="A2955" s="6" t="s">
        <v>10953</v>
      </c>
      <c r="B2955" s="6" t="s">
        <v>25</v>
      </c>
      <c r="C2955" s="11" t="s">
        <v>7883</v>
      </c>
      <c r="D2955" s="11" t="s">
        <v>334</v>
      </c>
      <c r="E2955" s="11" t="s">
        <v>7884</v>
      </c>
      <c r="F2955" s="303" t="s">
        <v>7885</v>
      </c>
      <c r="G2955" s="2" t="s">
        <v>30</v>
      </c>
      <c r="H2955" s="126">
        <v>60</v>
      </c>
      <c r="I2955" s="6" t="s">
        <v>31</v>
      </c>
      <c r="J2955" s="6" t="s">
        <v>32</v>
      </c>
      <c r="K2955" s="6" t="s">
        <v>95</v>
      </c>
      <c r="L2955" s="6" t="s">
        <v>34</v>
      </c>
      <c r="M2955" s="6" t="s">
        <v>35</v>
      </c>
      <c r="N2955" s="11" t="s">
        <v>78</v>
      </c>
      <c r="O2955" s="3" t="s">
        <v>79</v>
      </c>
      <c r="P2955" s="32" t="s">
        <v>432</v>
      </c>
      <c r="Q2955" s="11" t="s">
        <v>433</v>
      </c>
      <c r="R2955" s="23">
        <v>4.0999999999999996</v>
      </c>
      <c r="S2955" s="23">
        <v>205440</v>
      </c>
      <c r="T2955" s="9">
        <f t="shared" ref="T2955" si="1768">S2955*R2955</f>
        <v>842303.99999999988</v>
      </c>
      <c r="U2955" s="9">
        <f t="shared" ref="U2955" si="1769">T2955*1.12</f>
        <v>943380.47999999998</v>
      </c>
      <c r="V2955" s="9" t="s">
        <v>80</v>
      </c>
      <c r="W2955" s="6">
        <v>2016</v>
      </c>
      <c r="X2955" s="41"/>
    </row>
    <row r="2956" spans="1:24" ht="153" x14ac:dyDescent="0.25">
      <c r="A2956" s="6" t="s">
        <v>8872</v>
      </c>
      <c r="B2956" s="6" t="s">
        <v>25</v>
      </c>
      <c r="C2956" s="11" t="s">
        <v>7886</v>
      </c>
      <c r="D2956" s="11" t="s">
        <v>334</v>
      </c>
      <c r="E2956" s="11" t="s">
        <v>7887</v>
      </c>
      <c r="F2956" s="283" t="s">
        <v>7888</v>
      </c>
      <c r="G2956" s="2" t="s">
        <v>30</v>
      </c>
      <c r="H2956" s="126">
        <v>60</v>
      </c>
      <c r="I2956" s="6" t="s">
        <v>31</v>
      </c>
      <c r="J2956" s="6" t="s">
        <v>32</v>
      </c>
      <c r="K2956" s="6" t="s">
        <v>240</v>
      </c>
      <c r="L2956" s="6" t="s">
        <v>34</v>
      </c>
      <c r="M2956" s="6" t="s">
        <v>35</v>
      </c>
      <c r="N2956" s="11" t="s">
        <v>78</v>
      </c>
      <c r="O2956" s="3" t="s">
        <v>79</v>
      </c>
      <c r="P2956" s="32" t="s">
        <v>432</v>
      </c>
      <c r="Q2956" s="11" t="s">
        <v>433</v>
      </c>
      <c r="R2956" s="23">
        <v>18.7</v>
      </c>
      <c r="S2956" s="23">
        <v>170000</v>
      </c>
      <c r="T2956" s="9">
        <v>0</v>
      </c>
      <c r="U2956" s="9">
        <f t="shared" si="1689"/>
        <v>0</v>
      </c>
      <c r="V2956" s="9" t="s">
        <v>80</v>
      </c>
      <c r="W2956" s="6">
        <v>2016</v>
      </c>
      <c r="X2956" s="41" t="s">
        <v>7178</v>
      </c>
    </row>
    <row r="2957" spans="1:24" ht="153" x14ac:dyDescent="0.25">
      <c r="A2957" s="6" t="s">
        <v>10954</v>
      </c>
      <c r="B2957" s="6" t="s">
        <v>25</v>
      </c>
      <c r="C2957" s="11" t="s">
        <v>7886</v>
      </c>
      <c r="D2957" s="11" t="s">
        <v>334</v>
      </c>
      <c r="E2957" s="11" t="s">
        <v>7887</v>
      </c>
      <c r="F2957" s="283" t="s">
        <v>7888</v>
      </c>
      <c r="G2957" s="2" t="s">
        <v>30</v>
      </c>
      <c r="H2957" s="126">
        <v>60</v>
      </c>
      <c r="I2957" s="6" t="s">
        <v>31</v>
      </c>
      <c r="J2957" s="6" t="s">
        <v>32</v>
      </c>
      <c r="K2957" s="6" t="s">
        <v>95</v>
      </c>
      <c r="L2957" s="6" t="s">
        <v>34</v>
      </c>
      <c r="M2957" s="6" t="s">
        <v>35</v>
      </c>
      <c r="N2957" s="11" t="s">
        <v>78</v>
      </c>
      <c r="O2957" s="3" t="s">
        <v>79</v>
      </c>
      <c r="P2957" s="32" t="s">
        <v>432</v>
      </c>
      <c r="Q2957" s="11" t="s">
        <v>433</v>
      </c>
      <c r="R2957" s="23">
        <v>18.7</v>
      </c>
      <c r="S2957" s="23">
        <v>205440</v>
      </c>
      <c r="T2957" s="9">
        <f t="shared" ref="T2957" si="1770">S2957*R2957</f>
        <v>3841728</v>
      </c>
      <c r="U2957" s="9">
        <f t="shared" ref="U2957" si="1771">T2957*1.12</f>
        <v>4302735.3600000003</v>
      </c>
      <c r="V2957" s="9" t="s">
        <v>80</v>
      </c>
      <c r="W2957" s="6">
        <v>2016</v>
      </c>
      <c r="X2957" s="41"/>
    </row>
    <row r="2958" spans="1:24" ht="153" x14ac:dyDescent="0.25">
      <c r="A2958" s="6" t="s">
        <v>8873</v>
      </c>
      <c r="B2958" s="6" t="s">
        <v>25</v>
      </c>
      <c r="C2958" s="11" t="s">
        <v>7889</v>
      </c>
      <c r="D2958" s="11" t="s">
        <v>334</v>
      </c>
      <c r="E2958" s="11" t="s">
        <v>7890</v>
      </c>
      <c r="F2958" s="283" t="s">
        <v>7891</v>
      </c>
      <c r="G2958" s="2" t="s">
        <v>30</v>
      </c>
      <c r="H2958" s="126">
        <v>60</v>
      </c>
      <c r="I2958" s="6" t="s">
        <v>31</v>
      </c>
      <c r="J2958" s="6" t="s">
        <v>32</v>
      </c>
      <c r="K2958" s="6" t="s">
        <v>240</v>
      </c>
      <c r="L2958" s="6" t="s">
        <v>34</v>
      </c>
      <c r="M2958" s="6" t="s">
        <v>35</v>
      </c>
      <c r="N2958" s="11" t="s">
        <v>78</v>
      </c>
      <c r="O2958" s="3" t="s">
        <v>79</v>
      </c>
      <c r="P2958" s="32" t="s">
        <v>432</v>
      </c>
      <c r="Q2958" s="11" t="s">
        <v>433</v>
      </c>
      <c r="R2958" s="23">
        <v>5.7</v>
      </c>
      <c r="S2958" s="23">
        <v>170000</v>
      </c>
      <c r="T2958" s="9">
        <v>0</v>
      </c>
      <c r="U2958" s="9">
        <f t="shared" si="1689"/>
        <v>0</v>
      </c>
      <c r="V2958" s="9" t="s">
        <v>80</v>
      </c>
      <c r="W2958" s="6">
        <v>2016</v>
      </c>
      <c r="X2958" s="41" t="s">
        <v>7178</v>
      </c>
    </row>
    <row r="2959" spans="1:24" ht="153" x14ac:dyDescent="0.25">
      <c r="A2959" s="6" t="s">
        <v>10955</v>
      </c>
      <c r="B2959" s="6" t="s">
        <v>25</v>
      </c>
      <c r="C2959" s="11" t="s">
        <v>7889</v>
      </c>
      <c r="D2959" s="11" t="s">
        <v>334</v>
      </c>
      <c r="E2959" s="11" t="s">
        <v>7890</v>
      </c>
      <c r="F2959" s="283" t="s">
        <v>7891</v>
      </c>
      <c r="G2959" s="2" t="s">
        <v>30</v>
      </c>
      <c r="H2959" s="126">
        <v>60</v>
      </c>
      <c r="I2959" s="6" t="s">
        <v>31</v>
      </c>
      <c r="J2959" s="6" t="s">
        <v>32</v>
      </c>
      <c r="K2959" s="6" t="s">
        <v>95</v>
      </c>
      <c r="L2959" s="6" t="s">
        <v>34</v>
      </c>
      <c r="M2959" s="6" t="s">
        <v>35</v>
      </c>
      <c r="N2959" s="11" t="s">
        <v>78</v>
      </c>
      <c r="O2959" s="3" t="s">
        <v>79</v>
      </c>
      <c r="P2959" s="32" t="s">
        <v>432</v>
      </c>
      <c r="Q2959" s="11" t="s">
        <v>433</v>
      </c>
      <c r="R2959" s="23">
        <v>5.7</v>
      </c>
      <c r="S2959" s="23">
        <v>205440</v>
      </c>
      <c r="T2959" s="9">
        <f t="shared" ref="T2959" si="1772">S2959*R2959</f>
        <v>1171008</v>
      </c>
      <c r="U2959" s="9">
        <f t="shared" ref="U2959" si="1773">T2959*1.12</f>
        <v>1311528.9600000002</v>
      </c>
      <c r="V2959" s="9" t="s">
        <v>80</v>
      </c>
      <c r="W2959" s="6">
        <v>2016</v>
      </c>
      <c r="X2959" s="41"/>
    </row>
    <row r="2960" spans="1:24" ht="153" x14ac:dyDescent="0.25">
      <c r="A2960" s="6" t="s">
        <v>8874</v>
      </c>
      <c r="B2960" s="6" t="s">
        <v>25</v>
      </c>
      <c r="C2960" s="11" t="s">
        <v>7892</v>
      </c>
      <c r="D2960" s="11" t="s">
        <v>334</v>
      </c>
      <c r="E2960" s="11" t="s">
        <v>7893</v>
      </c>
      <c r="F2960" s="283" t="s">
        <v>7894</v>
      </c>
      <c r="G2960" s="2" t="s">
        <v>30</v>
      </c>
      <c r="H2960" s="126">
        <v>60</v>
      </c>
      <c r="I2960" s="6" t="s">
        <v>31</v>
      </c>
      <c r="J2960" s="6" t="s">
        <v>32</v>
      </c>
      <c r="K2960" s="6" t="s">
        <v>95</v>
      </c>
      <c r="L2960" s="6" t="s">
        <v>34</v>
      </c>
      <c r="M2960" s="6" t="s">
        <v>35</v>
      </c>
      <c r="N2960" s="11" t="s">
        <v>78</v>
      </c>
      <c r="O2960" s="3" t="s">
        <v>79</v>
      </c>
      <c r="P2960" s="32" t="s">
        <v>432</v>
      </c>
      <c r="Q2960" s="11" t="s">
        <v>433</v>
      </c>
      <c r="R2960" s="23">
        <v>2</v>
      </c>
      <c r="S2960" s="23">
        <v>170000</v>
      </c>
      <c r="T2960" s="9">
        <v>0</v>
      </c>
      <c r="U2960" s="9">
        <f t="shared" si="1689"/>
        <v>0</v>
      </c>
      <c r="V2960" s="9" t="s">
        <v>80</v>
      </c>
      <c r="W2960" s="6">
        <v>2016</v>
      </c>
      <c r="X2960" s="41" t="s">
        <v>7015</v>
      </c>
    </row>
    <row r="2961" spans="1:24" ht="153" x14ac:dyDescent="0.25">
      <c r="A2961" s="6" t="s">
        <v>10956</v>
      </c>
      <c r="B2961" s="6" t="s">
        <v>25</v>
      </c>
      <c r="C2961" s="11" t="s">
        <v>7892</v>
      </c>
      <c r="D2961" s="11" t="s">
        <v>334</v>
      </c>
      <c r="E2961" s="11" t="s">
        <v>7893</v>
      </c>
      <c r="F2961" s="283" t="s">
        <v>7894</v>
      </c>
      <c r="G2961" s="2" t="s">
        <v>30</v>
      </c>
      <c r="H2961" s="126">
        <v>60</v>
      </c>
      <c r="I2961" s="6" t="s">
        <v>31</v>
      </c>
      <c r="J2961" s="6" t="s">
        <v>32</v>
      </c>
      <c r="K2961" s="6" t="s">
        <v>95</v>
      </c>
      <c r="L2961" s="6" t="s">
        <v>34</v>
      </c>
      <c r="M2961" s="6" t="s">
        <v>35</v>
      </c>
      <c r="N2961" s="11" t="s">
        <v>78</v>
      </c>
      <c r="O2961" s="3" t="s">
        <v>79</v>
      </c>
      <c r="P2961" s="32" t="s">
        <v>432</v>
      </c>
      <c r="Q2961" s="11" t="s">
        <v>433</v>
      </c>
      <c r="R2961" s="23">
        <v>2</v>
      </c>
      <c r="S2961" s="23">
        <v>205440</v>
      </c>
      <c r="T2961" s="9">
        <v>0</v>
      </c>
      <c r="U2961" s="9">
        <f t="shared" ref="U2961" si="1774">T2961*1.12</f>
        <v>0</v>
      </c>
      <c r="V2961" s="9" t="s">
        <v>80</v>
      </c>
      <c r="W2961" s="6">
        <v>2016</v>
      </c>
      <c r="X2961" s="41" t="s">
        <v>6907</v>
      </c>
    </row>
    <row r="2962" spans="1:24" ht="153" x14ac:dyDescent="0.25">
      <c r="A2962" s="6" t="s">
        <v>10996</v>
      </c>
      <c r="B2962" s="6" t="s">
        <v>25</v>
      </c>
      <c r="C2962" s="11" t="s">
        <v>7892</v>
      </c>
      <c r="D2962" s="11" t="s">
        <v>334</v>
      </c>
      <c r="E2962" s="11" t="s">
        <v>7893</v>
      </c>
      <c r="F2962" s="283" t="s">
        <v>7894</v>
      </c>
      <c r="G2962" s="2" t="s">
        <v>30</v>
      </c>
      <c r="H2962" s="126">
        <v>60</v>
      </c>
      <c r="I2962" s="6" t="s">
        <v>31</v>
      </c>
      <c r="J2962" s="6" t="s">
        <v>32</v>
      </c>
      <c r="K2962" s="6" t="s">
        <v>95</v>
      </c>
      <c r="L2962" s="6" t="s">
        <v>34</v>
      </c>
      <c r="M2962" s="6" t="s">
        <v>35</v>
      </c>
      <c r="N2962" s="11" t="s">
        <v>78</v>
      </c>
      <c r="O2962" s="3" t="s">
        <v>79</v>
      </c>
      <c r="P2962" s="32" t="s">
        <v>432</v>
      </c>
      <c r="Q2962" s="11" t="s">
        <v>433</v>
      </c>
      <c r="R2962" s="23">
        <v>6.72</v>
      </c>
      <c r="S2962" s="23">
        <v>205440</v>
      </c>
      <c r="T2962" s="9">
        <f t="shared" ref="T2962" si="1775">S2962*R2962</f>
        <v>1380556.8</v>
      </c>
      <c r="U2962" s="9">
        <f t="shared" ref="U2962" si="1776">T2962*1.12</f>
        <v>1546223.6160000002</v>
      </c>
      <c r="V2962" s="9" t="s">
        <v>80</v>
      </c>
      <c r="W2962" s="6">
        <v>2016</v>
      </c>
      <c r="X2962" s="41"/>
    </row>
    <row r="2963" spans="1:24" ht="153" x14ac:dyDescent="0.25">
      <c r="A2963" s="6" t="s">
        <v>8875</v>
      </c>
      <c r="B2963" s="6" t="s">
        <v>25</v>
      </c>
      <c r="C2963" s="11" t="s">
        <v>7895</v>
      </c>
      <c r="D2963" s="11" t="s">
        <v>334</v>
      </c>
      <c r="E2963" s="11" t="s">
        <v>7896</v>
      </c>
      <c r="F2963" s="283" t="s">
        <v>7897</v>
      </c>
      <c r="G2963" s="2" t="s">
        <v>30</v>
      </c>
      <c r="H2963" s="126">
        <v>60</v>
      </c>
      <c r="I2963" s="6" t="s">
        <v>31</v>
      </c>
      <c r="J2963" s="6" t="s">
        <v>32</v>
      </c>
      <c r="K2963" s="6" t="s">
        <v>95</v>
      </c>
      <c r="L2963" s="6" t="s">
        <v>34</v>
      </c>
      <c r="M2963" s="6" t="s">
        <v>35</v>
      </c>
      <c r="N2963" s="11" t="s">
        <v>78</v>
      </c>
      <c r="O2963" s="3" t="s">
        <v>79</v>
      </c>
      <c r="P2963" s="32" t="s">
        <v>432</v>
      </c>
      <c r="Q2963" s="11" t="s">
        <v>433</v>
      </c>
      <c r="R2963" s="23">
        <v>5.9</v>
      </c>
      <c r="S2963" s="23">
        <v>170000</v>
      </c>
      <c r="T2963" s="9">
        <v>0</v>
      </c>
      <c r="U2963" s="9">
        <f t="shared" si="1689"/>
        <v>0</v>
      </c>
      <c r="V2963" s="9" t="s">
        <v>80</v>
      </c>
      <c r="W2963" s="6">
        <v>2016</v>
      </c>
      <c r="X2963" s="41" t="s">
        <v>7015</v>
      </c>
    </row>
    <row r="2964" spans="1:24" ht="153" x14ac:dyDescent="0.25">
      <c r="A2964" s="6" t="s">
        <v>10957</v>
      </c>
      <c r="B2964" s="6" t="s">
        <v>25</v>
      </c>
      <c r="C2964" s="11" t="s">
        <v>7895</v>
      </c>
      <c r="D2964" s="11" t="s">
        <v>334</v>
      </c>
      <c r="E2964" s="11" t="s">
        <v>7896</v>
      </c>
      <c r="F2964" s="283" t="s">
        <v>7897</v>
      </c>
      <c r="G2964" s="2" t="s">
        <v>30</v>
      </c>
      <c r="H2964" s="126">
        <v>60</v>
      </c>
      <c r="I2964" s="6" t="s">
        <v>31</v>
      </c>
      <c r="J2964" s="6" t="s">
        <v>32</v>
      </c>
      <c r="K2964" s="6" t="s">
        <v>95</v>
      </c>
      <c r="L2964" s="6" t="s">
        <v>34</v>
      </c>
      <c r="M2964" s="6" t="s">
        <v>35</v>
      </c>
      <c r="N2964" s="11" t="s">
        <v>78</v>
      </c>
      <c r="O2964" s="3" t="s">
        <v>79</v>
      </c>
      <c r="P2964" s="32" t="s">
        <v>432</v>
      </c>
      <c r="Q2964" s="11" t="s">
        <v>433</v>
      </c>
      <c r="R2964" s="23">
        <v>5.9</v>
      </c>
      <c r="S2964" s="23">
        <v>205440</v>
      </c>
      <c r="T2964" s="9">
        <f t="shared" ref="T2964" si="1777">S2964*R2964</f>
        <v>1212096</v>
      </c>
      <c r="U2964" s="9">
        <f t="shared" ref="U2964" si="1778">T2964*1.12</f>
        <v>1357547.52</v>
      </c>
      <c r="V2964" s="9" t="s">
        <v>80</v>
      </c>
      <c r="W2964" s="6">
        <v>2016</v>
      </c>
      <c r="X2964" s="41"/>
    </row>
    <row r="2965" spans="1:24" ht="153" x14ac:dyDescent="0.25">
      <c r="A2965" s="6" t="s">
        <v>8876</v>
      </c>
      <c r="B2965" s="6" t="s">
        <v>25</v>
      </c>
      <c r="C2965" s="11" t="s">
        <v>7898</v>
      </c>
      <c r="D2965" s="11" t="s">
        <v>334</v>
      </c>
      <c r="E2965" s="11" t="s">
        <v>7899</v>
      </c>
      <c r="F2965" s="283" t="s">
        <v>7900</v>
      </c>
      <c r="G2965" s="2" t="s">
        <v>30</v>
      </c>
      <c r="H2965" s="126">
        <v>60</v>
      </c>
      <c r="I2965" s="6" t="s">
        <v>31</v>
      </c>
      <c r="J2965" s="6" t="s">
        <v>32</v>
      </c>
      <c r="K2965" s="6" t="s">
        <v>240</v>
      </c>
      <c r="L2965" s="6" t="s">
        <v>34</v>
      </c>
      <c r="M2965" s="6" t="s">
        <v>35</v>
      </c>
      <c r="N2965" s="11" t="s">
        <v>78</v>
      </c>
      <c r="O2965" s="3" t="s">
        <v>79</v>
      </c>
      <c r="P2965" s="32" t="s">
        <v>432</v>
      </c>
      <c r="Q2965" s="11" t="s">
        <v>433</v>
      </c>
      <c r="R2965" s="23">
        <v>16.100000000000001</v>
      </c>
      <c r="S2965" s="23">
        <v>170000</v>
      </c>
      <c r="T2965" s="9">
        <v>0</v>
      </c>
      <c r="U2965" s="9">
        <f t="shared" si="1689"/>
        <v>0</v>
      </c>
      <c r="V2965" s="9" t="s">
        <v>80</v>
      </c>
      <c r="W2965" s="6">
        <v>2016</v>
      </c>
      <c r="X2965" s="41" t="s">
        <v>6995</v>
      </c>
    </row>
    <row r="2966" spans="1:24" ht="153" x14ac:dyDescent="0.25">
      <c r="A2966" s="6" t="s">
        <v>10958</v>
      </c>
      <c r="B2966" s="6" t="s">
        <v>25</v>
      </c>
      <c r="C2966" s="11" t="s">
        <v>7898</v>
      </c>
      <c r="D2966" s="11" t="s">
        <v>334</v>
      </c>
      <c r="E2966" s="11" t="s">
        <v>7899</v>
      </c>
      <c r="F2966" s="283" t="s">
        <v>7900</v>
      </c>
      <c r="G2966" s="2" t="s">
        <v>30</v>
      </c>
      <c r="H2966" s="126">
        <v>0</v>
      </c>
      <c r="I2966" s="6" t="s">
        <v>31</v>
      </c>
      <c r="J2966" s="6" t="s">
        <v>32</v>
      </c>
      <c r="K2966" s="6" t="s">
        <v>240</v>
      </c>
      <c r="L2966" s="6" t="s">
        <v>34</v>
      </c>
      <c r="M2966" s="6" t="s">
        <v>35</v>
      </c>
      <c r="N2966" s="11" t="s">
        <v>36</v>
      </c>
      <c r="O2966" s="3" t="s">
        <v>2050</v>
      </c>
      <c r="P2966" s="32" t="s">
        <v>432</v>
      </c>
      <c r="Q2966" s="11" t="s">
        <v>433</v>
      </c>
      <c r="R2966" s="23">
        <v>16.100000000000001</v>
      </c>
      <c r="S2966" s="23">
        <v>170000</v>
      </c>
      <c r="T2966" s="9">
        <v>0</v>
      </c>
      <c r="U2966" s="9">
        <f t="shared" ref="U2966" si="1779">T2966*1.12</f>
        <v>0</v>
      </c>
      <c r="V2966" s="9"/>
      <c r="W2966" s="6">
        <v>2016</v>
      </c>
      <c r="X2966" s="41" t="s">
        <v>10972</v>
      </c>
    </row>
    <row r="2967" spans="1:24" ht="153" x14ac:dyDescent="0.25">
      <c r="A2967" s="6" t="s">
        <v>10971</v>
      </c>
      <c r="B2967" s="6" t="s">
        <v>25</v>
      </c>
      <c r="C2967" s="11" t="s">
        <v>7898</v>
      </c>
      <c r="D2967" s="11" t="s">
        <v>334</v>
      </c>
      <c r="E2967" s="11" t="s">
        <v>7899</v>
      </c>
      <c r="F2967" s="283" t="s">
        <v>7900</v>
      </c>
      <c r="G2967" s="2" t="s">
        <v>30</v>
      </c>
      <c r="H2967" s="126">
        <v>60</v>
      </c>
      <c r="I2967" s="6" t="s">
        <v>31</v>
      </c>
      <c r="J2967" s="6" t="s">
        <v>32</v>
      </c>
      <c r="K2967" s="6" t="s">
        <v>95</v>
      </c>
      <c r="L2967" s="6" t="s">
        <v>34</v>
      </c>
      <c r="M2967" s="6" t="s">
        <v>35</v>
      </c>
      <c r="N2967" s="11" t="s">
        <v>78</v>
      </c>
      <c r="O2967" s="3" t="s">
        <v>79</v>
      </c>
      <c r="P2967" s="32" t="s">
        <v>432</v>
      </c>
      <c r="Q2967" s="11" t="s">
        <v>433</v>
      </c>
      <c r="R2967" s="23">
        <v>16.100000000000001</v>
      </c>
      <c r="S2967" s="23">
        <v>205440</v>
      </c>
      <c r="T2967" s="9">
        <f t="shared" ref="T2967" si="1780">S2967*R2967</f>
        <v>3307584.0000000005</v>
      </c>
      <c r="U2967" s="9">
        <f t="shared" ref="U2967" si="1781">T2967*1.12</f>
        <v>3704494.080000001</v>
      </c>
      <c r="V2967" s="9" t="s">
        <v>80</v>
      </c>
      <c r="W2967" s="6">
        <v>2016</v>
      </c>
      <c r="X2967" s="41"/>
    </row>
    <row r="2968" spans="1:24" ht="153" x14ac:dyDescent="0.25">
      <c r="A2968" s="6" t="s">
        <v>8877</v>
      </c>
      <c r="B2968" s="6" t="s">
        <v>25</v>
      </c>
      <c r="C2968" s="11" t="s">
        <v>7901</v>
      </c>
      <c r="D2968" s="11" t="s">
        <v>366</v>
      </c>
      <c r="E2968" s="11" t="s">
        <v>7902</v>
      </c>
      <c r="F2968" s="283" t="s">
        <v>7903</v>
      </c>
      <c r="G2968" s="2" t="s">
        <v>30</v>
      </c>
      <c r="H2968" s="126">
        <v>0</v>
      </c>
      <c r="I2968" s="6" t="s">
        <v>31</v>
      </c>
      <c r="J2968" s="6" t="s">
        <v>32</v>
      </c>
      <c r="K2968" s="6" t="s">
        <v>240</v>
      </c>
      <c r="L2968" s="6" t="s">
        <v>34</v>
      </c>
      <c r="M2968" s="6" t="s">
        <v>35</v>
      </c>
      <c r="N2968" s="11" t="s">
        <v>36</v>
      </c>
      <c r="O2968" s="3" t="s">
        <v>2050</v>
      </c>
      <c r="P2968" s="11">
        <v>796</v>
      </c>
      <c r="Q2968" s="88" t="s">
        <v>39</v>
      </c>
      <c r="R2968" s="23">
        <v>5</v>
      </c>
      <c r="S2968" s="23">
        <v>107568</v>
      </c>
      <c r="T2968" s="9">
        <f t="shared" si="1693"/>
        <v>537840</v>
      </c>
      <c r="U2968" s="9">
        <f t="shared" si="1689"/>
        <v>602380.80000000005</v>
      </c>
      <c r="V2968" s="261"/>
      <c r="W2968" s="6">
        <v>2016</v>
      </c>
      <c r="X2968" s="41"/>
    </row>
    <row r="2969" spans="1:24" ht="153" x14ac:dyDescent="0.25">
      <c r="A2969" s="6" t="s">
        <v>8878</v>
      </c>
      <c r="B2969" s="6" t="s">
        <v>25</v>
      </c>
      <c r="C2969" s="11" t="s">
        <v>7901</v>
      </c>
      <c r="D2969" s="11" t="s">
        <v>366</v>
      </c>
      <c r="E2969" s="11" t="s">
        <v>7902</v>
      </c>
      <c r="F2969" s="283" t="s">
        <v>7904</v>
      </c>
      <c r="G2969" s="2" t="s">
        <v>30</v>
      </c>
      <c r="H2969" s="126">
        <v>0</v>
      </c>
      <c r="I2969" s="6" t="s">
        <v>31</v>
      </c>
      <c r="J2969" s="6" t="s">
        <v>32</v>
      </c>
      <c r="K2969" s="6" t="s">
        <v>240</v>
      </c>
      <c r="L2969" s="6" t="s">
        <v>34</v>
      </c>
      <c r="M2969" s="6" t="s">
        <v>35</v>
      </c>
      <c r="N2969" s="11" t="s">
        <v>36</v>
      </c>
      <c r="O2969" s="3" t="s">
        <v>2050</v>
      </c>
      <c r="P2969" s="11">
        <v>796</v>
      </c>
      <c r="Q2969" s="88" t="s">
        <v>39</v>
      </c>
      <c r="R2969" s="23">
        <v>2</v>
      </c>
      <c r="S2969" s="23">
        <v>107568</v>
      </c>
      <c r="T2969" s="9">
        <f t="shared" si="1693"/>
        <v>215136</v>
      </c>
      <c r="U2969" s="9">
        <f t="shared" si="1689"/>
        <v>240952.32000000004</v>
      </c>
      <c r="V2969" s="261"/>
      <c r="W2969" s="6">
        <v>2016</v>
      </c>
      <c r="X2969" s="41"/>
    </row>
    <row r="2970" spans="1:24" ht="153" x14ac:dyDescent="0.25">
      <c r="A2970" s="6" t="s">
        <v>8879</v>
      </c>
      <c r="B2970" s="6" t="s">
        <v>25</v>
      </c>
      <c r="C2970" s="11" t="s">
        <v>7901</v>
      </c>
      <c r="D2970" s="11" t="s">
        <v>366</v>
      </c>
      <c r="E2970" s="11" t="s">
        <v>7902</v>
      </c>
      <c r="F2970" s="283" t="s">
        <v>7905</v>
      </c>
      <c r="G2970" s="2" t="s">
        <v>30</v>
      </c>
      <c r="H2970" s="126">
        <v>0</v>
      </c>
      <c r="I2970" s="6" t="s">
        <v>31</v>
      </c>
      <c r="J2970" s="6" t="s">
        <v>32</v>
      </c>
      <c r="K2970" s="6" t="s">
        <v>240</v>
      </c>
      <c r="L2970" s="6" t="s">
        <v>34</v>
      </c>
      <c r="M2970" s="6" t="s">
        <v>35</v>
      </c>
      <c r="N2970" s="11" t="s">
        <v>36</v>
      </c>
      <c r="O2970" s="3" t="s">
        <v>2050</v>
      </c>
      <c r="P2970" s="11">
        <v>796</v>
      </c>
      <c r="Q2970" s="88" t="s">
        <v>39</v>
      </c>
      <c r="R2970" s="23">
        <v>2</v>
      </c>
      <c r="S2970" s="23">
        <v>107568</v>
      </c>
      <c r="T2970" s="9">
        <f t="shared" si="1693"/>
        <v>215136</v>
      </c>
      <c r="U2970" s="9">
        <f t="shared" si="1689"/>
        <v>240952.32000000004</v>
      </c>
      <c r="V2970" s="261"/>
      <c r="W2970" s="6">
        <v>2016</v>
      </c>
      <c r="X2970" s="41"/>
    </row>
    <row r="2971" spans="1:24" ht="153" x14ac:dyDescent="0.25">
      <c r="A2971" s="6" t="s">
        <v>8880</v>
      </c>
      <c r="B2971" s="6" t="s">
        <v>25</v>
      </c>
      <c r="C2971" s="11" t="s">
        <v>7901</v>
      </c>
      <c r="D2971" s="11" t="s">
        <v>366</v>
      </c>
      <c r="E2971" s="11" t="s">
        <v>7902</v>
      </c>
      <c r="F2971" s="283" t="s">
        <v>7906</v>
      </c>
      <c r="G2971" s="2" t="s">
        <v>30</v>
      </c>
      <c r="H2971" s="126">
        <v>0</v>
      </c>
      <c r="I2971" s="6" t="s">
        <v>31</v>
      </c>
      <c r="J2971" s="6" t="s">
        <v>32</v>
      </c>
      <c r="K2971" s="6" t="s">
        <v>240</v>
      </c>
      <c r="L2971" s="6" t="s">
        <v>34</v>
      </c>
      <c r="M2971" s="6" t="s">
        <v>35</v>
      </c>
      <c r="N2971" s="11" t="s">
        <v>36</v>
      </c>
      <c r="O2971" s="3" t="s">
        <v>2050</v>
      </c>
      <c r="P2971" s="11">
        <v>796</v>
      </c>
      <c r="Q2971" s="88" t="s">
        <v>39</v>
      </c>
      <c r="R2971" s="23">
        <v>4</v>
      </c>
      <c r="S2971" s="23">
        <v>107568</v>
      </c>
      <c r="T2971" s="9">
        <f t="shared" si="1693"/>
        <v>430272</v>
      </c>
      <c r="U2971" s="9">
        <f t="shared" si="1689"/>
        <v>481904.64000000007</v>
      </c>
      <c r="V2971" s="261"/>
      <c r="W2971" s="6">
        <v>2016</v>
      </c>
      <c r="X2971" s="41"/>
    </row>
    <row r="2972" spans="1:24" ht="153" x14ac:dyDescent="0.25">
      <c r="A2972" s="6" t="s">
        <v>8881</v>
      </c>
      <c r="B2972" s="6" t="s">
        <v>25</v>
      </c>
      <c r="C2972" s="11" t="s">
        <v>7907</v>
      </c>
      <c r="D2972" s="11" t="s">
        <v>366</v>
      </c>
      <c r="E2972" s="11" t="s">
        <v>7908</v>
      </c>
      <c r="F2972" s="283" t="s">
        <v>7909</v>
      </c>
      <c r="G2972" s="2" t="s">
        <v>30</v>
      </c>
      <c r="H2972" s="126">
        <v>60</v>
      </c>
      <c r="I2972" s="6" t="s">
        <v>31</v>
      </c>
      <c r="J2972" s="6" t="s">
        <v>32</v>
      </c>
      <c r="K2972" s="6" t="s">
        <v>240</v>
      </c>
      <c r="L2972" s="6" t="s">
        <v>34</v>
      </c>
      <c r="M2972" s="6" t="s">
        <v>35</v>
      </c>
      <c r="N2972" s="11" t="s">
        <v>78</v>
      </c>
      <c r="O2972" s="3" t="s">
        <v>79</v>
      </c>
      <c r="P2972" s="11">
        <v>796</v>
      </c>
      <c r="Q2972" s="88" t="s">
        <v>39</v>
      </c>
      <c r="R2972" s="23">
        <v>12</v>
      </c>
      <c r="S2972" s="23">
        <v>56700</v>
      </c>
      <c r="T2972" s="9">
        <v>0</v>
      </c>
      <c r="U2972" s="9">
        <f t="shared" si="1689"/>
        <v>0</v>
      </c>
      <c r="V2972" s="6" t="s">
        <v>80</v>
      </c>
      <c r="W2972" s="6">
        <v>2016</v>
      </c>
      <c r="X2972" s="41" t="s">
        <v>7124</v>
      </c>
    </row>
    <row r="2973" spans="1:24" ht="153" x14ac:dyDescent="0.25">
      <c r="A2973" s="6" t="s">
        <v>10968</v>
      </c>
      <c r="B2973" s="6" t="s">
        <v>25</v>
      </c>
      <c r="C2973" s="11" t="s">
        <v>7907</v>
      </c>
      <c r="D2973" s="11" t="s">
        <v>366</v>
      </c>
      <c r="E2973" s="11" t="s">
        <v>7908</v>
      </c>
      <c r="F2973" s="283" t="s">
        <v>7909</v>
      </c>
      <c r="G2973" s="2" t="s">
        <v>30</v>
      </c>
      <c r="H2973" s="126">
        <v>0</v>
      </c>
      <c r="I2973" s="6" t="s">
        <v>31</v>
      </c>
      <c r="J2973" s="6" t="s">
        <v>32</v>
      </c>
      <c r="K2973" s="6" t="s">
        <v>240</v>
      </c>
      <c r="L2973" s="6" t="s">
        <v>34</v>
      </c>
      <c r="M2973" s="6" t="s">
        <v>35</v>
      </c>
      <c r="N2973" s="11" t="s">
        <v>78</v>
      </c>
      <c r="O2973" s="3" t="s">
        <v>2050</v>
      </c>
      <c r="P2973" s="11">
        <v>796</v>
      </c>
      <c r="Q2973" s="88" t="s">
        <v>39</v>
      </c>
      <c r="R2973" s="23">
        <v>12</v>
      </c>
      <c r="S2973" s="23">
        <v>56700</v>
      </c>
      <c r="T2973" s="9">
        <f t="shared" ref="T2973" si="1782">S2973*R2973</f>
        <v>680400</v>
      </c>
      <c r="U2973" s="9">
        <f t="shared" ref="U2973" si="1783">T2973*1.12</f>
        <v>762048.00000000012</v>
      </c>
      <c r="V2973" s="6"/>
      <c r="W2973" s="6">
        <v>2016</v>
      </c>
      <c r="X2973" s="41"/>
    </row>
    <row r="2974" spans="1:24" ht="153" x14ac:dyDescent="0.25">
      <c r="A2974" s="6" t="s">
        <v>8882</v>
      </c>
      <c r="B2974" s="6" t="s">
        <v>25</v>
      </c>
      <c r="C2974" s="11" t="s">
        <v>7907</v>
      </c>
      <c r="D2974" s="11" t="s">
        <v>366</v>
      </c>
      <c r="E2974" s="11" t="s">
        <v>7908</v>
      </c>
      <c r="F2974" s="283" t="s">
        <v>7910</v>
      </c>
      <c r="G2974" s="2" t="s">
        <v>30</v>
      </c>
      <c r="H2974" s="126">
        <v>60</v>
      </c>
      <c r="I2974" s="6" t="s">
        <v>31</v>
      </c>
      <c r="J2974" s="6" t="s">
        <v>32</v>
      </c>
      <c r="K2974" s="6" t="s">
        <v>240</v>
      </c>
      <c r="L2974" s="6" t="s">
        <v>34</v>
      </c>
      <c r="M2974" s="6" t="s">
        <v>35</v>
      </c>
      <c r="N2974" s="11" t="s">
        <v>78</v>
      </c>
      <c r="O2974" s="3" t="s">
        <v>79</v>
      </c>
      <c r="P2974" s="11">
        <v>796</v>
      </c>
      <c r="Q2974" s="88" t="s">
        <v>39</v>
      </c>
      <c r="R2974" s="23">
        <v>2</v>
      </c>
      <c r="S2974" s="23">
        <v>56700</v>
      </c>
      <c r="T2974" s="9">
        <v>0</v>
      </c>
      <c r="U2974" s="9">
        <f t="shared" si="1689"/>
        <v>0</v>
      </c>
      <c r="V2974" s="6" t="s">
        <v>80</v>
      </c>
      <c r="W2974" s="6">
        <v>2016</v>
      </c>
      <c r="X2974" s="41" t="s">
        <v>7124</v>
      </c>
    </row>
    <row r="2975" spans="1:24" ht="153" x14ac:dyDescent="0.25">
      <c r="A2975" s="6" t="s">
        <v>10966</v>
      </c>
      <c r="B2975" s="6" t="s">
        <v>25</v>
      </c>
      <c r="C2975" s="11" t="s">
        <v>7907</v>
      </c>
      <c r="D2975" s="11" t="s">
        <v>366</v>
      </c>
      <c r="E2975" s="11" t="s">
        <v>7908</v>
      </c>
      <c r="F2975" s="283" t="s">
        <v>7910</v>
      </c>
      <c r="G2975" s="2" t="s">
        <v>30</v>
      </c>
      <c r="H2975" s="126">
        <v>0</v>
      </c>
      <c r="I2975" s="6" t="s">
        <v>31</v>
      </c>
      <c r="J2975" s="6" t="s">
        <v>32</v>
      </c>
      <c r="K2975" s="6" t="s">
        <v>240</v>
      </c>
      <c r="L2975" s="6" t="s">
        <v>34</v>
      </c>
      <c r="M2975" s="6" t="s">
        <v>35</v>
      </c>
      <c r="N2975" s="11" t="s">
        <v>78</v>
      </c>
      <c r="O2975" s="3" t="s">
        <v>2050</v>
      </c>
      <c r="P2975" s="11">
        <v>796</v>
      </c>
      <c r="Q2975" s="88" t="s">
        <v>39</v>
      </c>
      <c r="R2975" s="23">
        <v>2</v>
      </c>
      <c r="S2975" s="23">
        <v>56700</v>
      </c>
      <c r="T2975" s="9">
        <f t="shared" ref="T2975" si="1784">S2975*R2975</f>
        <v>113400</v>
      </c>
      <c r="U2975" s="9">
        <f t="shared" ref="U2975" si="1785">T2975*1.12</f>
        <v>127008.00000000001</v>
      </c>
      <c r="V2975" s="6"/>
      <c r="W2975" s="6">
        <v>2016</v>
      </c>
      <c r="X2975" s="41"/>
    </row>
    <row r="2976" spans="1:24" ht="153" x14ac:dyDescent="0.25">
      <c r="A2976" s="6" t="s">
        <v>8883</v>
      </c>
      <c r="B2976" s="6" t="s">
        <v>25</v>
      </c>
      <c r="C2976" s="11" t="s">
        <v>7911</v>
      </c>
      <c r="D2976" s="11" t="s">
        <v>366</v>
      </c>
      <c r="E2976" s="11" t="s">
        <v>7912</v>
      </c>
      <c r="F2976" s="283" t="s">
        <v>7913</v>
      </c>
      <c r="G2976" s="2" t="s">
        <v>30</v>
      </c>
      <c r="H2976" s="126">
        <v>60</v>
      </c>
      <c r="I2976" s="6" t="s">
        <v>31</v>
      </c>
      <c r="J2976" s="6" t="s">
        <v>32</v>
      </c>
      <c r="K2976" s="6" t="s">
        <v>240</v>
      </c>
      <c r="L2976" s="6" t="s">
        <v>34</v>
      </c>
      <c r="M2976" s="6" t="s">
        <v>35</v>
      </c>
      <c r="N2976" s="11" t="s">
        <v>78</v>
      </c>
      <c r="O2976" s="3" t="s">
        <v>79</v>
      </c>
      <c r="P2976" s="11">
        <v>796</v>
      </c>
      <c r="Q2976" s="88" t="s">
        <v>39</v>
      </c>
      <c r="R2976" s="23">
        <v>112</v>
      </c>
      <c r="S2976" s="23">
        <v>56700</v>
      </c>
      <c r="T2976" s="9">
        <f t="shared" si="1693"/>
        <v>6350400</v>
      </c>
      <c r="U2976" s="9">
        <f t="shared" si="1689"/>
        <v>7112448.0000000009</v>
      </c>
      <c r="V2976" s="6" t="s">
        <v>80</v>
      </c>
      <c r="W2976" s="6">
        <v>2016</v>
      </c>
      <c r="X2976" s="41"/>
    </row>
    <row r="2977" spans="1:24" ht="153" x14ac:dyDescent="0.25">
      <c r="A2977" s="6" t="s">
        <v>8884</v>
      </c>
      <c r="B2977" s="6" t="s">
        <v>25</v>
      </c>
      <c r="C2977" s="11" t="s">
        <v>7914</v>
      </c>
      <c r="D2977" s="11" t="s">
        <v>366</v>
      </c>
      <c r="E2977" s="11" t="s">
        <v>7915</v>
      </c>
      <c r="F2977" s="283" t="s">
        <v>7916</v>
      </c>
      <c r="G2977" s="2" t="s">
        <v>30</v>
      </c>
      <c r="H2977" s="126">
        <v>60</v>
      </c>
      <c r="I2977" s="6" t="s">
        <v>31</v>
      </c>
      <c r="J2977" s="6" t="s">
        <v>32</v>
      </c>
      <c r="K2977" s="6" t="s">
        <v>240</v>
      </c>
      <c r="L2977" s="6" t="s">
        <v>34</v>
      </c>
      <c r="M2977" s="6" t="s">
        <v>35</v>
      </c>
      <c r="N2977" s="11" t="s">
        <v>78</v>
      </c>
      <c r="O2977" s="3" t="s">
        <v>79</v>
      </c>
      <c r="P2977" s="11">
        <v>796</v>
      </c>
      <c r="Q2977" s="88" t="s">
        <v>39</v>
      </c>
      <c r="R2977" s="23">
        <v>30</v>
      </c>
      <c r="S2977" s="23">
        <v>59136</v>
      </c>
      <c r="T2977" s="9">
        <v>0</v>
      </c>
      <c r="U2977" s="9">
        <f t="shared" si="1689"/>
        <v>0</v>
      </c>
      <c r="V2977" s="6" t="s">
        <v>80</v>
      </c>
      <c r="W2977" s="6">
        <v>2016</v>
      </c>
      <c r="X2977" s="41" t="s">
        <v>7124</v>
      </c>
    </row>
    <row r="2978" spans="1:24" ht="153" x14ac:dyDescent="0.25">
      <c r="A2978" s="6" t="s">
        <v>10969</v>
      </c>
      <c r="B2978" s="6" t="s">
        <v>25</v>
      </c>
      <c r="C2978" s="11" t="s">
        <v>7914</v>
      </c>
      <c r="D2978" s="11" t="s">
        <v>366</v>
      </c>
      <c r="E2978" s="11" t="s">
        <v>7915</v>
      </c>
      <c r="F2978" s="283" t="s">
        <v>7916</v>
      </c>
      <c r="G2978" s="2" t="s">
        <v>30</v>
      </c>
      <c r="H2978" s="126">
        <v>0</v>
      </c>
      <c r="I2978" s="6" t="s">
        <v>31</v>
      </c>
      <c r="J2978" s="6" t="s">
        <v>32</v>
      </c>
      <c r="K2978" s="6" t="s">
        <v>240</v>
      </c>
      <c r="L2978" s="6" t="s">
        <v>34</v>
      </c>
      <c r="M2978" s="6" t="s">
        <v>35</v>
      </c>
      <c r="N2978" s="11" t="s">
        <v>78</v>
      </c>
      <c r="O2978" s="3" t="s">
        <v>2050</v>
      </c>
      <c r="P2978" s="11">
        <v>796</v>
      </c>
      <c r="Q2978" s="88" t="s">
        <v>39</v>
      </c>
      <c r="R2978" s="23">
        <v>30</v>
      </c>
      <c r="S2978" s="23">
        <v>59136</v>
      </c>
      <c r="T2978" s="9">
        <f t="shared" ref="T2978" si="1786">S2978*R2978</f>
        <v>1774080</v>
      </c>
      <c r="U2978" s="9">
        <f t="shared" ref="U2978" si="1787">T2978*1.12</f>
        <v>1986969.6000000001</v>
      </c>
      <c r="V2978" s="6"/>
      <c r="W2978" s="6">
        <v>2016</v>
      </c>
      <c r="X2978" s="41"/>
    </row>
    <row r="2979" spans="1:24" ht="153" x14ac:dyDescent="0.25">
      <c r="A2979" s="6" t="s">
        <v>8885</v>
      </c>
      <c r="B2979" s="6" t="s">
        <v>25</v>
      </c>
      <c r="C2979" s="11" t="s">
        <v>7917</v>
      </c>
      <c r="D2979" s="11" t="s">
        <v>366</v>
      </c>
      <c r="E2979" s="11" t="s">
        <v>7918</v>
      </c>
      <c r="F2979" s="283" t="s">
        <v>7919</v>
      </c>
      <c r="G2979" s="2" t="s">
        <v>30</v>
      </c>
      <c r="H2979" s="126">
        <v>60</v>
      </c>
      <c r="I2979" s="6" t="s">
        <v>31</v>
      </c>
      <c r="J2979" s="6" t="s">
        <v>32</v>
      </c>
      <c r="K2979" s="6" t="s">
        <v>240</v>
      </c>
      <c r="L2979" s="6" t="s">
        <v>34</v>
      </c>
      <c r="M2979" s="6" t="s">
        <v>35</v>
      </c>
      <c r="N2979" s="11" t="s">
        <v>78</v>
      </c>
      <c r="O2979" s="3" t="s">
        <v>79</v>
      </c>
      <c r="P2979" s="11">
        <v>796</v>
      </c>
      <c r="Q2979" s="88" t="s">
        <v>39</v>
      </c>
      <c r="R2979" s="23">
        <v>15</v>
      </c>
      <c r="S2979" s="23">
        <v>30180</v>
      </c>
      <c r="T2979" s="9">
        <f t="shared" si="1693"/>
        <v>452700</v>
      </c>
      <c r="U2979" s="9">
        <f t="shared" si="1689"/>
        <v>507024.00000000006</v>
      </c>
      <c r="V2979" s="6" t="s">
        <v>80</v>
      </c>
      <c r="W2979" s="6">
        <v>2016</v>
      </c>
      <c r="X2979" s="41"/>
    </row>
    <row r="2980" spans="1:24" ht="153" x14ac:dyDescent="0.25">
      <c r="A2980" s="6" t="s">
        <v>8886</v>
      </c>
      <c r="B2980" s="6" t="s">
        <v>25</v>
      </c>
      <c r="C2980" s="11" t="s">
        <v>7920</v>
      </c>
      <c r="D2980" s="11" t="s">
        <v>366</v>
      </c>
      <c r="E2980" s="11" t="s">
        <v>7921</v>
      </c>
      <c r="F2980" s="283" t="s">
        <v>7922</v>
      </c>
      <c r="G2980" s="2" t="s">
        <v>30</v>
      </c>
      <c r="H2980" s="126">
        <v>60</v>
      </c>
      <c r="I2980" s="6" t="s">
        <v>31</v>
      </c>
      <c r="J2980" s="6" t="s">
        <v>32</v>
      </c>
      <c r="K2980" s="6" t="s">
        <v>240</v>
      </c>
      <c r="L2980" s="6" t="s">
        <v>34</v>
      </c>
      <c r="M2980" s="6" t="s">
        <v>35</v>
      </c>
      <c r="N2980" s="11" t="s">
        <v>78</v>
      </c>
      <c r="O2980" s="3" t="s">
        <v>79</v>
      </c>
      <c r="P2980" s="11">
        <v>796</v>
      </c>
      <c r="Q2980" s="88" t="s">
        <v>39</v>
      </c>
      <c r="R2980" s="23">
        <v>30</v>
      </c>
      <c r="S2980" s="23">
        <v>23301</v>
      </c>
      <c r="T2980" s="9">
        <f t="shared" si="1693"/>
        <v>699030</v>
      </c>
      <c r="U2980" s="9">
        <f t="shared" si="1689"/>
        <v>782913.60000000009</v>
      </c>
      <c r="V2980" s="6" t="s">
        <v>80</v>
      </c>
      <c r="W2980" s="6">
        <v>2016</v>
      </c>
      <c r="X2980" s="41"/>
    </row>
    <row r="2981" spans="1:24" ht="153" x14ac:dyDescent="0.25">
      <c r="A2981" s="6" t="s">
        <v>8887</v>
      </c>
      <c r="B2981" s="6" t="s">
        <v>25</v>
      </c>
      <c r="C2981" s="11" t="s">
        <v>7923</v>
      </c>
      <c r="D2981" s="11" t="s">
        <v>366</v>
      </c>
      <c r="E2981" s="11" t="s">
        <v>7924</v>
      </c>
      <c r="F2981" s="283" t="s">
        <v>7925</v>
      </c>
      <c r="G2981" s="2" t="s">
        <v>30</v>
      </c>
      <c r="H2981" s="126">
        <v>60</v>
      </c>
      <c r="I2981" s="6" t="s">
        <v>31</v>
      </c>
      <c r="J2981" s="6" t="s">
        <v>32</v>
      </c>
      <c r="K2981" s="6" t="s">
        <v>95</v>
      </c>
      <c r="L2981" s="6" t="s">
        <v>34</v>
      </c>
      <c r="M2981" s="6" t="s">
        <v>35</v>
      </c>
      <c r="N2981" s="11" t="s">
        <v>78</v>
      </c>
      <c r="O2981" s="3" t="s">
        <v>79</v>
      </c>
      <c r="P2981" s="11">
        <v>796</v>
      </c>
      <c r="Q2981" s="88" t="s">
        <v>39</v>
      </c>
      <c r="R2981" s="23">
        <v>68</v>
      </c>
      <c r="S2981" s="23">
        <v>11235</v>
      </c>
      <c r="T2981" s="9">
        <f t="shared" si="1693"/>
        <v>763980</v>
      </c>
      <c r="U2981" s="9">
        <f t="shared" si="1689"/>
        <v>855657.60000000009</v>
      </c>
      <c r="V2981" s="6" t="s">
        <v>80</v>
      </c>
      <c r="W2981" s="6">
        <v>2016</v>
      </c>
      <c r="X2981" s="41"/>
    </row>
    <row r="2982" spans="1:24" ht="153" x14ac:dyDescent="0.25">
      <c r="A2982" s="6" t="s">
        <v>8888</v>
      </c>
      <c r="B2982" s="6" t="s">
        <v>25</v>
      </c>
      <c r="C2982" s="11" t="s">
        <v>570</v>
      </c>
      <c r="D2982" s="11" t="s">
        <v>366</v>
      </c>
      <c r="E2982" s="11" t="s">
        <v>571</v>
      </c>
      <c r="F2982" s="283" t="s">
        <v>7926</v>
      </c>
      <c r="G2982" s="2" t="s">
        <v>30</v>
      </c>
      <c r="H2982" s="126">
        <v>60</v>
      </c>
      <c r="I2982" s="6" t="s">
        <v>31</v>
      </c>
      <c r="J2982" s="6" t="s">
        <v>32</v>
      </c>
      <c r="K2982" s="6" t="s">
        <v>240</v>
      </c>
      <c r="L2982" s="6" t="s">
        <v>34</v>
      </c>
      <c r="M2982" s="6" t="s">
        <v>35</v>
      </c>
      <c r="N2982" s="11" t="s">
        <v>78</v>
      </c>
      <c r="O2982" s="3" t="s">
        <v>79</v>
      </c>
      <c r="P2982" s="11">
        <v>796</v>
      </c>
      <c r="Q2982" s="88" t="s">
        <v>39</v>
      </c>
      <c r="R2982" s="23">
        <v>1</v>
      </c>
      <c r="S2982" s="23">
        <v>9521</v>
      </c>
      <c r="T2982" s="9">
        <v>0</v>
      </c>
      <c r="U2982" s="9">
        <f t="shared" si="1689"/>
        <v>0</v>
      </c>
      <c r="V2982" s="6" t="s">
        <v>80</v>
      </c>
      <c r="W2982" s="6">
        <v>2016</v>
      </c>
      <c r="X2982" s="41" t="s">
        <v>7124</v>
      </c>
    </row>
    <row r="2983" spans="1:24" ht="153" x14ac:dyDescent="0.25">
      <c r="A2983" s="6" t="s">
        <v>10965</v>
      </c>
      <c r="B2983" s="6" t="s">
        <v>25</v>
      </c>
      <c r="C2983" s="11" t="s">
        <v>570</v>
      </c>
      <c r="D2983" s="11" t="s">
        <v>366</v>
      </c>
      <c r="E2983" s="11" t="s">
        <v>571</v>
      </c>
      <c r="F2983" s="283" t="s">
        <v>7926</v>
      </c>
      <c r="G2983" s="2" t="s">
        <v>30</v>
      </c>
      <c r="H2983" s="126">
        <v>0</v>
      </c>
      <c r="I2983" s="6" t="s">
        <v>31</v>
      </c>
      <c r="J2983" s="6" t="s">
        <v>32</v>
      </c>
      <c r="K2983" s="6" t="s">
        <v>240</v>
      </c>
      <c r="L2983" s="6" t="s">
        <v>34</v>
      </c>
      <c r="M2983" s="6" t="s">
        <v>35</v>
      </c>
      <c r="N2983" s="11" t="s">
        <v>78</v>
      </c>
      <c r="O2983" s="3" t="s">
        <v>2050</v>
      </c>
      <c r="P2983" s="11">
        <v>796</v>
      </c>
      <c r="Q2983" s="88" t="s">
        <v>39</v>
      </c>
      <c r="R2983" s="23">
        <v>1</v>
      </c>
      <c r="S2983" s="23">
        <v>9521</v>
      </c>
      <c r="T2983" s="9">
        <f t="shared" ref="T2983" si="1788">S2983*R2983</f>
        <v>9521</v>
      </c>
      <c r="U2983" s="9">
        <f t="shared" ref="U2983" si="1789">T2983*1.12</f>
        <v>10663.52</v>
      </c>
      <c r="V2983" s="6"/>
      <c r="W2983" s="6">
        <v>2016</v>
      </c>
      <c r="X2983" s="41"/>
    </row>
    <row r="2984" spans="1:24" ht="153" x14ac:dyDescent="0.25">
      <c r="A2984" s="6" t="s">
        <v>8889</v>
      </c>
      <c r="B2984" s="6" t="s">
        <v>25</v>
      </c>
      <c r="C2984" s="11" t="s">
        <v>7927</v>
      </c>
      <c r="D2984" s="11" t="s">
        <v>366</v>
      </c>
      <c r="E2984" s="11" t="s">
        <v>7928</v>
      </c>
      <c r="F2984" s="283" t="s">
        <v>7929</v>
      </c>
      <c r="G2984" s="2" t="s">
        <v>30</v>
      </c>
      <c r="H2984" s="126">
        <v>60</v>
      </c>
      <c r="I2984" s="6" t="s">
        <v>31</v>
      </c>
      <c r="J2984" s="6" t="s">
        <v>32</v>
      </c>
      <c r="K2984" s="6" t="s">
        <v>95</v>
      </c>
      <c r="L2984" s="6" t="s">
        <v>34</v>
      </c>
      <c r="M2984" s="6" t="s">
        <v>35</v>
      </c>
      <c r="N2984" s="11" t="s">
        <v>78</v>
      </c>
      <c r="O2984" s="3" t="s">
        <v>79</v>
      </c>
      <c r="P2984" s="11">
        <v>796</v>
      </c>
      <c r="Q2984" s="88" t="s">
        <v>39</v>
      </c>
      <c r="R2984" s="23">
        <v>6</v>
      </c>
      <c r="S2984" s="23">
        <v>10569</v>
      </c>
      <c r="T2984" s="9">
        <f t="shared" si="1693"/>
        <v>63414</v>
      </c>
      <c r="U2984" s="9">
        <f t="shared" si="1689"/>
        <v>71023.680000000008</v>
      </c>
      <c r="V2984" s="6" t="s">
        <v>80</v>
      </c>
      <c r="W2984" s="6">
        <v>2016</v>
      </c>
      <c r="X2984" s="41"/>
    </row>
    <row r="2985" spans="1:24" ht="153" x14ac:dyDescent="0.25">
      <c r="A2985" s="6" t="s">
        <v>8890</v>
      </c>
      <c r="B2985" s="6" t="s">
        <v>25</v>
      </c>
      <c r="C2985" s="11" t="s">
        <v>7930</v>
      </c>
      <c r="D2985" s="11" t="s">
        <v>366</v>
      </c>
      <c r="E2985" s="11" t="s">
        <v>7931</v>
      </c>
      <c r="F2985" s="283" t="s">
        <v>7932</v>
      </c>
      <c r="G2985" s="2" t="s">
        <v>30</v>
      </c>
      <c r="H2985" s="126">
        <v>60</v>
      </c>
      <c r="I2985" s="6" t="s">
        <v>31</v>
      </c>
      <c r="J2985" s="6" t="s">
        <v>32</v>
      </c>
      <c r="K2985" s="6" t="s">
        <v>95</v>
      </c>
      <c r="L2985" s="6" t="s">
        <v>34</v>
      </c>
      <c r="M2985" s="6" t="s">
        <v>35</v>
      </c>
      <c r="N2985" s="11" t="s">
        <v>78</v>
      </c>
      <c r="O2985" s="3" t="s">
        <v>79</v>
      </c>
      <c r="P2985" s="11">
        <v>796</v>
      </c>
      <c r="Q2985" s="88" t="s">
        <v>39</v>
      </c>
      <c r="R2985" s="23">
        <v>3</v>
      </c>
      <c r="S2985" s="23">
        <v>5972.4</v>
      </c>
      <c r="T2985" s="9">
        <f t="shared" ref="T2985:T3059" si="1790">S2985*R2985</f>
        <v>17917.199999999997</v>
      </c>
      <c r="U2985" s="9">
        <f t="shared" si="1689"/>
        <v>20067.263999999999</v>
      </c>
      <c r="V2985" s="6" t="s">
        <v>80</v>
      </c>
      <c r="W2985" s="6">
        <v>2016</v>
      </c>
      <c r="X2985" s="41"/>
    </row>
    <row r="2986" spans="1:24" ht="153" x14ac:dyDescent="0.25">
      <c r="A2986" s="6" t="s">
        <v>8891</v>
      </c>
      <c r="B2986" s="6" t="s">
        <v>25</v>
      </c>
      <c r="C2986" s="11" t="s">
        <v>7933</v>
      </c>
      <c r="D2986" s="11" t="s">
        <v>366</v>
      </c>
      <c r="E2986" s="11" t="s">
        <v>7934</v>
      </c>
      <c r="F2986" s="283" t="s">
        <v>7935</v>
      </c>
      <c r="G2986" s="2" t="s">
        <v>30</v>
      </c>
      <c r="H2986" s="126">
        <v>60</v>
      </c>
      <c r="I2986" s="6" t="s">
        <v>31</v>
      </c>
      <c r="J2986" s="6" t="s">
        <v>32</v>
      </c>
      <c r="K2986" s="6" t="s">
        <v>240</v>
      </c>
      <c r="L2986" s="6" t="s">
        <v>34</v>
      </c>
      <c r="M2986" s="6" t="s">
        <v>35</v>
      </c>
      <c r="N2986" s="11" t="s">
        <v>78</v>
      </c>
      <c r="O2986" s="3" t="s">
        <v>79</v>
      </c>
      <c r="P2986" s="11">
        <v>796</v>
      </c>
      <c r="Q2986" s="88" t="s">
        <v>39</v>
      </c>
      <c r="R2986" s="23">
        <v>340</v>
      </c>
      <c r="S2986" s="23">
        <v>2622</v>
      </c>
      <c r="T2986" s="9">
        <f t="shared" si="1790"/>
        <v>891480</v>
      </c>
      <c r="U2986" s="9">
        <f t="shared" si="1689"/>
        <v>998457.60000000009</v>
      </c>
      <c r="V2986" s="6" t="s">
        <v>80</v>
      </c>
      <c r="W2986" s="6">
        <v>2016</v>
      </c>
      <c r="X2986" s="41"/>
    </row>
    <row r="2987" spans="1:24" ht="165.75" customHeight="1" x14ac:dyDescent="0.25">
      <c r="A2987" s="6" t="s">
        <v>8892</v>
      </c>
      <c r="B2987" s="6" t="s">
        <v>25</v>
      </c>
      <c r="C2987" s="11" t="s">
        <v>7936</v>
      </c>
      <c r="D2987" s="11" t="s">
        <v>366</v>
      </c>
      <c r="E2987" s="11" t="s">
        <v>10429</v>
      </c>
      <c r="F2987" s="283" t="s">
        <v>7937</v>
      </c>
      <c r="G2987" s="2" t="s">
        <v>30</v>
      </c>
      <c r="H2987" s="126">
        <v>60</v>
      </c>
      <c r="I2987" s="6" t="s">
        <v>31</v>
      </c>
      <c r="J2987" s="6" t="s">
        <v>32</v>
      </c>
      <c r="K2987" s="6" t="s">
        <v>95</v>
      </c>
      <c r="L2987" s="6" t="s">
        <v>34</v>
      </c>
      <c r="M2987" s="6" t="s">
        <v>35</v>
      </c>
      <c r="N2987" s="11" t="s">
        <v>78</v>
      </c>
      <c r="O2987" s="3" t="s">
        <v>79</v>
      </c>
      <c r="P2987" s="11">
        <v>796</v>
      </c>
      <c r="Q2987" s="88" t="s">
        <v>39</v>
      </c>
      <c r="R2987" s="23">
        <v>18</v>
      </c>
      <c r="S2987" s="23">
        <v>2896.7999999999997</v>
      </c>
      <c r="T2987" s="9">
        <f t="shared" si="1790"/>
        <v>52142.399999999994</v>
      </c>
      <c r="U2987" s="9">
        <f t="shared" si="1689"/>
        <v>58399.487999999998</v>
      </c>
      <c r="V2987" s="6" t="s">
        <v>80</v>
      </c>
      <c r="W2987" s="6">
        <v>2016</v>
      </c>
      <c r="X2987" s="41"/>
    </row>
    <row r="2988" spans="1:24" ht="153" x14ac:dyDescent="0.25">
      <c r="A2988" s="6" t="s">
        <v>8893</v>
      </c>
      <c r="B2988" s="6" t="s">
        <v>25</v>
      </c>
      <c r="C2988" s="11" t="s">
        <v>7938</v>
      </c>
      <c r="D2988" s="11" t="s">
        <v>366</v>
      </c>
      <c r="E2988" s="11" t="s">
        <v>7939</v>
      </c>
      <c r="F2988" s="283" t="s">
        <v>7940</v>
      </c>
      <c r="G2988" s="2" t="s">
        <v>30</v>
      </c>
      <c r="H2988" s="126">
        <v>60</v>
      </c>
      <c r="I2988" s="6" t="s">
        <v>31</v>
      </c>
      <c r="J2988" s="6" t="s">
        <v>32</v>
      </c>
      <c r="K2988" s="6" t="s">
        <v>240</v>
      </c>
      <c r="L2988" s="6" t="s">
        <v>34</v>
      </c>
      <c r="M2988" s="6" t="s">
        <v>35</v>
      </c>
      <c r="N2988" s="11" t="s">
        <v>78</v>
      </c>
      <c r="O2988" s="3" t="s">
        <v>79</v>
      </c>
      <c r="P2988" s="11">
        <v>796</v>
      </c>
      <c r="Q2988" s="88" t="s">
        <v>39</v>
      </c>
      <c r="R2988" s="23">
        <v>109</v>
      </c>
      <c r="S2988" s="23">
        <v>1605.6</v>
      </c>
      <c r="T2988" s="9">
        <v>0</v>
      </c>
      <c r="U2988" s="9">
        <f t="shared" si="1689"/>
        <v>0</v>
      </c>
      <c r="V2988" s="6" t="s">
        <v>80</v>
      </c>
      <c r="W2988" s="6">
        <v>2016</v>
      </c>
      <c r="X2988" s="41" t="s">
        <v>6914</v>
      </c>
    </row>
    <row r="2989" spans="1:24" ht="153" x14ac:dyDescent="0.25">
      <c r="A2989" s="6" t="s">
        <v>11069</v>
      </c>
      <c r="B2989" s="6" t="s">
        <v>25</v>
      </c>
      <c r="C2989" s="11" t="s">
        <v>7938</v>
      </c>
      <c r="D2989" s="11" t="s">
        <v>366</v>
      </c>
      <c r="E2989" s="11" t="s">
        <v>7939</v>
      </c>
      <c r="F2989" s="283" t="s">
        <v>7940</v>
      </c>
      <c r="G2989" s="2" t="s">
        <v>30</v>
      </c>
      <c r="H2989" s="126">
        <v>60</v>
      </c>
      <c r="I2989" s="6" t="s">
        <v>31</v>
      </c>
      <c r="J2989" s="6" t="s">
        <v>32</v>
      </c>
      <c r="K2989" s="6" t="s">
        <v>95</v>
      </c>
      <c r="L2989" s="6" t="s">
        <v>34</v>
      </c>
      <c r="M2989" s="6" t="s">
        <v>35</v>
      </c>
      <c r="N2989" s="11" t="s">
        <v>78</v>
      </c>
      <c r="O2989" s="3" t="s">
        <v>79</v>
      </c>
      <c r="P2989" s="11">
        <v>796</v>
      </c>
      <c r="Q2989" s="88" t="s">
        <v>39</v>
      </c>
      <c r="R2989" s="23">
        <v>135</v>
      </c>
      <c r="S2989" s="23">
        <v>1605.6</v>
      </c>
      <c r="T2989" s="9">
        <f t="shared" ref="T2989" si="1791">S2989*R2989</f>
        <v>216756</v>
      </c>
      <c r="U2989" s="9">
        <f t="shared" ref="U2989" si="1792">T2989*1.12</f>
        <v>242766.72000000003</v>
      </c>
      <c r="V2989" s="6" t="s">
        <v>80</v>
      </c>
      <c r="W2989" s="6">
        <v>2016</v>
      </c>
      <c r="X2989" s="41"/>
    </row>
    <row r="2990" spans="1:24" ht="153" x14ac:dyDescent="0.25">
      <c r="A2990" s="6" t="s">
        <v>8894</v>
      </c>
      <c r="B2990" s="6" t="s">
        <v>25</v>
      </c>
      <c r="C2990" s="11" t="s">
        <v>7941</v>
      </c>
      <c r="D2990" s="11" t="s">
        <v>366</v>
      </c>
      <c r="E2990" s="11" t="s">
        <v>7942</v>
      </c>
      <c r="F2990" s="283" t="s">
        <v>7943</v>
      </c>
      <c r="G2990" s="2" t="s">
        <v>30</v>
      </c>
      <c r="H2990" s="126">
        <v>60</v>
      </c>
      <c r="I2990" s="6" t="s">
        <v>31</v>
      </c>
      <c r="J2990" s="6" t="s">
        <v>32</v>
      </c>
      <c r="K2990" s="6" t="s">
        <v>95</v>
      </c>
      <c r="L2990" s="6" t="s">
        <v>34</v>
      </c>
      <c r="M2990" s="6" t="s">
        <v>35</v>
      </c>
      <c r="N2990" s="11" t="s">
        <v>78</v>
      </c>
      <c r="O2990" s="3" t="s">
        <v>79</v>
      </c>
      <c r="P2990" s="11">
        <v>796</v>
      </c>
      <c r="Q2990" s="88" t="s">
        <v>39</v>
      </c>
      <c r="R2990" s="23">
        <v>4</v>
      </c>
      <c r="S2990" s="23">
        <v>1550</v>
      </c>
      <c r="T2990" s="9">
        <f t="shared" si="1790"/>
        <v>6200</v>
      </c>
      <c r="U2990" s="9">
        <f t="shared" si="1689"/>
        <v>6944.0000000000009</v>
      </c>
      <c r="V2990" s="6" t="s">
        <v>80</v>
      </c>
      <c r="W2990" s="6">
        <v>2016</v>
      </c>
      <c r="X2990" s="41"/>
    </row>
    <row r="2991" spans="1:24" ht="153" x14ac:dyDescent="0.25">
      <c r="A2991" s="6" t="s">
        <v>8895</v>
      </c>
      <c r="B2991" s="6" t="s">
        <v>25</v>
      </c>
      <c r="C2991" s="11" t="s">
        <v>616</v>
      </c>
      <c r="D2991" s="11" t="s">
        <v>366</v>
      </c>
      <c r="E2991" s="11" t="s">
        <v>617</v>
      </c>
      <c r="F2991" s="283" t="s">
        <v>7944</v>
      </c>
      <c r="G2991" s="2" t="s">
        <v>30</v>
      </c>
      <c r="H2991" s="126">
        <v>60</v>
      </c>
      <c r="I2991" s="6" t="s">
        <v>31</v>
      </c>
      <c r="J2991" s="6" t="s">
        <v>32</v>
      </c>
      <c r="K2991" s="6" t="s">
        <v>240</v>
      </c>
      <c r="L2991" s="6" t="s">
        <v>34</v>
      </c>
      <c r="M2991" s="6" t="s">
        <v>35</v>
      </c>
      <c r="N2991" s="11" t="s">
        <v>78</v>
      </c>
      <c r="O2991" s="3" t="s">
        <v>79</v>
      </c>
      <c r="P2991" s="11">
        <v>796</v>
      </c>
      <c r="Q2991" s="88" t="s">
        <v>39</v>
      </c>
      <c r="R2991" s="23">
        <v>121</v>
      </c>
      <c r="S2991" s="23">
        <v>572</v>
      </c>
      <c r="T2991" s="9">
        <f t="shared" si="1790"/>
        <v>69212</v>
      </c>
      <c r="U2991" s="9">
        <f t="shared" si="1689"/>
        <v>77517.440000000002</v>
      </c>
      <c r="V2991" s="6" t="s">
        <v>80</v>
      </c>
      <c r="W2991" s="6">
        <v>2016</v>
      </c>
      <c r="X2991" s="41"/>
    </row>
    <row r="2992" spans="1:24" ht="153" x14ac:dyDescent="0.25">
      <c r="A2992" s="6" t="s">
        <v>8896</v>
      </c>
      <c r="B2992" s="6" t="s">
        <v>25</v>
      </c>
      <c r="C2992" s="11" t="s">
        <v>7945</v>
      </c>
      <c r="D2992" s="11" t="s">
        <v>391</v>
      </c>
      <c r="E2992" s="11" t="s">
        <v>7946</v>
      </c>
      <c r="F2992" s="283" t="s">
        <v>7947</v>
      </c>
      <c r="G2992" s="2" t="s">
        <v>30</v>
      </c>
      <c r="H2992" s="126">
        <v>60</v>
      </c>
      <c r="I2992" s="6" t="s">
        <v>31</v>
      </c>
      <c r="J2992" s="6" t="s">
        <v>32</v>
      </c>
      <c r="K2992" s="6" t="s">
        <v>95</v>
      </c>
      <c r="L2992" s="6" t="s">
        <v>34</v>
      </c>
      <c r="M2992" s="6" t="s">
        <v>35</v>
      </c>
      <c r="N2992" s="11" t="s">
        <v>78</v>
      </c>
      <c r="O2992" s="3" t="s">
        <v>79</v>
      </c>
      <c r="P2992" s="11">
        <v>796</v>
      </c>
      <c r="Q2992" s="88" t="s">
        <v>39</v>
      </c>
      <c r="R2992" s="23">
        <v>22</v>
      </c>
      <c r="S2992" s="23">
        <v>21463.200000000001</v>
      </c>
      <c r="T2992" s="9">
        <f t="shared" si="1790"/>
        <v>472190.4</v>
      </c>
      <c r="U2992" s="9">
        <f t="shared" si="1689"/>
        <v>528853.24800000002</v>
      </c>
      <c r="V2992" s="6" t="s">
        <v>80</v>
      </c>
      <c r="W2992" s="6">
        <v>2016</v>
      </c>
      <c r="X2992" s="41"/>
    </row>
    <row r="2993" spans="1:24" ht="153" x14ac:dyDescent="0.25">
      <c r="A2993" s="6" t="s">
        <v>8897</v>
      </c>
      <c r="B2993" s="6" t="s">
        <v>25</v>
      </c>
      <c r="C2993" s="11" t="s">
        <v>642</v>
      </c>
      <c r="D2993" s="11" t="s">
        <v>391</v>
      </c>
      <c r="E2993" s="11" t="s">
        <v>643</v>
      </c>
      <c r="F2993" s="283" t="s">
        <v>7948</v>
      </c>
      <c r="G2993" s="2" t="s">
        <v>30</v>
      </c>
      <c r="H2993" s="126">
        <v>60</v>
      </c>
      <c r="I2993" s="6" t="s">
        <v>31</v>
      </c>
      <c r="J2993" s="6" t="s">
        <v>32</v>
      </c>
      <c r="K2993" s="6" t="s">
        <v>95</v>
      </c>
      <c r="L2993" s="6" t="s">
        <v>34</v>
      </c>
      <c r="M2993" s="6" t="s">
        <v>35</v>
      </c>
      <c r="N2993" s="11" t="s">
        <v>78</v>
      </c>
      <c r="O2993" s="3" t="s">
        <v>79</v>
      </c>
      <c r="P2993" s="11">
        <v>796</v>
      </c>
      <c r="Q2993" s="88" t="s">
        <v>39</v>
      </c>
      <c r="R2993" s="23">
        <v>114</v>
      </c>
      <c r="S2993" s="23">
        <v>7283</v>
      </c>
      <c r="T2993" s="9">
        <f t="shared" si="1790"/>
        <v>830262</v>
      </c>
      <c r="U2993" s="9">
        <f t="shared" si="1689"/>
        <v>929893.44000000006</v>
      </c>
      <c r="V2993" s="6" t="s">
        <v>80</v>
      </c>
      <c r="W2993" s="6">
        <v>2016</v>
      </c>
      <c r="X2993" s="41"/>
    </row>
    <row r="2994" spans="1:24" ht="153" x14ac:dyDescent="0.25">
      <c r="A2994" s="6" t="s">
        <v>8898</v>
      </c>
      <c r="B2994" s="6" t="s">
        <v>25</v>
      </c>
      <c r="C2994" s="11" t="s">
        <v>642</v>
      </c>
      <c r="D2994" s="11" t="s">
        <v>391</v>
      </c>
      <c r="E2994" s="11" t="s">
        <v>643</v>
      </c>
      <c r="F2994" s="283" t="s">
        <v>7949</v>
      </c>
      <c r="G2994" s="2" t="s">
        <v>30</v>
      </c>
      <c r="H2994" s="126">
        <v>60</v>
      </c>
      <c r="I2994" s="6" t="s">
        <v>31</v>
      </c>
      <c r="J2994" s="6" t="s">
        <v>32</v>
      </c>
      <c r="K2994" s="6" t="s">
        <v>95</v>
      </c>
      <c r="L2994" s="6" t="s">
        <v>34</v>
      </c>
      <c r="M2994" s="6" t="s">
        <v>35</v>
      </c>
      <c r="N2994" s="11" t="s">
        <v>78</v>
      </c>
      <c r="O2994" s="3" t="s">
        <v>79</v>
      </c>
      <c r="P2994" s="11">
        <v>796</v>
      </c>
      <c r="Q2994" s="88" t="s">
        <v>39</v>
      </c>
      <c r="R2994" s="23">
        <v>114</v>
      </c>
      <c r="S2994" s="23">
        <v>8739.6049999999996</v>
      </c>
      <c r="T2994" s="9">
        <f t="shared" si="1790"/>
        <v>996314.97</v>
      </c>
      <c r="U2994" s="9">
        <f t="shared" si="1689"/>
        <v>1115872.7664000001</v>
      </c>
      <c r="V2994" s="6" t="s">
        <v>80</v>
      </c>
      <c r="W2994" s="6">
        <v>2016</v>
      </c>
      <c r="X2994" s="41"/>
    </row>
    <row r="2995" spans="1:24" ht="153" x14ac:dyDescent="0.25">
      <c r="A2995" s="6" t="s">
        <v>8899</v>
      </c>
      <c r="B2995" s="6" t="s">
        <v>25</v>
      </c>
      <c r="C2995" s="11" t="s">
        <v>7950</v>
      </c>
      <c r="D2995" s="11" t="s">
        <v>391</v>
      </c>
      <c r="E2995" s="11" t="s">
        <v>7951</v>
      </c>
      <c r="F2995" s="304" t="s">
        <v>10548</v>
      </c>
      <c r="G2995" s="6" t="s">
        <v>30</v>
      </c>
      <c r="H2995" s="126">
        <v>60</v>
      </c>
      <c r="I2995" s="6" t="s">
        <v>31</v>
      </c>
      <c r="J2995" s="6" t="s">
        <v>32</v>
      </c>
      <c r="K2995" s="6" t="s">
        <v>240</v>
      </c>
      <c r="L2995" s="6" t="s">
        <v>34</v>
      </c>
      <c r="M2995" s="41" t="s">
        <v>35</v>
      </c>
      <c r="N2995" s="11" t="s">
        <v>78</v>
      </c>
      <c r="O2995" s="3" t="s">
        <v>79</v>
      </c>
      <c r="P2995" s="41" t="s">
        <v>38</v>
      </c>
      <c r="Q2995" s="88" t="s">
        <v>39</v>
      </c>
      <c r="R2995" s="23">
        <v>106</v>
      </c>
      <c r="S2995" s="23">
        <v>9200</v>
      </c>
      <c r="T2995" s="9">
        <f t="shared" si="1790"/>
        <v>975200</v>
      </c>
      <c r="U2995" s="9">
        <f t="shared" si="1689"/>
        <v>1092224</v>
      </c>
      <c r="V2995" s="6" t="s">
        <v>80</v>
      </c>
      <c r="W2995" s="282">
        <v>2016</v>
      </c>
      <c r="X2995" s="241"/>
    </row>
    <row r="2996" spans="1:24" ht="153" x14ac:dyDescent="0.25">
      <c r="A2996" s="6" t="s">
        <v>8900</v>
      </c>
      <c r="B2996" s="6" t="s">
        <v>25</v>
      </c>
      <c r="C2996" s="11" t="s">
        <v>667</v>
      </c>
      <c r="D2996" s="11" t="s">
        <v>655</v>
      </c>
      <c r="E2996" s="11" t="s">
        <v>668</v>
      </c>
      <c r="F2996" s="283" t="s">
        <v>7952</v>
      </c>
      <c r="G2996" s="6" t="s">
        <v>30</v>
      </c>
      <c r="H2996" s="126">
        <v>60</v>
      </c>
      <c r="I2996" s="6" t="s">
        <v>31</v>
      </c>
      <c r="J2996" s="6" t="s">
        <v>32</v>
      </c>
      <c r="K2996" s="6" t="s">
        <v>240</v>
      </c>
      <c r="L2996" s="6" t="s">
        <v>34</v>
      </c>
      <c r="M2996" s="41" t="s">
        <v>35</v>
      </c>
      <c r="N2996" s="11" t="s">
        <v>78</v>
      </c>
      <c r="O2996" s="3" t="s">
        <v>79</v>
      </c>
      <c r="P2996" s="41" t="s">
        <v>38</v>
      </c>
      <c r="Q2996" s="88" t="s">
        <v>39</v>
      </c>
      <c r="R2996" s="23">
        <v>1</v>
      </c>
      <c r="S2996" s="23">
        <v>20160</v>
      </c>
      <c r="T2996" s="9">
        <f t="shared" si="1790"/>
        <v>20160</v>
      </c>
      <c r="U2996" s="9">
        <f t="shared" si="1689"/>
        <v>22579.200000000001</v>
      </c>
      <c r="V2996" s="6" t="s">
        <v>80</v>
      </c>
      <c r="W2996" s="282">
        <v>2016</v>
      </c>
      <c r="X2996" s="41"/>
    </row>
    <row r="2997" spans="1:24" ht="153" x14ac:dyDescent="0.25">
      <c r="A2997" s="6" t="s">
        <v>8901</v>
      </c>
      <c r="B2997" s="6" t="s">
        <v>25</v>
      </c>
      <c r="C2997" s="11" t="s">
        <v>667</v>
      </c>
      <c r="D2997" s="11" t="s">
        <v>655</v>
      </c>
      <c r="E2997" s="11" t="s">
        <v>668</v>
      </c>
      <c r="F2997" s="283" t="s">
        <v>7953</v>
      </c>
      <c r="G2997" s="6" t="s">
        <v>30</v>
      </c>
      <c r="H2997" s="126">
        <v>60</v>
      </c>
      <c r="I2997" s="6" t="s">
        <v>31</v>
      </c>
      <c r="J2997" s="6" t="s">
        <v>32</v>
      </c>
      <c r="K2997" s="6" t="s">
        <v>240</v>
      </c>
      <c r="L2997" s="6" t="s">
        <v>34</v>
      </c>
      <c r="M2997" s="41" t="s">
        <v>35</v>
      </c>
      <c r="N2997" s="11" t="s">
        <v>78</v>
      </c>
      <c r="O2997" s="3" t="s">
        <v>79</v>
      </c>
      <c r="P2997" s="41" t="s">
        <v>38</v>
      </c>
      <c r="Q2997" s="88" t="s">
        <v>39</v>
      </c>
      <c r="R2997" s="23">
        <v>12</v>
      </c>
      <c r="S2997" s="23">
        <v>18243.599999999999</v>
      </c>
      <c r="T2997" s="9">
        <f t="shared" si="1790"/>
        <v>218923.19999999998</v>
      </c>
      <c r="U2997" s="9">
        <f t="shared" si="1689"/>
        <v>245193.984</v>
      </c>
      <c r="V2997" s="6" t="s">
        <v>80</v>
      </c>
      <c r="W2997" s="282">
        <v>2016</v>
      </c>
      <c r="X2997" s="41"/>
    </row>
    <row r="2998" spans="1:24" ht="153" x14ac:dyDescent="0.25">
      <c r="A2998" s="6" t="s">
        <v>8902</v>
      </c>
      <c r="B2998" s="6" t="s">
        <v>25</v>
      </c>
      <c r="C2998" s="11" t="s">
        <v>667</v>
      </c>
      <c r="D2998" s="11" t="s">
        <v>655</v>
      </c>
      <c r="E2998" s="11" t="s">
        <v>668</v>
      </c>
      <c r="F2998" s="283" t="s">
        <v>7954</v>
      </c>
      <c r="G2998" s="6" t="s">
        <v>30</v>
      </c>
      <c r="H2998" s="126">
        <v>60</v>
      </c>
      <c r="I2998" s="6" t="s">
        <v>31</v>
      </c>
      <c r="J2998" s="6" t="s">
        <v>32</v>
      </c>
      <c r="K2998" s="6" t="s">
        <v>240</v>
      </c>
      <c r="L2998" s="6" t="s">
        <v>34</v>
      </c>
      <c r="M2998" s="41" t="s">
        <v>35</v>
      </c>
      <c r="N2998" s="11" t="s">
        <v>78</v>
      </c>
      <c r="O2998" s="3" t="s">
        <v>79</v>
      </c>
      <c r="P2998" s="41" t="s">
        <v>38</v>
      </c>
      <c r="Q2998" s="88" t="s">
        <v>39</v>
      </c>
      <c r="R2998" s="23">
        <v>1</v>
      </c>
      <c r="S2998" s="23">
        <v>15540</v>
      </c>
      <c r="T2998" s="9">
        <f t="shared" si="1790"/>
        <v>15540</v>
      </c>
      <c r="U2998" s="9">
        <f t="shared" si="1689"/>
        <v>17404.800000000003</v>
      </c>
      <c r="V2998" s="6" t="s">
        <v>80</v>
      </c>
      <c r="W2998" s="282">
        <v>2016</v>
      </c>
      <c r="X2998" s="41"/>
    </row>
    <row r="2999" spans="1:24" ht="153" x14ac:dyDescent="0.25">
      <c r="A2999" s="6" t="s">
        <v>8903</v>
      </c>
      <c r="B2999" s="6" t="s">
        <v>25</v>
      </c>
      <c r="C2999" s="11" t="s">
        <v>667</v>
      </c>
      <c r="D2999" s="11" t="s">
        <v>655</v>
      </c>
      <c r="E2999" s="11" t="s">
        <v>668</v>
      </c>
      <c r="F2999" s="283" t="s">
        <v>7955</v>
      </c>
      <c r="G2999" s="6" t="s">
        <v>30</v>
      </c>
      <c r="H2999" s="126">
        <v>60</v>
      </c>
      <c r="I2999" s="6" t="s">
        <v>31</v>
      </c>
      <c r="J2999" s="6" t="s">
        <v>32</v>
      </c>
      <c r="K2999" s="6" t="s">
        <v>240</v>
      </c>
      <c r="L2999" s="6" t="s">
        <v>34</v>
      </c>
      <c r="M2999" s="41" t="s">
        <v>35</v>
      </c>
      <c r="N2999" s="11" t="s">
        <v>78</v>
      </c>
      <c r="O2999" s="3" t="s">
        <v>79</v>
      </c>
      <c r="P2999" s="41" t="s">
        <v>38</v>
      </c>
      <c r="Q2999" s="88" t="s">
        <v>39</v>
      </c>
      <c r="R2999" s="23">
        <v>8</v>
      </c>
      <c r="S2999" s="23">
        <v>15540</v>
      </c>
      <c r="T2999" s="9">
        <f t="shared" si="1790"/>
        <v>124320</v>
      </c>
      <c r="U2999" s="9">
        <f t="shared" si="1689"/>
        <v>139238.40000000002</v>
      </c>
      <c r="V2999" s="6" t="s">
        <v>80</v>
      </c>
      <c r="W2999" s="282">
        <v>2016</v>
      </c>
      <c r="X2999" s="41"/>
    </row>
    <row r="3000" spans="1:24" ht="153" x14ac:dyDescent="0.25">
      <c r="A3000" s="6" t="s">
        <v>8904</v>
      </c>
      <c r="B3000" s="6" t="s">
        <v>25</v>
      </c>
      <c r="C3000" s="11" t="s">
        <v>667</v>
      </c>
      <c r="D3000" s="11" t="s">
        <v>655</v>
      </c>
      <c r="E3000" s="11" t="s">
        <v>668</v>
      </c>
      <c r="F3000" s="283" t="s">
        <v>7956</v>
      </c>
      <c r="G3000" s="6" t="s">
        <v>30</v>
      </c>
      <c r="H3000" s="126">
        <v>60</v>
      </c>
      <c r="I3000" s="6" t="s">
        <v>31</v>
      </c>
      <c r="J3000" s="6" t="s">
        <v>32</v>
      </c>
      <c r="K3000" s="6" t="s">
        <v>240</v>
      </c>
      <c r="L3000" s="6" t="s">
        <v>34</v>
      </c>
      <c r="M3000" s="41" t="s">
        <v>35</v>
      </c>
      <c r="N3000" s="11" t="s">
        <v>78</v>
      </c>
      <c r="O3000" s="3" t="s">
        <v>79</v>
      </c>
      <c r="P3000" s="41" t="s">
        <v>38</v>
      </c>
      <c r="Q3000" s="88" t="s">
        <v>39</v>
      </c>
      <c r="R3000" s="23">
        <v>6</v>
      </c>
      <c r="S3000" s="23">
        <v>11544</v>
      </c>
      <c r="T3000" s="9">
        <f t="shared" si="1790"/>
        <v>69264</v>
      </c>
      <c r="U3000" s="9">
        <f t="shared" si="1689"/>
        <v>77575.680000000008</v>
      </c>
      <c r="V3000" s="6" t="s">
        <v>80</v>
      </c>
      <c r="W3000" s="282">
        <v>2016</v>
      </c>
      <c r="X3000" s="41"/>
    </row>
    <row r="3001" spans="1:24" ht="153" x14ac:dyDescent="0.25">
      <c r="A3001" s="6" t="s">
        <v>8905</v>
      </c>
      <c r="B3001" s="6" t="s">
        <v>25</v>
      </c>
      <c r="C3001" s="11" t="s">
        <v>667</v>
      </c>
      <c r="D3001" s="11" t="s">
        <v>655</v>
      </c>
      <c r="E3001" s="11" t="s">
        <v>668</v>
      </c>
      <c r="F3001" s="283" t="s">
        <v>7957</v>
      </c>
      <c r="G3001" s="6" t="s">
        <v>30</v>
      </c>
      <c r="H3001" s="126">
        <v>60</v>
      </c>
      <c r="I3001" s="6" t="s">
        <v>31</v>
      </c>
      <c r="J3001" s="6" t="s">
        <v>32</v>
      </c>
      <c r="K3001" s="6" t="s">
        <v>240</v>
      </c>
      <c r="L3001" s="6" t="s">
        <v>34</v>
      </c>
      <c r="M3001" s="41" t="s">
        <v>35</v>
      </c>
      <c r="N3001" s="11" t="s">
        <v>78</v>
      </c>
      <c r="O3001" s="3" t="s">
        <v>79</v>
      </c>
      <c r="P3001" s="41" t="s">
        <v>38</v>
      </c>
      <c r="Q3001" s="88" t="s">
        <v>39</v>
      </c>
      <c r="R3001" s="23">
        <v>10</v>
      </c>
      <c r="S3001" s="23">
        <v>10956</v>
      </c>
      <c r="T3001" s="9">
        <f t="shared" si="1790"/>
        <v>109560</v>
      </c>
      <c r="U3001" s="9">
        <f t="shared" si="1689"/>
        <v>122707.20000000001</v>
      </c>
      <c r="V3001" s="6" t="s">
        <v>80</v>
      </c>
      <c r="W3001" s="282">
        <v>2016</v>
      </c>
      <c r="X3001" s="41"/>
    </row>
    <row r="3002" spans="1:24" ht="153" x14ac:dyDescent="0.25">
      <c r="A3002" s="6" t="s">
        <v>8906</v>
      </c>
      <c r="B3002" s="6" t="s">
        <v>25</v>
      </c>
      <c r="C3002" s="11" t="s">
        <v>667</v>
      </c>
      <c r="D3002" s="11" t="s">
        <v>655</v>
      </c>
      <c r="E3002" s="11" t="s">
        <v>668</v>
      </c>
      <c r="F3002" s="283" t="s">
        <v>7958</v>
      </c>
      <c r="G3002" s="6" t="s">
        <v>30</v>
      </c>
      <c r="H3002" s="126">
        <v>60</v>
      </c>
      <c r="I3002" s="6" t="s">
        <v>31</v>
      </c>
      <c r="J3002" s="6" t="s">
        <v>32</v>
      </c>
      <c r="K3002" s="6" t="s">
        <v>240</v>
      </c>
      <c r="L3002" s="6" t="s">
        <v>34</v>
      </c>
      <c r="M3002" s="41" t="s">
        <v>35</v>
      </c>
      <c r="N3002" s="11" t="s">
        <v>78</v>
      </c>
      <c r="O3002" s="3" t="s">
        <v>79</v>
      </c>
      <c r="P3002" s="41" t="s">
        <v>38</v>
      </c>
      <c r="Q3002" s="88" t="s">
        <v>39</v>
      </c>
      <c r="R3002" s="23">
        <v>2</v>
      </c>
      <c r="S3002" s="23">
        <v>9756</v>
      </c>
      <c r="T3002" s="9">
        <f t="shared" si="1790"/>
        <v>19512</v>
      </c>
      <c r="U3002" s="9">
        <f t="shared" si="1689"/>
        <v>21853.440000000002</v>
      </c>
      <c r="V3002" s="6" t="s">
        <v>80</v>
      </c>
      <c r="W3002" s="6">
        <v>2016</v>
      </c>
      <c r="X3002" s="41"/>
    </row>
    <row r="3003" spans="1:24" ht="153" x14ac:dyDescent="0.25">
      <c r="A3003" s="6" t="s">
        <v>8907</v>
      </c>
      <c r="B3003" s="6" t="s">
        <v>25</v>
      </c>
      <c r="C3003" s="11" t="s">
        <v>667</v>
      </c>
      <c r="D3003" s="11" t="s">
        <v>655</v>
      </c>
      <c r="E3003" s="11" t="s">
        <v>668</v>
      </c>
      <c r="F3003" s="283" t="s">
        <v>7959</v>
      </c>
      <c r="G3003" s="6" t="s">
        <v>30</v>
      </c>
      <c r="H3003" s="126">
        <v>60</v>
      </c>
      <c r="I3003" s="6" t="s">
        <v>31</v>
      </c>
      <c r="J3003" s="6" t="s">
        <v>32</v>
      </c>
      <c r="K3003" s="6" t="s">
        <v>240</v>
      </c>
      <c r="L3003" s="6" t="s">
        <v>34</v>
      </c>
      <c r="M3003" s="41" t="s">
        <v>35</v>
      </c>
      <c r="N3003" s="11" t="s">
        <v>78</v>
      </c>
      <c r="O3003" s="3" t="s">
        <v>79</v>
      </c>
      <c r="P3003" s="41" t="s">
        <v>38</v>
      </c>
      <c r="Q3003" s="88" t="s">
        <v>39</v>
      </c>
      <c r="R3003" s="23">
        <v>4</v>
      </c>
      <c r="S3003" s="23">
        <v>37543</v>
      </c>
      <c r="T3003" s="9">
        <f t="shared" si="1790"/>
        <v>150172</v>
      </c>
      <c r="U3003" s="9">
        <f t="shared" si="1689"/>
        <v>168192.64000000001</v>
      </c>
      <c r="V3003" s="6" t="s">
        <v>80</v>
      </c>
      <c r="W3003" s="6">
        <v>2016</v>
      </c>
      <c r="X3003" s="41"/>
    </row>
    <row r="3004" spans="1:24" ht="153" x14ac:dyDescent="0.25">
      <c r="A3004" s="6" t="s">
        <v>8908</v>
      </c>
      <c r="B3004" s="6" t="s">
        <v>25</v>
      </c>
      <c r="C3004" s="11" t="s">
        <v>667</v>
      </c>
      <c r="D3004" s="11" t="s">
        <v>655</v>
      </c>
      <c r="E3004" s="11" t="s">
        <v>668</v>
      </c>
      <c r="F3004" s="283" t="s">
        <v>7960</v>
      </c>
      <c r="G3004" s="6" t="s">
        <v>30</v>
      </c>
      <c r="H3004" s="126">
        <v>60</v>
      </c>
      <c r="I3004" s="6" t="s">
        <v>31</v>
      </c>
      <c r="J3004" s="6" t="s">
        <v>32</v>
      </c>
      <c r="K3004" s="6" t="s">
        <v>240</v>
      </c>
      <c r="L3004" s="6" t="s">
        <v>34</v>
      </c>
      <c r="M3004" s="41" t="s">
        <v>35</v>
      </c>
      <c r="N3004" s="11" t="s">
        <v>78</v>
      </c>
      <c r="O3004" s="3" t="s">
        <v>79</v>
      </c>
      <c r="P3004" s="41" t="s">
        <v>38</v>
      </c>
      <c r="Q3004" s="88" t="s">
        <v>39</v>
      </c>
      <c r="R3004" s="23">
        <v>2</v>
      </c>
      <c r="S3004" s="23">
        <v>18115</v>
      </c>
      <c r="T3004" s="9">
        <v>0</v>
      </c>
      <c r="U3004" s="9">
        <f t="shared" si="1689"/>
        <v>0</v>
      </c>
      <c r="V3004" s="6" t="s">
        <v>80</v>
      </c>
      <c r="W3004" s="6">
        <v>2016</v>
      </c>
      <c r="X3004" s="41" t="s">
        <v>10594</v>
      </c>
    </row>
    <row r="3005" spans="1:24" ht="153" x14ac:dyDescent="0.25">
      <c r="A3005" s="6" t="s">
        <v>10598</v>
      </c>
      <c r="B3005" s="6" t="s">
        <v>25</v>
      </c>
      <c r="C3005" s="11" t="s">
        <v>667</v>
      </c>
      <c r="D3005" s="11" t="s">
        <v>655</v>
      </c>
      <c r="E3005" s="11" t="s">
        <v>668</v>
      </c>
      <c r="F3005" s="283" t="s">
        <v>7960</v>
      </c>
      <c r="G3005" s="6" t="s">
        <v>2001</v>
      </c>
      <c r="H3005" s="126">
        <v>60</v>
      </c>
      <c r="I3005" s="6" t="s">
        <v>31</v>
      </c>
      <c r="J3005" s="6" t="s">
        <v>32</v>
      </c>
      <c r="K3005" s="6" t="s">
        <v>240</v>
      </c>
      <c r="L3005" s="6" t="s">
        <v>34</v>
      </c>
      <c r="M3005" s="41" t="s">
        <v>35</v>
      </c>
      <c r="N3005" s="11" t="s">
        <v>78</v>
      </c>
      <c r="O3005" s="3" t="s">
        <v>79</v>
      </c>
      <c r="P3005" s="41" t="s">
        <v>38</v>
      </c>
      <c r="Q3005" s="88" t="s">
        <v>39</v>
      </c>
      <c r="R3005" s="23">
        <v>2</v>
      </c>
      <c r="S3005" s="23">
        <v>6000</v>
      </c>
      <c r="T3005" s="9">
        <f t="shared" ref="T3005" si="1793">S3005*R3005</f>
        <v>12000</v>
      </c>
      <c r="U3005" s="9">
        <f t="shared" ref="U3005" si="1794">T3005*1.12</f>
        <v>13440.000000000002</v>
      </c>
      <c r="V3005" s="6" t="s">
        <v>80</v>
      </c>
      <c r="W3005" s="6">
        <v>2016</v>
      </c>
      <c r="X3005" s="41"/>
    </row>
    <row r="3006" spans="1:24" ht="153" x14ac:dyDescent="0.25">
      <c r="A3006" s="6" t="s">
        <v>8909</v>
      </c>
      <c r="B3006" s="6" t="s">
        <v>25</v>
      </c>
      <c r="C3006" s="11" t="s">
        <v>667</v>
      </c>
      <c r="D3006" s="11" t="s">
        <v>655</v>
      </c>
      <c r="E3006" s="11" t="s">
        <v>668</v>
      </c>
      <c r="F3006" s="283" t="s">
        <v>7961</v>
      </c>
      <c r="G3006" s="6" t="s">
        <v>30</v>
      </c>
      <c r="H3006" s="126">
        <v>60</v>
      </c>
      <c r="I3006" s="6" t="s">
        <v>31</v>
      </c>
      <c r="J3006" s="6" t="s">
        <v>32</v>
      </c>
      <c r="K3006" s="6" t="s">
        <v>240</v>
      </c>
      <c r="L3006" s="6" t="s">
        <v>34</v>
      </c>
      <c r="M3006" s="41" t="s">
        <v>35</v>
      </c>
      <c r="N3006" s="11" t="s">
        <v>78</v>
      </c>
      <c r="O3006" s="3" t="s">
        <v>79</v>
      </c>
      <c r="P3006" s="41" t="s">
        <v>38</v>
      </c>
      <c r="Q3006" s="88" t="s">
        <v>39</v>
      </c>
      <c r="R3006" s="23">
        <v>4</v>
      </c>
      <c r="S3006" s="23">
        <v>10320</v>
      </c>
      <c r="T3006" s="9">
        <f t="shared" si="1790"/>
        <v>41280</v>
      </c>
      <c r="U3006" s="9">
        <f t="shared" si="1689"/>
        <v>46233.600000000006</v>
      </c>
      <c r="V3006" s="6" t="s">
        <v>80</v>
      </c>
      <c r="W3006" s="6">
        <v>2016</v>
      </c>
      <c r="X3006" s="41"/>
    </row>
    <row r="3007" spans="1:24" ht="153" x14ac:dyDescent="0.25">
      <c r="A3007" s="6" t="s">
        <v>8910</v>
      </c>
      <c r="B3007" s="6" t="s">
        <v>25</v>
      </c>
      <c r="C3007" s="11" t="s">
        <v>667</v>
      </c>
      <c r="D3007" s="11" t="s">
        <v>655</v>
      </c>
      <c r="E3007" s="11" t="s">
        <v>668</v>
      </c>
      <c r="F3007" s="283" t="s">
        <v>7962</v>
      </c>
      <c r="G3007" s="6" t="s">
        <v>30</v>
      </c>
      <c r="H3007" s="126">
        <v>60</v>
      </c>
      <c r="I3007" s="6" t="s">
        <v>31</v>
      </c>
      <c r="J3007" s="6" t="s">
        <v>32</v>
      </c>
      <c r="K3007" s="6" t="s">
        <v>240</v>
      </c>
      <c r="L3007" s="6" t="s">
        <v>34</v>
      </c>
      <c r="M3007" s="41" t="s">
        <v>35</v>
      </c>
      <c r="N3007" s="11" t="s">
        <v>78</v>
      </c>
      <c r="O3007" s="3" t="s">
        <v>79</v>
      </c>
      <c r="P3007" s="41" t="s">
        <v>38</v>
      </c>
      <c r="Q3007" s="88" t="s">
        <v>39</v>
      </c>
      <c r="R3007" s="23">
        <v>130</v>
      </c>
      <c r="S3007" s="23">
        <v>10320</v>
      </c>
      <c r="T3007" s="9">
        <f t="shared" si="1790"/>
        <v>1341600</v>
      </c>
      <c r="U3007" s="9">
        <f t="shared" si="1689"/>
        <v>1502592.0000000002</v>
      </c>
      <c r="V3007" s="6" t="s">
        <v>80</v>
      </c>
      <c r="W3007" s="6">
        <v>2016</v>
      </c>
      <c r="X3007" s="41"/>
    </row>
    <row r="3008" spans="1:24" ht="153" x14ac:dyDescent="0.25">
      <c r="A3008" s="6" t="s">
        <v>8911</v>
      </c>
      <c r="B3008" s="6" t="s">
        <v>25</v>
      </c>
      <c r="C3008" s="11" t="s">
        <v>667</v>
      </c>
      <c r="D3008" s="11" t="s">
        <v>655</v>
      </c>
      <c r="E3008" s="11" t="s">
        <v>668</v>
      </c>
      <c r="F3008" s="283" t="s">
        <v>7963</v>
      </c>
      <c r="G3008" s="6" t="s">
        <v>30</v>
      </c>
      <c r="H3008" s="126">
        <v>60</v>
      </c>
      <c r="I3008" s="6" t="s">
        <v>31</v>
      </c>
      <c r="J3008" s="6" t="s">
        <v>32</v>
      </c>
      <c r="K3008" s="6" t="s">
        <v>240</v>
      </c>
      <c r="L3008" s="6" t="s">
        <v>34</v>
      </c>
      <c r="M3008" s="41" t="s">
        <v>35</v>
      </c>
      <c r="N3008" s="11" t="s">
        <v>78</v>
      </c>
      <c r="O3008" s="3" t="s">
        <v>79</v>
      </c>
      <c r="P3008" s="41" t="s">
        <v>38</v>
      </c>
      <c r="Q3008" s="88" t="s">
        <v>39</v>
      </c>
      <c r="R3008" s="23">
        <v>1</v>
      </c>
      <c r="S3008" s="23">
        <v>19024</v>
      </c>
      <c r="T3008" s="9">
        <f t="shared" si="1790"/>
        <v>19024</v>
      </c>
      <c r="U3008" s="9">
        <f t="shared" si="1689"/>
        <v>21306.880000000001</v>
      </c>
      <c r="V3008" s="6" t="s">
        <v>80</v>
      </c>
      <c r="W3008" s="6">
        <v>2016</v>
      </c>
      <c r="X3008" s="41"/>
    </row>
    <row r="3009" spans="1:24" ht="153" x14ac:dyDescent="0.25">
      <c r="A3009" s="6" t="s">
        <v>8912</v>
      </c>
      <c r="B3009" s="6" t="s">
        <v>25</v>
      </c>
      <c r="C3009" s="11" t="s">
        <v>667</v>
      </c>
      <c r="D3009" s="11" t="s">
        <v>655</v>
      </c>
      <c r="E3009" s="11" t="s">
        <v>668</v>
      </c>
      <c r="F3009" s="283" t="s">
        <v>7964</v>
      </c>
      <c r="G3009" s="6" t="s">
        <v>30</v>
      </c>
      <c r="H3009" s="126">
        <v>60</v>
      </c>
      <c r="I3009" s="6" t="s">
        <v>31</v>
      </c>
      <c r="J3009" s="6" t="s">
        <v>32</v>
      </c>
      <c r="K3009" s="6" t="s">
        <v>240</v>
      </c>
      <c r="L3009" s="6" t="s">
        <v>34</v>
      </c>
      <c r="M3009" s="41" t="s">
        <v>35</v>
      </c>
      <c r="N3009" s="11" t="s">
        <v>78</v>
      </c>
      <c r="O3009" s="3" t="s">
        <v>79</v>
      </c>
      <c r="P3009" s="41" t="s">
        <v>38</v>
      </c>
      <c r="Q3009" s="88" t="s">
        <v>39</v>
      </c>
      <c r="R3009" s="23">
        <v>1</v>
      </c>
      <c r="S3009" s="23">
        <v>16770</v>
      </c>
      <c r="T3009" s="9">
        <f t="shared" si="1790"/>
        <v>16770</v>
      </c>
      <c r="U3009" s="9">
        <f t="shared" si="1689"/>
        <v>18782.400000000001</v>
      </c>
      <c r="V3009" s="6" t="s">
        <v>80</v>
      </c>
      <c r="W3009" s="6">
        <v>2016</v>
      </c>
      <c r="X3009" s="41"/>
    </row>
    <row r="3010" spans="1:24" ht="153" x14ac:dyDescent="0.25">
      <c r="A3010" s="6" t="s">
        <v>8913</v>
      </c>
      <c r="B3010" s="6" t="s">
        <v>25</v>
      </c>
      <c r="C3010" s="11" t="s">
        <v>667</v>
      </c>
      <c r="D3010" s="11" t="s">
        <v>655</v>
      </c>
      <c r="E3010" s="11" t="s">
        <v>668</v>
      </c>
      <c r="F3010" s="305" t="s">
        <v>7965</v>
      </c>
      <c r="G3010" s="6" t="s">
        <v>30</v>
      </c>
      <c r="H3010" s="126">
        <v>60</v>
      </c>
      <c r="I3010" s="6" t="s">
        <v>31</v>
      </c>
      <c r="J3010" s="6" t="s">
        <v>32</v>
      </c>
      <c r="K3010" s="6" t="s">
        <v>240</v>
      </c>
      <c r="L3010" s="6" t="s">
        <v>34</v>
      </c>
      <c r="M3010" s="41" t="s">
        <v>35</v>
      </c>
      <c r="N3010" s="11" t="s">
        <v>78</v>
      </c>
      <c r="O3010" s="3" t="s">
        <v>79</v>
      </c>
      <c r="P3010" s="41" t="s">
        <v>38</v>
      </c>
      <c r="Q3010" s="88" t="s">
        <v>39</v>
      </c>
      <c r="R3010" s="23">
        <v>3</v>
      </c>
      <c r="S3010" s="23">
        <v>20184</v>
      </c>
      <c r="T3010" s="9">
        <v>60552</v>
      </c>
      <c r="U3010" s="9">
        <f t="shared" si="1689"/>
        <v>67818.240000000005</v>
      </c>
      <c r="V3010" s="6" t="s">
        <v>80</v>
      </c>
      <c r="W3010" s="6">
        <v>2016</v>
      </c>
      <c r="X3010" s="41"/>
    </row>
    <row r="3011" spans="1:24" ht="153" x14ac:dyDescent="0.25">
      <c r="A3011" s="6" t="s">
        <v>8914</v>
      </c>
      <c r="B3011" s="6" t="s">
        <v>25</v>
      </c>
      <c r="C3011" s="11" t="s">
        <v>667</v>
      </c>
      <c r="D3011" s="11" t="s">
        <v>655</v>
      </c>
      <c r="E3011" s="11" t="s">
        <v>668</v>
      </c>
      <c r="F3011" s="283" t="s">
        <v>7966</v>
      </c>
      <c r="G3011" s="6" t="s">
        <v>30</v>
      </c>
      <c r="H3011" s="126">
        <v>60</v>
      </c>
      <c r="I3011" s="6" t="s">
        <v>31</v>
      </c>
      <c r="J3011" s="6" t="s">
        <v>32</v>
      </c>
      <c r="K3011" s="6" t="s">
        <v>240</v>
      </c>
      <c r="L3011" s="6" t="s">
        <v>34</v>
      </c>
      <c r="M3011" s="41" t="s">
        <v>35</v>
      </c>
      <c r="N3011" s="11" t="s">
        <v>78</v>
      </c>
      <c r="O3011" s="3" t="s">
        <v>79</v>
      </c>
      <c r="P3011" s="41" t="s">
        <v>38</v>
      </c>
      <c r="Q3011" s="88" t="s">
        <v>39</v>
      </c>
      <c r="R3011" s="23">
        <v>27</v>
      </c>
      <c r="S3011" s="23">
        <v>8962</v>
      </c>
      <c r="T3011" s="9">
        <v>0</v>
      </c>
      <c r="U3011" s="9">
        <f t="shared" si="1689"/>
        <v>0</v>
      </c>
      <c r="V3011" s="6" t="s">
        <v>80</v>
      </c>
      <c r="W3011" s="6">
        <v>2016</v>
      </c>
      <c r="X3011" s="41" t="s">
        <v>10594</v>
      </c>
    </row>
    <row r="3012" spans="1:24" ht="153" x14ac:dyDescent="0.25">
      <c r="A3012" s="6" t="s">
        <v>10597</v>
      </c>
      <c r="B3012" s="6" t="s">
        <v>25</v>
      </c>
      <c r="C3012" s="11" t="s">
        <v>667</v>
      </c>
      <c r="D3012" s="11" t="s">
        <v>655</v>
      </c>
      <c r="E3012" s="11" t="s">
        <v>668</v>
      </c>
      <c r="F3012" s="283" t="s">
        <v>7966</v>
      </c>
      <c r="G3012" s="6" t="s">
        <v>2001</v>
      </c>
      <c r="H3012" s="126">
        <v>60</v>
      </c>
      <c r="I3012" s="6" t="s">
        <v>31</v>
      </c>
      <c r="J3012" s="6" t="s">
        <v>32</v>
      </c>
      <c r="K3012" s="6" t="s">
        <v>240</v>
      </c>
      <c r="L3012" s="6" t="s">
        <v>34</v>
      </c>
      <c r="M3012" s="41" t="s">
        <v>35</v>
      </c>
      <c r="N3012" s="11" t="s">
        <v>78</v>
      </c>
      <c r="O3012" s="3" t="s">
        <v>79</v>
      </c>
      <c r="P3012" s="41" t="s">
        <v>38</v>
      </c>
      <c r="Q3012" s="88" t="s">
        <v>39</v>
      </c>
      <c r="R3012" s="23">
        <v>27</v>
      </c>
      <c r="S3012" s="23">
        <v>1600</v>
      </c>
      <c r="T3012" s="9">
        <f>S3012*R3012</f>
        <v>43200</v>
      </c>
      <c r="U3012" s="9">
        <f t="shared" ref="U3012" si="1795">T3012*1.12</f>
        <v>48384.000000000007</v>
      </c>
      <c r="V3012" s="6" t="s">
        <v>80</v>
      </c>
      <c r="W3012" s="6">
        <v>2016</v>
      </c>
      <c r="X3012" s="41"/>
    </row>
    <row r="3013" spans="1:24" ht="153" x14ac:dyDescent="0.25">
      <c r="A3013" s="6" t="s">
        <v>8915</v>
      </c>
      <c r="B3013" s="6" t="s">
        <v>25</v>
      </c>
      <c r="C3013" s="11" t="s">
        <v>667</v>
      </c>
      <c r="D3013" s="11" t="s">
        <v>655</v>
      </c>
      <c r="E3013" s="11" t="s">
        <v>668</v>
      </c>
      <c r="F3013" s="283" t="s">
        <v>7967</v>
      </c>
      <c r="G3013" s="6" t="s">
        <v>30</v>
      </c>
      <c r="H3013" s="126">
        <v>60</v>
      </c>
      <c r="I3013" s="6" t="s">
        <v>31</v>
      </c>
      <c r="J3013" s="6" t="s">
        <v>32</v>
      </c>
      <c r="K3013" s="6" t="s">
        <v>240</v>
      </c>
      <c r="L3013" s="6" t="s">
        <v>34</v>
      </c>
      <c r="M3013" s="41" t="s">
        <v>35</v>
      </c>
      <c r="N3013" s="11" t="s">
        <v>78</v>
      </c>
      <c r="O3013" s="3" t="s">
        <v>79</v>
      </c>
      <c r="P3013" s="41" t="s">
        <v>38</v>
      </c>
      <c r="Q3013" s="88" t="s">
        <v>39</v>
      </c>
      <c r="R3013" s="23">
        <v>2</v>
      </c>
      <c r="S3013" s="23">
        <v>5760</v>
      </c>
      <c r="T3013" s="9">
        <v>0</v>
      </c>
      <c r="U3013" s="9">
        <f t="shared" si="1689"/>
        <v>0</v>
      </c>
      <c r="V3013" s="6" t="s">
        <v>80</v>
      </c>
      <c r="W3013" s="6">
        <v>2016</v>
      </c>
      <c r="X3013" s="41" t="s">
        <v>10594</v>
      </c>
    </row>
    <row r="3014" spans="1:24" ht="153" x14ac:dyDescent="0.25">
      <c r="A3014" s="6" t="s">
        <v>10596</v>
      </c>
      <c r="B3014" s="6" t="s">
        <v>25</v>
      </c>
      <c r="C3014" s="11" t="s">
        <v>667</v>
      </c>
      <c r="D3014" s="11" t="s">
        <v>655</v>
      </c>
      <c r="E3014" s="11" t="s">
        <v>668</v>
      </c>
      <c r="F3014" s="283" t="s">
        <v>7967</v>
      </c>
      <c r="G3014" s="6" t="s">
        <v>2001</v>
      </c>
      <c r="H3014" s="126">
        <v>60</v>
      </c>
      <c r="I3014" s="6" t="s">
        <v>31</v>
      </c>
      <c r="J3014" s="6" t="s">
        <v>32</v>
      </c>
      <c r="K3014" s="6" t="s">
        <v>240</v>
      </c>
      <c r="L3014" s="6" t="s">
        <v>34</v>
      </c>
      <c r="M3014" s="41" t="s">
        <v>35</v>
      </c>
      <c r="N3014" s="11" t="s">
        <v>78</v>
      </c>
      <c r="O3014" s="3" t="s">
        <v>79</v>
      </c>
      <c r="P3014" s="41" t="s">
        <v>38</v>
      </c>
      <c r="Q3014" s="88" t="s">
        <v>39</v>
      </c>
      <c r="R3014" s="23">
        <v>2</v>
      </c>
      <c r="S3014" s="23">
        <v>1700</v>
      </c>
      <c r="T3014" s="9">
        <f t="shared" ref="T3014" si="1796">S3014*R3014</f>
        <v>3400</v>
      </c>
      <c r="U3014" s="9">
        <f t="shared" ref="U3014" si="1797">T3014*1.12</f>
        <v>3808.0000000000005</v>
      </c>
      <c r="V3014" s="6" t="s">
        <v>80</v>
      </c>
      <c r="W3014" s="6">
        <v>2016</v>
      </c>
      <c r="X3014" s="41"/>
    </row>
    <row r="3015" spans="1:24" ht="153" x14ac:dyDescent="0.25">
      <c r="A3015" s="6" t="s">
        <v>8916</v>
      </c>
      <c r="B3015" s="6" t="s">
        <v>25</v>
      </c>
      <c r="C3015" s="11" t="s">
        <v>667</v>
      </c>
      <c r="D3015" s="11" t="s">
        <v>655</v>
      </c>
      <c r="E3015" s="11" t="s">
        <v>668</v>
      </c>
      <c r="F3015" s="283" t="s">
        <v>7968</v>
      </c>
      <c r="G3015" s="6" t="s">
        <v>30</v>
      </c>
      <c r="H3015" s="126">
        <v>60</v>
      </c>
      <c r="I3015" s="6" t="s">
        <v>31</v>
      </c>
      <c r="J3015" s="6" t="s">
        <v>32</v>
      </c>
      <c r="K3015" s="6" t="s">
        <v>240</v>
      </c>
      <c r="L3015" s="6" t="s">
        <v>34</v>
      </c>
      <c r="M3015" s="41" t="s">
        <v>35</v>
      </c>
      <c r="N3015" s="11" t="s">
        <v>78</v>
      </c>
      <c r="O3015" s="3" t="s">
        <v>79</v>
      </c>
      <c r="P3015" s="41" t="s">
        <v>38</v>
      </c>
      <c r="Q3015" s="88" t="s">
        <v>39</v>
      </c>
      <c r="R3015" s="23">
        <v>26</v>
      </c>
      <c r="S3015" s="23">
        <v>173</v>
      </c>
      <c r="T3015" s="9">
        <f t="shared" si="1790"/>
        <v>4498</v>
      </c>
      <c r="U3015" s="9">
        <f t="shared" si="1689"/>
        <v>5037.76</v>
      </c>
      <c r="V3015" s="6" t="s">
        <v>80</v>
      </c>
      <c r="W3015" s="6">
        <v>2016</v>
      </c>
      <c r="X3015" s="41"/>
    </row>
    <row r="3016" spans="1:24" ht="153" x14ac:dyDescent="0.25">
      <c r="A3016" s="6" t="s">
        <v>8917</v>
      </c>
      <c r="B3016" s="6" t="s">
        <v>25</v>
      </c>
      <c r="C3016" s="11" t="s">
        <v>667</v>
      </c>
      <c r="D3016" s="11" t="s">
        <v>655</v>
      </c>
      <c r="E3016" s="11" t="s">
        <v>668</v>
      </c>
      <c r="F3016" s="283" t="s">
        <v>7969</v>
      </c>
      <c r="G3016" s="6" t="s">
        <v>30</v>
      </c>
      <c r="H3016" s="126">
        <v>60</v>
      </c>
      <c r="I3016" s="6" t="s">
        <v>31</v>
      </c>
      <c r="J3016" s="6" t="s">
        <v>32</v>
      </c>
      <c r="K3016" s="6" t="s">
        <v>240</v>
      </c>
      <c r="L3016" s="6" t="s">
        <v>34</v>
      </c>
      <c r="M3016" s="41" t="s">
        <v>35</v>
      </c>
      <c r="N3016" s="11" t="s">
        <v>78</v>
      </c>
      <c r="O3016" s="3" t="s">
        <v>79</v>
      </c>
      <c r="P3016" s="41" t="s">
        <v>38</v>
      </c>
      <c r="Q3016" s="88" t="s">
        <v>39</v>
      </c>
      <c r="R3016" s="23">
        <v>30</v>
      </c>
      <c r="S3016" s="23">
        <v>173</v>
      </c>
      <c r="T3016" s="9">
        <f>S3016*R3016</f>
        <v>5190</v>
      </c>
      <c r="U3016" s="9">
        <f t="shared" si="1689"/>
        <v>5812.8</v>
      </c>
      <c r="V3016" s="6" t="s">
        <v>80</v>
      </c>
      <c r="W3016" s="6">
        <v>2016</v>
      </c>
      <c r="X3016" s="41"/>
    </row>
    <row r="3017" spans="1:24" ht="153" x14ac:dyDescent="0.25">
      <c r="A3017" s="6" t="s">
        <v>8918</v>
      </c>
      <c r="B3017" s="6" t="s">
        <v>25</v>
      </c>
      <c r="C3017" s="11" t="s">
        <v>675</v>
      </c>
      <c r="D3017" s="11" t="s">
        <v>676</v>
      </c>
      <c r="E3017" s="11" t="s">
        <v>677</v>
      </c>
      <c r="F3017" s="283" t="s">
        <v>7970</v>
      </c>
      <c r="G3017" s="6" t="s">
        <v>30</v>
      </c>
      <c r="H3017" s="126">
        <v>60</v>
      </c>
      <c r="I3017" s="6" t="s">
        <v>31</v>
      </c>
      <c r="J3017" s="6" t="s">
        <v>32</v>
      </c>
      <c r="K3017" s="6" t="s">
        <v>95</v>
      </c>
      <c r="L3017" s="6" t="s">
        <v>34</v>
      </c>
      <c r="M3017" s="41" t="s">
        <v>35</v>
      </c>
      <c r="N3017" s="11" t="s">
        <v>78</v>
      </c>
      <c r="O3017" s="3" t="s">
        <v>79</v>
      </c>
      <c r="P3017" s="41" t="s">
        <v>38</v>
      </c>
      <c r="Q3017" s="88" t="s">
        <v>39</v>
      </c>
      <c r="R3017" s="23">
        <v>146</v>
      </c>
      <c r="S3017" s="23">
        <v>1800</v>
      </c>
      <c r="T3017" s="9">
        <f t="shared" si="1790"/>
        <v>262800</v>
      </c>
      <c r="U3017" s="9">
        <f t="shared" si="1689"/>
        <v>294336</v>
      </c>
      <c r="V3017" s="6" t="s">
        <v>80</v>
      </c>
      <c r="W3017" s="6">
        <v>2016</v>
      </c>
      <c r="X3017" s="41"/>
    </row>
    <row r="3018" spans="1:24" ht="153" x14ac:dyDescent="0.25">
      <c r="A3018" s="6" t="s">
        <v>8919</v>
      </c>
      <c r="B3018" s="6" t="s">
        <v>25</v>
      </c>
      <c r="C3018" s="11" t="s">
        <v>7971</v>
      </c>
      <c r="D3018" s="11" t="s">
        <v>676</v>
      </c>
      <c r="E3018" s="11" t="s">
        <v>7972</v>
      </c>
      <c r="F3018" s="283" t="s">
        <v>7973</v>
      </c>
      <c r="G3018" s="6" t="s">
        <v>30</v>
      </c>
      <c r="H3018" s="126">
        <v>60</v>
      </c>
      <c r="I3018" s="6" t="s">
        <v>31</v>
      </c>
      <c r="J3018" s="6" t="s">
        <v>32</v>
      </c>
      <c r="K3018" s="6" t="s">
        <v>95</v>
      </c>
      <c r="L3018" s="6" t="s">
        <v>34</v>
      </c>
      <c r="M3018" s="41" t="s">
        <v>35</v>
      </c>
      <c r="N3018" s="11" t="s">
        <v>78</v>
      </c>
      <c r="O3018" s="3" t="s">
        <v>79</v>
      </c>
      <c r="P3018" s="41" t="s">
        <v>38</v>
      </c>
      <c r="Q3018" s="88" t="s">
        <v>39</v>
      </c>
      <c r="R3018" s="23">
        <v>2</v>
      </c>
      <c r="S3018" s="23">
        <v>2808</v>
      </c>
      <c r="T3018" s="9">
        <f t="shared" si="1790"/>
        <v>5616</v>
      </c>
      <c r="U3018" s="9">
        <f t="shared" si="1689"/>
        <v>6289.920000000001</v>
      </c>
      <c r="V3018" s="6" t="s">
        <v>80</v>
      </c>
      <c r="W3018" s="6">
        <v>2016</v>
      </c>
      <c r="X3018" s="41"/>
    </row>
    <row r="3019" spans="1:24" ht="153" x14ac:dyDescent="0.25">
      <c r="A3019" s="6" t="s">
        <v>8920</v>
      </c>
      <c r="B3019" s="6" t="s">
        <v>25</v>
      </c>
      <c r="C3019" s="11" t="s">
        <v>7974</v>
      </c>
      <c r="D3019" s="11" t="s">
        <v>676</v>
      </c>
      <c r="E3019" s="11" t="s">
        <v>7975</v>
      </c>
      <c r="F3019" s="283" t="s">
        <v>7976</v>
      </c>
      <c r="G3019" s="6" t="s">
        <v>30</v>
      </c>
      <c r="H3019" s="126">
        <v>60</v>
      </c>
      <c r="I3019" s="6" t="s">
        <v>31</v>
      </c>
      <c r="J3019" s="6" t="s">
        <v>32</v>
      </c>
      <c r="K3019" s="6" t="s">
        <v>95</v>
      </c>
      <c r="L3019" s="6" t="s">
        <v>34</v>
      </c>
      <c r="M3019" s="41" t="s">
        <v>35</v>
      </c>
      <c r="N3019" s="11" t="s">
        <v>78</v>
      </c>
      <c r="O3019" s="3" t="s">
        <v>79</v>
      </c>
      <c r="P3019" s="41" t="s">
        <v>38</v>
      </c>
      <c r="Q3019" s="88" t="s">
        <v>39</v>
      </c>
      <c r="R3019" s="23">
        <v>2</v>
      </c>
      <c r="S3019" s="23">
        <v>3692</v>
      </c>
      <c r="T3019" s="9">
        <f t="shared" si="1790"/>
        <v>7384</v>
      </c>
      <c r="U3019" s="9">
        <f t="shared" si="1689"/>
        <v>8270.08</v>
      </c>
      <c r="V3019" s="6" t="s">
        <v>80</v>
      </c>
      <c r="W3019" s="6">
        <v>2016</v>
      </c>
      <c r="X3019" s="41"/>
    </row>
    <row r="3020" spans="1:24" ht="153" x14ac:dyDescent="0.25">
      <c r="A3020" s="6" t="s">
        <v>8921</v>
      </c>
      <c r="B3020" s="6" t="s">
        <v>25</v>
      </c>
      <c r="C3020" s="11" t="s">
        <v>7977</v>
      </c>
      <c r="D3020" s="11" t="s">
        <v>417</v>
      </c>
      <c r="E3020" s="11" t="s">
        <v>7978</v>
      </c>
      <c r="F3020" s="283" t="s">
        <v>7979</v>
      </c>
      <c r="G3020" s="6" t="s">
        <v>30</v>
      </c>
      <c r="H3020" s="126">
        <v>60</v>
      </c>
      <c r="I3020" s="6" t="s">
        <v>31</v>
      </c>
      <c r="J3020" s="6" t="s">
        <v>32</v>
      </c>
      <c r="K3020" s="6" t="s">
        <v>240</v>
      </c>
      <c r="L3020" s="6" t="s">
        <v>34</v>
      </c>
      <c r="M3020" s="41" t="s">
        <v>35</v>
      </c>
      <c r="N3020" s="11" t="s">
        <v>78</v>
      </c>
      <c r="O3020" s="3" t="s">
        <v>79</v>
      </c>
      <c r="P3020" s="41" t="s">
        <v>38</v>
      </c>
      <c r="Q3020" s="88" t="s">
        <v>39</v>
      </c>
      <c r="R3020" s="23">
        <v>6</v>
      </c>
      <c r="S3020" s="23">
        <v>57600</v>
      </c>
      <c r="T3020" s="9">
        <f t="shared" si="1790"/>
        <v>345600</v>
      </c>
      <c r="U3020" s="9">
        <f t="shared" si="1689"/>
        <v>387072.00000000006</v>
      </c>
      <c r="V3020" s="6" t="s">
        <v>80</v>
      </c>
      <c r="W3020" s="6">
        <v>2016</v>
      </c>
      <c r="X3020" s="41"/>
    </row>
    <row r="3021" spans="1:24" ht="153" x14ac:dyDescent="0.25">
      <c r="A3021" s="6" t="s">
        <v>8922</v>
      </c>
      <c r="B3021" s="6" t="s">
        <v>25</v>
      </c>
      <c r="C3021" s="11" t="s">
        <v>7980</v>
      </c>
      <c r="D3021" s="11" t="s">
        <v>417</v>
      </c>
      <c r="E3021" s="11" t="s">
        <v>7981</v>
      </c>
      <c r="F3021" s="283" t="s">
        <v>7982</v>
      </c>
      <c r="G3021" s="6" t="s">
        <v>30</v>
      </c>
      <c r="H3021" s="126">
        <v>60</v>
      </c>
      <c r="I3021" s="6" t="s">
        <v>31</v>
      </c>
      <c r="J3021" s="6" t="s">
        <v>32</v>
      </c>
      <c r="K3021" s="6" t="s">
        <v>240</v>
      </c>
      <c r="L3021" s="6" t="s">
        <v>34</v>
      </c>
      <c r="M3021" s="41" t="s">
        <v>35</v>
      </c>
      <c r="N3021" s="11" t="s">
        <v>78</v>
      </c>
      <c r="O3021" s="3" t="s">
        <v>79</v>
      </c>
      <c r="P3021" s="41" t="s">
        <v>38</v>
      </c>
      <c r="Q3021" s="88" t="s">
        <v>39</v>
      </c>
      <c r="R3021" s="23">
        <v>2</v>
      </c>
      <c r="S3021" s="23">
        <v>138688</v>
      </c>
      <c r="T3021" s="9">
        <v>0</v>
      </c>
      <c r="U3021" s="9">
        <f t="shared" si="1689"/>
        <v>0</v>
      </c>
      <c r="V3021" s="6" t="s">
        <v>80</v>
      </c>
      <c r="W3021" s="6">
        <v>2016</v>
      </c>
      <c r="X3021" s="41" t="s">
        <v>7124</v>
      </c>
    </row>
    <row r="3022" spans="1:24" ht="153" x14ac:dyDescent="0.25">
      <c r="A3022" s="6" t="s">
        <v>11393</v>
      </c>
      <c r="B3022" s="6" t="s">
        <v>25</v>
      </c>
      <c r="C3022" s="11" t="s">
        <v>7980</v>
      </c>
      <c r="D3022" s="11" t="s">
        <v>417</v>
      </c>
      <c r="E3022" s="11" t="s">
        <v>7981</v>
      </c>
      <c r="F3022" s="283" t="s">
        <v>7982</v>
      </c>
      <c r="G3022" s="6" t="s">
        <v>30</v>
      </c>
      <c r="H3022" s="126">
        <v>0</v>
      </c>
      <c r="I3022" s="6" t="s">
        <v>31</v>
      </c>
      <c r="J3022" s="6" t="s">
        <v>32</v>
      </c>
      <c r="K3022" s="6" t="s">
        <v>240</v>
      </c>
      <c r="L3022" s="6" t="s">
        <v>34</v>
      </c>
      <c r="M3022" s="41" t="s">
        <v>35</v>
      </c>
      <c r="N3022" s="11" t="s">
        <v>78</v>
      </c>
      <c r="O3022" s="3" t="s">
        <v>2050</v>
      </c>
      <c r="P3022" s="41" t="s">
        <v>38</v>
      </c>
      <c r="Q3022" s="88" t="s">
        <v>39</v>
      </c>
      <c r="R3022" s="23">
        <v>2</v>
      </c>
      <c r="S3022" s="23">
        <v>138688</v>
      </c>
      <c r="T3022" s="9">
        <f t="shared" ref="T3022" si="1798">S3022*R3022</f>
        <v>277376</v>
      </c>
      <c r="U3022" s="9">
        <f t="shared" ref="U3022" si="1799">T3022*1.12</f>
        <v>310661.12000000005</v>
      </c>
      <c r="V3022" s="6"/>
      <c r="W3022" s="6">
        <v>2016</v>
      </c>
      <c r="X3022" s="41"/>
    </row>
    <row r="3023" spans="1:24" ht="153" x14ac:dyDescent="0.25">
      <c r="A3023" s="6" t="s">
        <v>8923</v>
      </c>
      <c r="B3023" s="6" t="s">
        <v>25</v>
      </c>
      <c r="C3023" s="11" t="s">
        <v>7983</v>
      </c>
      <c r="D3023" s="11" t="s">
        <v>417</v>
      </c>
      <c r="E3023" s="11" t="s">
        <v>7984</v>
      </c>
      <c r="F3023" s="283" t="s">
        <v>7985</v>
      </c>
      <c r="G3023" s="6" t="s">
        <v>30</v>
      </c>
      <c r="H3023" s="126">
        <v>60</v>
      </c>
      <c r="I3023" s="6" t="s">
        <v>31</v>
      </c>
      <c r="J3023" s="6" t="s">
        <v>32</v>
      </c>
      <c r="K3023" s="6" t="s">
        <v>240</v>
      </c>
      <c r="L3023" s="6" t="s">
        <v>34</v>
      </c>
      <c r="M3023" s="41" t="s">
        <v>35</v>
      </c>
      <c r="N3023" s="11" t="s">
        <v>78</v>
      </c>
      <c r="O3023" s="3" t="s">
        <v>79</v>
      </c>
      <c r="P3023" s="41" t="s">
        <v>38</v>
      </c>
      <c r="Q3023" s="88" t="s">
        <v>39</v>
      </c>
      <c r="R3023" s="23">
        <v>31</v>
      </c>
      <c r="S3023" s="23">
        <v>16512</v>
      </c>
      <c r="T3023" s="9">
        <f t="shared" si="1790"/>
        <v>511872</v>
      </c>
      <c r="U3023" s="9">
        <f t="shared" si="1689"/>
        <v>573296.64000000001</v>
      </c>
      <c r="V3023" s="6" t="s">
        <v>80</v>
      </c>
      <c r="W3023" s="6">
        <v>2016</v>
      </c>
      <c r="X3023" s="41"/>
    </row>
    <row r="3024" spans="1:24" ht="153" x14ac:dyDescent="0.25">
      <c r="A3024" s="6" t="s">
        <v>8924</v>
      </c>
      <c r="B3024" s="6" t="s">
        <v>25</v>
      </c>
      <c r="C3024" s="11" t="s">
        <v>7986</v>
      </c>
      <c r="D3024" s="11" t="s">
        <v>417</v>
      </c>
      <c r="E3024" s="11" t="s">
        <v>7987</v>
      </c>
      <c r="F3024" s="283" t="s">
        <v>7988</v>
      </c>
      <c r="G3024" s="6" t="s">
        <v>30</v>
      </c>
      <c r="H3024" s="126">
        <v>60</v>
      </c>
      <c r="I3024" s="6" t="s">
        <v>31</v>
      </c>
      <c r="J3024" s="6" t="s">
        <v>32</v>
      </c>
      <c r="K3024" s="6" t="s">
        <v>240</v>
      </c>
      <c r="L3024" s="6" t="s">
        <v>34</v>
      </c>
      <c r="M3024" s="41" t="s">
        <v>35</v>
      </c>
      <c r="N3024" s="11" t="s">
        <v>78</v>
      </c>
      <c r="O3024" s="3" t="s">
        <v>79</v>
      </c>
      <c r="P3024" s="41" t="s">
        <v>38</v>
      </c>
      <c r="Q3024" s="88" t="s">
        <v>39</v>
      </c>
      <c r="R3024" s="23">
        <v>1</v>
      </c>
      <c r="S3024" s="23">
        <v>22248</v>
      </c>
      <c r="T3024" s="9">
        <f t="shared" si="1790"/>
        <v>22248</v>
      </c>
      <c r="U3024" s="9">
        <f t="shared" si="1689"/>
        <v>24917.760000000002</v>
      </c>
      <c r="V3024" s="6" t="s">
        <v>80</v>
      </c>
      <c r="W3024" s="6">
        <v>2016</v>
      </c>
      <c r="X3024" s="41"/>
    </row>
    <row r="3025" spans="1:24" ht="153" x14ac:dyDescent="0.25">
      <c r="A3025" s="6" t="s">
        <v>8925</v>
      </c>
      <c r="B3025" s="6" t="s">
        <v>25</v>
      </c>
      <c r="C3025" s="11" t="s">
        <v>7989</v>
      </c>
      <c r="D3025" s="11" t="s">
        <v>417</v>
      </c>
      <c r="E3025" s="11" t="s">
        <v>7990</v>
      </c>
      <c r="F3025" s="283" t="s">
        <v>7991</v>
      </c>
      <c r="G3025" s="6" t="s">
        <v>30</v>
      </c>
      <c r="H3025" s="126">
        <v>60</v>
      </c>
      <c r="I3025" s="6" t="s">
        <v>31</v>
      </c>
      <c r="J3025" s="6" t="s">
        <v>32</v>
      </c>
      <c r="K3025" s="6" t="s">
        <v>240</v>
      </c>
      <c r="L3025" s="6" t="s">
        <v>34</v>
      </c>
      <c r="M3025" s="41" t="s">
        <v>35</v>
      </c>
      <c r="N3025" s="11" t="s">
        <v>78</v>
      </c>
      <c r="O3025" s="3" t="s">
        <v>79</v>
      </c>
      <c r="P3025" s="41" t="s">
        <v>38</v>
      </c>
      <c r="Q3025" s="88" t="s">
        <v>39</v>
      </c>
      <c r="R3025" s="23">
        <v>5</v>
      </c>
      <c r="S3025" s="23">
        <v>22248</v>
      </c>
      <c r="T3025" s="9">
        <v>0</v>
      </c>
      <c r="U3025" s="9">
        <f t="shared" si="1689"/>
        <v>0</v>
      </c>
      <c r="V3025" s="6" t="s">
        <v>80</v>
      </c>
      <c r="W3025" s="6">
        <v>2016</v>
      </c>
      <c r="X3025" s="41" t="s">
        <v>10594</v>
      </c>
    </row>
    <row r="3026" spans="1:24" ht="153" x14ac:dyDescent="0.25">
      <c r="A3026" s="6" t="s">
        <v>10595</v>
      </c>
      <c r="B3026" s="6" t="s">
        <v>25</v>
      </c>
      <c r="C3026" s="11" t="s">
        <v>7989</v>
      </c>
      <c r="D3026" s="11" t="s">
        <v>417</v>
      </c>
      <c r="E3026" s="11" t="s">
        <v>7990</v>
      </c>
      <c r="F3026" s="283" t="s">
        <v>7991</v>
      </c>
      <c r="G3026" s="6" t="s">
        <v>2001</v>
      </c>
      <c r="H3026" s="126">
        <v>60</v>
      </c>
      <c r="I3026" s="6" t="s">
        <v>31</v>
      </c>
      <c r="J3026" s="6" t="s">
        <v>32</v>
      </c>
      <c r="K3026" s="6" t="s">
        <v>240</v>
      </c>
      <c r="L3026" s="6" t="s">
        <v>34</v>
      </c>
      <c r="M3026" s="41" t="s">
        <v>35</v>
      </c>
      <c r="N3026" s="11" t="s">
        <v>78</v>
      </c>
      <c r="O3026" s="3" t="s">
        <v>79</v>
      </c>
      <c r="P3026" s="41" t="s">
        <v>38</v>
      </c>
      <c r="Q3026" s="88" t="s">
        <v>39</v>
      </c>
      <c r="R3026" s="23">
        <v>5</v>
      </c>
      <c r="S3026" s="23">
        <v>15000</v>
      </c>
      <c r="T3026" s="9">
        <f t="shared" ref="T3026" si="1800">S3026*R3026</f>
        <v>75000</v>
      </c>
      <c r="U3026" s="9">
        <f t="shared" ref="U3026" si="1801">T3026*1.12</f>
        <v>84000.000000000015</v>
      </c>
      <c r="V3026" s="6" t="s">
        <v>80</v>
      </c>
      <c r="W3026" s="6">
        <v>2016</v>
      </c>
      <c r="X3026" s="41"/>
    </row>
    <row r="3027" spans="1:24" ht="153" x14ac:dyDescent="0.25">
      <c r="A3027" s="6" t="s">
        <v>8926</v>
      </c>
      <c r="B3027" s="6" t="s">
        <v>25</v>
      </c>
      <c r="C3027" s="11" t="s">
        <v>7992</v>
      </c>
      <c r="D3027" s="11" t="s">
        <v>417</v>
      </c>
      <c r="E3027" s="11" t="s">
        <v>7993</v>
      </c>
      <c r="F3027" s="283" t="s">
        <v>7994</v>
      </c>
      <c r="G3027" s="6" t="s">
        <v>30</v>
      </c>
      <c r="H3027" s="126">
        <v>60</v>
      </c>
      <c r="I3027" s="6" t="s">
        <v>31</v>
      </c>
      <c r="J3027" s="6" t="s">
        <v>32</v>
      </c>
      <c r="K3027" s="6" t="s">
        <v>240</v>
      </c>
      <c r="L3027" s="6" t="s">
        <v>34</v>
      </c>
      <c r="M3027" s="41" t="s">
        <v>35</v>
      </c>
      <c r="N3027" s="11" t="s">
        <v>78</v>
      </c>
      <c r="O3027" s="3" t="s">
        <v>79</v>
      </c>
      <c r="P3027" s="41" t="s">
        <v>38</v>
      </c>
      <c r="Q3027" s="88" t="s">
        <v>39</v>
      </c>
      <c r="R3027" s="23">
        <v>9</v>
      </c>
      <c r="S3027" s="23">
        <v>20184</v>
      </c>
      <c r="T3027" s="9">
        <f t="shared" si="1790"/>
        <v>181656</v>
      </c>
      <c r="U3027" s="9">
        <f t="shared" si="1689"/>
        <v>203454.72000000003</v>
      </c>
      <c r="V3027" s="6" t="s">
        <v>80</v>
      </c>
      <c r="W3027" s="6">
        <v>2016</v>
      </c>
      <c r="X3027" s="41"/>
    </row>
    <row r="3028" spans="1:24" ht="153" x14ac:dyDescent="0.25">
      <c r="A3028" s="6" t="s">
        <v>8927</v>
      </c>
      <c r="B3028" s="6" t="s">
        <v>25</v>
      </c>
      <c r="C3028" s="11" t="s">
        <v>1900</v>
      </c>
      <c r="D3028" s="11" t="s">
        <v>417</v>
      </c>
      <c r="E3028" s="11" t="s">
        <v>1901</v>
      </c>
      <c r="F3028" s="283" t="s">
        <v>7995</v>
      </c>
      <c r="G3028" s="6" t="s">
        <v>30</v>
      </c>
      <c r="H3028" s="126">
        <v>60</v>
      </c>
      <c r="I3028" s="6" t="s">
        <v>31</v>
      </c>
      <c r="J3028" s="6" t="s">
        <v>32</v>
      </c>
      <c r="K3028" s="6" t="s">
        <v>240</v>
      </c>
      <c r="L3028" s="6" t="s">
        <v>34</v>
      </c>
      <c r="M3028" s="41" t="s">
        <v>35</v>
      </c>
      <c r="N3028" s="11" t="s">
        <v>78</v>
      </c>
      <c r="O3028" s="3" t="s">
        <v>79</v>
      </c>
      <c r="P3028" s="41" t="s">
        <v>38</v>
      </c>
      <c r="Q3028" s="88" t="s">
        <v>39</v>
      </c>
      <c r="R3028" s="23">
        <v>2</v>
      </c>
      <c r="S3028" s="23">
        <v>16512</v>
      </c>
      <c r="T3028" s="9">
        <v>0</v>
      </c>
      <c r="U3028" s="9">
        <f t="shared" si="1689"/>
        <v>0</v>
      </c>
      <c r="V3028" s="6" t="s">
        <v>80</v>
      </c>
      <c r="W3028" s="6">
        <v>2016</v>
      </c>
      <c r="X3028" s="41" t="s">
        <v>10594</v>
      </c>
    </row>
    <row r="3029" spans="1:24" ht="153" x14ac:dyDescent="0.25">
      <c r="A3029" s="6" t="s">
        <v>10593</v>
      </c>
      <c r="B3029" s="6" t="s">
        <v>25</v>
      </c>
      <c r="C3029" s="11" t="s">
        <v>1900</v>
      </c>
      <c r="D3029" s="11" t="s">
        <v>417</v>
      </c>
      <c r="E3029" s="11" t="s">
        <v>1901</v>
      </c>
      <c r="F3029" s="283" t="s">
        <v>7995</v>
      </c>
      <c r="G3029" s="6" t="s">
        <v>2001</v>
      </c>
      <c r="H3029" s="126">
        <v>60</v>
      </c>
      <c r="I3029" s="6" t="s">
        <v>31</v>
      </c>
      <c r="J3029" s="6" t="s">
        <v>32</v>
      </c>
      <c r="K3029" s="6" t="s">
        <v>240</v>
      </c>
      <c r="L3029" s="6" t="s">
        <v>34</v>
      </c>
      <c r="M3029" s="41" t="s">
        <v>35</v>
      </c>
      <c r="N3029" s="11" t="s">
        <v>78</v>
      </c>
      <c r="O3029" s="3" t="s">
        <v>79</v>
      </c>
      <c r="P3029" s="41" t="s">
        <v>38</v>
      </c>
      <c r="Q3029" s="88" t="s">
        <v>39</v>
      </c>
      <c r="R3029" s="23">
        <v>2</v>
      </c>
      <c r="S3029" s="23">
        <v>8000</v>
      </c>
      <c r="T3029" s="9">
        <f t="shared" ref="T3029" si="1802">S3029*R3029</f>
        <v>16000</v>
      </c>
      <c r="U3029" s="9">
        <f t="shared" ref="U3029" si="1803">T3029*1.12</f>
        <v>17920</v>
      </c>
      <c r="V3029" s="6" t="s">
        <v>80</v>
      </c>
      <c r="W3029" s="6">
        <v>2016</v>
      </c>
      <c r="X3029" s="41"/>
    </row>
    <row r="3030" spans="1:24" ht="153" x14ac:dyDescent="0.25">
      <c r="A3030" s="6" t="s">
        <v>8928</v>
      </c>
      <c r="B3030" s="6" t="s">
        <v>25</v>
      </c>
      <c r="C3030" s="11" t="s">
        <v>7996</v>
      </c>
      <c r="D3030" s="11" t="s">
        <v>417</v>
      </c>
      <c r="E3030" s="11" t="s">
        <v>7997</v>
      </c>
      <c r="F3030" s="283" t="s">
        <v>7998</v>
      </c>
      <c r="G3030" s="6" t="s">
        <v>30</v>
      </c>
      <c r="H3030" s="126">
        <v>60</v>
      </c>
      <c r="I3030" s="6" t="s">
        <v>31</v>
      </c>
      <c r="J3030" s="6" t="s">
        <v>32</v>
      </c>
      <c r="K3030" s="6" t="s">
        <v>240</v>
      </c>
      <c r="L3030" s="6" t="s">
        <v>34</v>
      </c>
      <c r="M3030" s="41" t="s">
        <v>35</v>
      </c>
      <c r="N3030" s="11" t="s">
        <v>78</v>
      </c>
      <c r="O3030" s="3" t="s">
        <v>79</v>
      </c>
      <c r="P3030" s="41" t="s">
        <v>38</v>
      </c>
      <c r="Q3030" s="88" t="s">
        <v>39</v>
      </c>
      <c r="R3030" s="23">
        <v>1</v>
      </c>
      <c r="S3030" s="23">
        <v>20184</v>
      </c>
      <c r="T3030" s="9">
        <f t="shared" si="1790"/>
        <v>20184</v>
      </c>
      <c r="U3030" s="9">
        <f t="shared" si="1689"/>
        <v>22606.080000000002</v>
      </c>
      <c r="V3030" s="6" t="s">
        <v>80</v>
      </c>
      <c r="W3030" s="6">
        <v>2016</v>
      </c>
      <c r="X3030" s="41"/>
    </row>
    <row r="3031" spans="1:24" ht="153" x14ac:dyDescent="0.25">
      <c r="A3031" s="6" t="s">
        <v>8929</v>
      </c>
      <c r="B3031" s="6" t="s">
        <v>25</v>
      </c>
      <c r="C3031" s="11" t="s">
        <v>7999</v>
      </c>
      <c r="D3031" s="11" t="s">
        <v>417</v>
      </c>
      <c r="E3031" s="11" t="s">
        <v>8000</v>
      </c>
      <c r="F3031" s="283" t="s">
        <v>8001</v>
      </c>
      <c r="G3031" s="6" t="s">
        <v>30</v>
      </c>
      <c r="H3031" s="126">
        <v>60</v>
      </c>
      <c r="I3031" s="6" t="s">
        <v>31</v>
      </c>
      <c r="J3031" s="6" t="s">
        <v>32</v>
      </c>
      <c r="K3031" s="6" t="s">
        <v>240</v>
      </c>
      <c r="L3031" s="6" t="s">
        <v>34</v>
      </c>
      <c r="M3031" s="41" t="s">
        <v>35</v>
      </c>
      <c r="N3031" s="11" t="s">
        <v>78</v>
      </c>
      <c r="O3031" s="3" t="s">
        <v>79</v>
      </c>
      <c r="P3031" s="41" t="s">
        <v>38</v>
      </c>
      <c r="Q3031" s="88" t="s">
        <v>39</v>
      </c>
      <c r="R3031" s="23">
        <v>24</v>
      </c>
      <c r="S3031" s="23">
        <v>2800</v>
      </c>
      <c r="T3031" s="9">
        <f t="shared" si="1790"/>
        <v>67200</v>
      </c>
      <c r="U3031" s="9">
        <f t="shared" si="1689"/>
        <v>75264</v>
      </c>
      <c r="V3031" s="6" t="s">
        <v>80</v>
      </c>
      <c r="W3031" s="6">
        <v>2016</v>
      </c>
      <c r="X3031" s="41"/>
    </row>
    <row r="3032" spans="1:24" ht="153" x14ac:dyDescent="0.25">
      <c r="A3032" s="6" t="s">
        <v>8930</v>
      </c>
      <c r="B3032" s="6" t="s">
        <v>25</v>
      </c>
      <c r="C3032" s="11" t="s">
        <v>8002</v>
      </c>
      <c r="D3032" s="11" t="s">
        <v>417</v>
      </c>
      <c r="E3032" s="11" t="s">
        <v>8003</v>
      </c>
      <c r="F3032" s="283" t="s">
        <v>8004</v>
      </c>
      <c r="G3032" s="6" t="s">
        <v>30</v>
      </c>
      <c r="H3032" s="126">
        <v>60</v>
      </c>
      <c r="I3032" s="6" t="s">
        <v>31</v>
      </c>
      <c r="J3032" s="6" t="s">
        <v>32</v>
      </c>
      <c r="K3032" s="6" t="s">
        <v>267</v>
      </c>
      <c r="L3032" s="6" t="s">
        <v>34</v>
      </c>
      <c r="M3032" s="41" t="s">
        <v>35</v>
      </c>
      <c r="N3032" s="11" t="s">
        <v>78</v>
      </c>
      <c r="O3032" s="3" t="s">
        <v>79</v>
      </c>
      <c r="P3032" s="41" t="s">
        <v>38</v>
      </c>
      <c r="Q3032" s="88" t="s">
        <v>39</v>
      </c>
      <c r="R3032" s="23">
        <v>1</v>
      </c>
      <c r="S3032" s="23">
        <v>20184</v>
      </c>
      <c r="T3032" s="9">
        <f t="shared" si="1790"/>
        <v>20184</v>
      </c>
      <c r="U3032" s="9">
        <f t="shared" si="1689"/>
        <v>22606.080000000002</v>
      </c>
      <c r="V3032" s="6" t="s">
        <v>80</v>
      </c>
      <c r="W3032" s="6">
        <v>2016</v>
      </c>
      <c r="X3032" s="41"/>
    </row>
    <row r="3033" spans="1:24" ht="153" x14ac:dyDescent="0.25">
      <c r="A3033" s="6" t="s">
        <v>8931</v>
      </c>
      <c r="B3033" s="6" t="s">
        <v>25</v>
      </c>
      <c r="C3033" s="11" t="s">
        <v>8002</v>
      </c>
      <c r="D3033" s="11" t="s">
        <v>417</v>
      </c>
      <c r="E3033" s="11" t="s">
        <v>8003</v>
      </c>
      <c r="F3033" s="283" t="s">
        <v>8005</v>
      </c>
      <c r="G3033" s="6" t="s">
        <v>30</v>
      </c>
      <c r="H3033" s="126">
        <v>60</v>
      </c>
      <c r="I3033" s="6" t="s">
        <v>31</v>
      </c>
      <c r="J3033" s="6" t="s">
        <v>32</v>
      </c>
      <c r="K3033" s="6" t="s">
        <v>240</v>
      </c>
      <c r="L3033" s="6" t="s">
        <v>34</v>
      </c>
      <c r="M3033" s="41" t="s">
        <v>35</v>
      </c>
      <c r="N3033" s="11" t="s">
        <v>78</v>
      </c>
      <c r="O3033" s="3" t="s">
        <v>79</v>
      </c>
      <c r="P3033" s="41" t="s">
        <v>38</v>
      </c>
      <c r="Q3033" s="88" t="s">
        <v>39</v>
      </c>
      <c r="R3033" s="23">
        <v>1</v>
      </c>
      <c r="S3033" s="23">
        <v>596</v>
      </c>
      <c r="T3033" s="9">
        <f t="shared" si="1790"/>
        <v>596</v>
      </c>
      <c r="U3033" s="9">
        <f t="shared" si="1689"/>
        <v>667.5200000000001</v>
      </c>
      <c r="V3033" s="6" t="s">
        <v>80</v>
      </c>
      <c r="W3033" s="6">
        <v>2016</v>
      </c>
      <c r="X3033" s="41"/>
    </row>
    <row r="3034" spans="1:24" ht="153" x14ac:dyDescent="0.25">
      <c r="A3034" s="6" t="s">
        <v>8932</v>
      </c>
      <c r="B3034" s="6" t="s">
        <v>25</v>
      </c>
      <c r="C3034" s="11" t="s">
        <v>698</v>
      </c>
      <c r="D3034" s="11" t="s">
        <v>417</v>
      </c>
      <c r="E3034" s="11" t="s">
        <v>699</v>
      </c>
      <c r="F3034" s="283" t="s">
        <v>8006</v>
      </c>
      <c r="G3034" s="6" t="s">
        <v>30</v>
      </c>
      <c r="H3034" s="126">
        <v>60</v>
      </c>
      <c r="I3034" s="6" t="s">
        <v>31</v>
      </c>
      <c r="J3034" s="6" t="s">
        <v>32</v>
      </c>
      <c r="K3034" s="6" t="s">
        <v>240</v>
      </c>
      <c r="L3034" s="6" t="s">
        <v>34</v>
      </c>
      <c r="M3034" s="41" t="s">
        <v>35</v>
      </c>
      <c r="N3034" s="11" t="s">
        <v>78</v>
      </c>
      <c r="O3034" s="3" t="s">
        <v>79</v>
      </c>
      <c r="P3034" s="41" t="s">
        <v>38</v>
      </c>
      <c r="Q3034" s="88" t="s">
        <v>39</v>
      </c>
      <c r="R3034" s="23">
        <v>1</v>
      </c>
      <c r="S3034" s="23">
        <v>27048</v>
      </c>
      <c r="T3034" s="9">
        <f t="shared" si="1790"/>
        <v>27048</v>
      </c>
      <c r="U3034" s="9">
        <f t="shared" si="1689"/>
        <v>30293.760000000002</v>
      </c>
      <c r="V3034" s="6" t="s">
        <v>80</v>
      </c>
      <c r="W3034" s="6">
        <v>2016</v>
      </c>
      <c r="X3034" s="41"/>
    </row>
    <row r="3035" spans="1:24" ht="153" x14ac:dyDescent="0.25">
      <c r="A3035" s="6" t="s">
        <v>8933</v>
      </c>
      <c r="B3035" s="6" t="s">
        <v>25</v>
      </c>
      <c r="C3035" s="11" t="s">
        <v>8007</v>
      </c>
      <c r="D3035" s="11" t="s">
        <v>417</v>
      </c>
      <c r="E3035" s="11" t="s">
        <v>8008</v>
      </c>
      <c r="F3035" s="283" t="s">
        <v>8009</v>
      </c>
      <c r="G3035" s="6" t="s">
        <v>30</v>
      </c>
      <c r="H3035" s="126">
        <v>60</v>
      </c>
      <c r="I3035" s="6" t="s">
        <v>31</v>
      </c>
      <c r="J3035" s="6" t="s">
        <v>32</v>
      </c>
      <c r="K3035" s="6" t="s">
        <v>240</v>
      </c>
      <c r="L3035" s="6" t="s">
        <v>34</v>
      </c>
      <c r="M3035" s="41" t="s">
        <v>35</v>
      </c>
      <c r="N3035" s="11" t="s">
        <v>78</v>
      </c>
      <c r="O3035" s="3" t="s">
        <v>79</v>
      </c>
      <c r="P3035" s="41" t="s">
        <v>38</v>
      </c>
      <c r="Q3035" s="88" t="s">
        <v>39</v>
      </c>
      <c r="R3035" s="23">
        <v>1</v>
      </c>
      <c r="S3035" s="23">
        <v>183455</v>
      </c>
      <c r="T3035" s="9">
        <f t="shared" si="1790"/>
        <v>183455</v>
      </c>
      <c r="U3035" s="9">
        <f t="shared" si="1689"/>
        <v>205469.6</v>
      </c>
      <c r="V3035" s="6" t="s">
        <v>80</v>
      </c>
      <c r="W3035" s="6">
        <v>2016</v>
      </c>
      <c r="X3035" s="41"/>
    </row>
    <row r="3036" spans="1:24" ht="153" x14ac:dyDescent="0.25">
      <c r="A3036" s="6" t="s">
        <v>8934</v>
      </c>
      <c r="B3036" s="6" t="s">
        <v>25</v>
      </c>
      <c r="C3036" s="11" t="s">
        <v>8010</v>
      </c>
      <c r="D3036" s="11" t="s">
        <v>707</v>
      </c>
      <c r="E3036" s="11" t="s">
        <v>8011</v>
      </c>
      <c r="F3036" s="283" t="s">
        <v>8012</v>
      </c>
      <c r="G3036" s="6" t="s">
        <v>30</v>
      </c>
      <c r="H3036" s="126">
        <v>60</v>
      </c>
      <c r="I3036" s="6" t="s">
        <v>31</v>
      </c>
      <c r="J3036" s="6" t="s">
        <v>32</v>
      </c>
      <c r="K3036" s="6" t="s">
        <v>95</v>
      </c>
      <c r="L3036" s="6" t="s">
        <v>34</v>
      </c>
      <c r="M3036" s="41" t="s">
        <v>35</v>
      </c>
      <c r="N3036" s="11" t="s">
        <v>78</v>
      </c>
      <c r="O3036" s="3" t="s">
        <v>79</v>
      </c>
      <c r="P3036" s="41" t="s">
        <v>301</v>
      </c>
      <c r="Q3036" s="2" t="s">
        <v>2030</v>
      </c>
      <c r="R3036" s="23">
        <v>58</v>
      </c>
      <c r="S3036" s="23">
        <v>110400</v>
      </c>
      <c r="T3036" s="9">
        <f t="shared" si="1790"/>
        <v>6403200</v>
      </c>
      <c r="U3036" s="9">
        <f t="shared" si="1689"/>
        <v>7171584.0000000009</v>
      </c>
      <c r="V3036" s="6" t="s">
        <v>80</v>
      </c>
      <c r="W3036" s="6">
        <v>2016</v>
      </c>
      <c r="X3036" s="41"/>
    </row>
    <row r="3037" spans="1:24" ht="153" x14ac:dyDescent="0.25">
      <c r="A3037" s="6" t="s">
        <v>8935</v>
      </c>
      <c r="B3037" s="6" t="s">
        <v>25</v>
      </c>
      <c r="C3037" s="11" t="s">
        <v>766</v>
      </c>
      <c r="D3037" s="11" t="s">
        <v>760</v>
      </c>
      <c r="E3037" s="11" t="s">
        <v>767</v>
      </c>
      <c r="F3037" s="283" t="s">
        <v>8013</v>
      </c>
      <c r="G3037" s="6" t="s">
        <v>30</v>
      </c>
      <c r="H3037" s="126">
        <v>60</v>
      </c>
      <c r="I3037" s="6" t="s">
        <v>31</v>
      </c>
      <c r="J3037" s="6" t="s">
        <v>32</v>
      </c>
      <c r="K3037" s="6" t="s">
        <v>95</v>
      </c>
      <c r="L3037" s="6" t="s">
        <v>34</v>
      </c>
      <c r="M3037" s="41" t="s">
        <v>35</v>
      </c>
      <c r="N3037" s="11" t="s">
        <v>78</v>
      </c>
      <c r="O3037" s="3" t="s">
        <v>79</v>
      </c>
      <c r="P3037" s="41" t="s">
        <v>38</v>
      </c>
      <c r="Q3037" s="88" t="s">
        <v>39</v>
      </c>
      <c r="R3037" s="23">
        <v>1</v>
      </c>
      <c r="S3037" s="23">
        <v>312000</v>
      </c>
      <c r="T3037" s="9">
        <f t="shared" si="1790"/>
        <v>312000</v>
      </c>
      <c r="U3037" s="9">
        <f t="shared" si="1689"/>
        <v>349440.00000000006</v>
      </c>
      <c r="V3037" s="6" t="s">
        <v>80</v>
      </c>
      <c r="W3037" s="6">
        <v>2016</v>
      </c>
      <c r="X3037" s="41"/>
    </row>
    <row r="3038" spans="1:24" ht="153" x14ac:dyDescent="0.25">
      <c r="A3038" s="6" t="s">
        <v>8936</v>
      </c>
      <c r="B3038" s="6" t="s">
        <v>25</v>
      </c>
      <c r="C3038" s="11" t="s">
        <v>8014</v>
      </c>
      <c r="D3038" s="11" t="s">
        <v>760</v>
      </c>
      <c r="E3038" s="11" t="s">
        <v>8015</v>
      </c>
      <c r="F3038" s="283" t="s">
        <v>8016</v>
      </c>
      <c r="G3038" s="6" t="s">
        <v>30</v>
      </c>
      <c r="H3038" s="126">
        <v>60</v>
      </c>
      <c r="I3038" s="6" t="s">
        <v>31</v>
      </c>
      <c r="J3038" s="6" t="s">
        <v>32</v>
      </c>
      <c r="K3038" s="6" t="s">
        <v>95</v>
      </c>
      <c r="L3038" s="6" t="s">
        <v>34</v>
      </c>
      <c r="M3038" s="41" t="s">
        <v>35</v>
      </c>
      <c r="N3038" s="11" t="s">
        <v>78</v>
      </c>
      <c r="O3038" s="3" t="s">
        <v>79</v>
      </c>
      <c r="P3038" s="41" t="s">
        <v>38</v>
      </c>
      <c r="Q3038" s="88" t="s">
        <v>39</v>
      </c>
      <c r="R3038" s="23">
        <v>77</v>
      </c>
      <c r="S3038" s="23">
        <v>95000</v>
      </c>
      <c r="T3038" s="9">
        <f t="shared" si="1790"/>
        <v>7315000</v>
      </c>
      <c r="U3038" s="9">
        <f t="shared" si="1689"/>
        <v>8192800.0000000009</v>
      </c>
      <c r="V3038" s="6" t="s">
        <v>80</v>
      </c>
      <c r="W3038" s="6">
        <v>2016</v>
      </c>
      <c r="X3038" s="41"/>
    </row>
    <row r="3039" spans="1:24" ht="153" x14ac:dyDescent="0.25">
      <c r="A3039" s="6" t="s">
        <v>8937</v>
      </c>
      <c r="B3039" s="6" t="s">
        <v>25</v>
      </c>
      <c r="C3039" s="11" t="s">
        <v>8017</v>
      </c>
      <c r="D3039" s="11" t="s">
        <v>771</v>
      </c>
      <c r="E3039" s="11" t="s">
        <v>8018</v>
      </c>
      <c r="F3039" s="283" t="s">
        <v>8019</v>
      </c>
      <c r="G3039" s="6" t="s">
        <v>30</v>
      </c>
      <c r="H3039" s="126">
        <v>60</v>
      </c>
      <c r="I3039" s="6" t="s">
        <v>31</v>
      </c>
      <c r="J3039" s="6" t="s">
        <v>32</v>
      </c>
      <c r="K3039" s="6" t="s">
        <v>95</v>
      </c>
      <c r="L3039" s="6" t="s">
        <v>34</v>
      </c>
      <c r="M3039" s="41" t="s">
        <v>35</v>
      </c>
      <c r="N3039" s="11" t="s">
        <v>78</v>
      </c>
      <c r="O3039" s="3" t="s">
        <v>79</v>
      </c>
      <c r="P3039" s="41" t="s">
        <v>38</v>
      </c>
      <c r="Q3039" s="88" t="s">
        <v>39</v>
      </c>
      <c r="R3039" s="23">
        <v>6</v>
      </c>
      <c r="S3039" s="23">
        <v>144000</v>
      </c>
      <c r="T3039" s="9">
        <f t="shared" si="1790"/>
        <v>864000</v>
      </c>
      <c r="U3039" s="9">
        <f t="shared" si="1689"/>
        <v>967680.00000000012</v>
      </c>
      <c r="V3039" s="6" t="s">
        <v>80</v>
      </c>
      <c r="W3039" s="6">
        <v>2016</v>
      </c>
      <c r="X3039" s="41"/>
    </row>
    <row r="3040" spans="1:24" ht="153" x14ac:dyDescent="0.25">
      <c r="A3040" s="6" t="s">
        <v>8938</v>
      </c>
      <c r="B3040" s="6" t="s">
        <v>25</v>
      </c>
      <c r="C3040" s="11" t="s">
        <v>8020</v>
      </c>
      <c r="D3040" s="11" t="s">
        <v>3100</v>
      </c>
      <c r="E3040" s="11" t="s">
        <v>8021</v>
      </c>
      <c r="F3040" s="283" t="s">
        <v>8022</v>
      </c>
      <c r="G3040" s="6" t="s">
        <v>30</v>
      </c>
      <c r="H3040" s="126">
        <v>60</v>
      </c>
      <c r="I3040" s="6" t="s">
        <v>31</v>
      </c>
      <c r="J3040" s="6" t="s">
        <v>32</v>
      </c>
      <c r="K3040" s="6" t="s">
        <v>240</v>
      </c>
      <c r="L3040" s="6" t="s">
        <v>34</v>
      </c>
      <c r="M3040" s="41" t="s">
        <v>35</v>
      </c>
      <c r="N3040" s="11" t="s">
        <v>78</v>
      </c>
      <c r="O3040" s="3" t="s">
        <v>79</v>
      </c>
      <c r="P3040" s="41" t="s">
        <v>38</v>
      </c>
      <c r="Q3040" s="88" t="s">
        <v>39</v>
      </c>
      <c r="R3040" s="23">
        <v>3</v>
      </c>
      <c r="S3040" s="23">
        <v>30600</v>
      </c>
      <c r="T3040" s="9">
        <f t="shared" si="1790"/>
        <v>91800</v>
      </c>
      <c r="U3040" s="9">
        <f t="shared" si="1689"/>
        <v>102816.00000000001</v>
      </c>
      <c r="V3040" s="6" t="s">
        <v>80</v>
      </c>
      <c r="W3040" s="6">
        <v>2016</v>
      </c>
      <c r="X3040" s="41"/>
    </row>
    <row r="3041" spans="1:24" ht="153" x14ac:dyDescent="0.25">
      <c r="A3041" s="6" t="s">
        <v>8939</v>
      </c>
      <c r="B3041" s="6" t="s">
        <v>25</v>
      </c>
      <c r="C3041" s="11" t="s">
        <v>766</v>
      </c>
      <c r="D3041" s="11" t="s">
        <v>760</v>
      </c>
      <c r="E3041" s="11" t="s">
        <v>767</v>
      </c>
      <c r="F3041" s="283" t="s">
        <v>8023</v>
      </c>
      <c r="G3041" s="6" t="s">
        <v>30</v>
      </c>
      <c r="H3041" s="126">
        <v>60</v>
      </c>
      <c r="I3041" s="6" t="s">
        <v>31</v>
      </c>
      <c r="J3041" s="6" t="s">
        <v>32</v>
      </c>
      <c r="K3041" s="6" t="s">
        <v>240</v>
      </c>
      <c r="L3041" s="6" t="s">
        <v>34</v>
      </c>
      <c r="M3041" s="41" t="s">
        <v>35</v>
      </c>
      <c r="N3041" s="11" t="s">
        <v>78</v>
      </c>
      <c r="O3041" s="3" t="s">
        <v>79</v>
      </c>
      <c r="P3041" s="41" t="s">
        <v>38</v>
      </c>
      <c r="Q3041" s="88" t="s">
        <v>39</v>
      </c>
      <c r="R3041" s="23">
        <v>12</v>
      </c>
      <c r="S3041" s="23">
        <v>144000</v>
      </c>
      <c r="T3041" s="9">
        <f t="shared" si="1790"/>
        <v>1728000</v>
      </c>
      <c r="U3041" s="9">
        <f t="shared" si="1689"/>
        <v>1935360.0000000002</v>
      </c>
      <c r="V3041" s="6" t="s">
        <v>80</v>
      </c>
      <c r="W3041" s="6">
        <v>2016</v>
      </c>
      <c r="X3041" s="41"/>
    </row>
    <row r="3042" spans="1:24" ht="153" x14ac:dyDescent="0.25">
      <c r="A3042" s="6" t="s">
        <v>8940</v>
      </c>
      <c r="B3042" s="6" t="s">
        <v>25</v>
      </c>
      <c r="C3042" s="11" t="s">
        <v>766</v>
      </c>
      <c r="D3042" s="11" t="s">
        <v>760</v>
      </c>
      <c r="E3042" s="11" t="s">
        <v>767</v>
      </c>
      <c r="F3042" s="303" t="s">
        <v>8024</v>
      </c>
      <c r="G3042" s="6" t="s">
        <v>30</v>
      </c>
      <c r="H3042" s="126">
        <v>60</v>
      </c>
      <c r="I3042" s="6" t="s">
        <v>31</v>
      </c>
      <c r="J3042" s="6" t="s">
        <v>32</v>
      </c>
      <c r="K3042" s="6" t="s">
        <v>95</v>
      </c>
      <c r="L3042" s="6" t="s">
        <v>34</v>
      </c>
      <c r="M3042" s="41" t="s">
        <v>35</v>
      </c>
      <c r="N3042" s="11" t="s">
        <v>78</v>
      </c>
      <c r="O3042" s="3" t="s">
        <v>79</v>
      </c>
      <c r="P3042" s="41" t="s">
        <v>38</v>
      </c>
      <c r="Q3042" s="88" t="s">
        <v>39</v>
      </c>
      <c r="R3042" s="23">
        <v>5</v>
      </c>
      <c r="S3042" s="23">
        <v>14000</v>
      </c>
      <c r="T3042" s="9">
        <f t="shared" si="1790"/>
        <v>70000</v>
      </c>
      <c r="U3042" s="9">
        <f t="shared" si="1689"/>
        <v>78400.000000000015</v>
      </c>
      <c r="V3042" s="6" t="s">
        <v>80</v>
      </c>
      <c r="W3042" s="6">
        <v>2016</v>
      </c>
      <c r="X3042" s="41"/>
    </row>
    <row r="3043" spans="1:24" ht="153" x14ac:dyDescent="0.25">
      <c r="A3043" s="6" t="s">
        <v>8941</v>
      </c>
      <c r="B3043" s="6" t="s">
        <v>25</v>
      </c>
      <c r="C3043" s="11" t="s">
        <v>8025</v>
      </c>
      <c r="D3043" s="11" t="s">
        <v>8026</v>
      </c>
      <c r="E3043" s="11" t="s">
        <v>8027</v>
      </c>
      <c r="F3043" s="283" t="s">
        <v>8028</v>
      </c>
      <c r="G3043" s="6" t="s">
        <v>30</v>
      </c>
      <c r="H3043" s="126">
        <v>60</v>
      </c>
      <c r="I3043" s="6" t="s">
        <v>31</v>
      </c>
      <c r="J3043" s="6" t="s">
        <v>32</v>
      </c>
      <c r="K3043" s="6" t="s">
        <v>95</v>
      </c>
      <c r="L3043" s="6" t="s">
        <v>34</v>
      </c>
      <c r="M3043" s="6" t="s">
        <v>35</v>
      </c>
      <c r="N3043" s="11" t="s">
        <v>78</v>
      </c>
      <c r="O3043" s="3" t="s">
        <v>79</v>
      </c>
      <c r="P3043" s="11">
        <v>796</v>
      </c>
      <c r="Q3043" s="88" t="s">
        <v>39</v>
      </c>
      <c r="R3043" s="23">
        <v>2</v>
      </c>
      <c r="S3043" s="23">
        <v>24000</v>
      </c>
      <c r="T3043" s="9">
        <f t="shared" si="1790"/>
        <v>48000</v>
      </c>
      <c r="U3043" s="9">
        <f t="shared" si="1689"/>
        <v>53760.000000000007</v>
      </c>
      <c r="V3043" s="6" t="s">
        <v>80</v>
      </c>
      <c r="W3043" s="6">
        <v>2016</v>
      </c>
      <c r="X3043" s="41"/>
    </row>
    <row r="3044" spans="1:24" ht="153" x14ac:dyDescent="0.25">
      <c r="A3044" s="6" t="s">
        <v>8942</v>
      </c>
      <c r="B3044" s="6" t="s">
        <v>25</v>
      </c>
      <c r="C3044" s="11" t="s">
        <v>8029</v>
      </c>
      <c r="D3044" s="11" t="s">
        <v>786</v>
      </c>
      <c r="E3044" s="11" t="s">
        <v>8030</v>
      </c>
      <c r="F3044" s="283" t="s">
        <v>8031</v>
      </c>
      <c r="G3044" s="6" t="s">
        <v>30</v>
      </c>
      <c r="H3044" s="126">
        <v>60</v>
      </c>
      <c r="I3044" s="6" t="s">
        <v>31</v>
      </c>
      <c r="J3044" s="6" t="s">
        <v>32</v>
      </c>
      <c r="K3044" s="6" t="s">
        <v>95</v>
      </c>
      <c r="L3044" s="6" t="s">
        <v>34</v>
      </c>
      <c r="M3044" s="41" t="s">
        <v>35</v>
      </c>
      <c r="N3044" s="11" t="s">
        <v>78</v>
      </c>
      <c r="O3044" s="3" t="s">
        <v>79</v>
      </c>
      <c r="P3044" s="41" t="s">
        <v>38</v>
      </c>
      <c r="Q3044" s="88" t="s">
        <v>39</v>
      </c>
      <c r="R3044" s="23">
        <v>4</v>
      </c>
      <c r="S3044" s="23">
        <v>6960</v>
      </c>
      <c r="T3044" s="9">
        <f t="shared" si="1790"/>
        <v>27840</v>
      </c>
      <c r="U3044" s="9">
        <f t="shared" si="1689"/>
        <v>31180.800000000003</v>
      </c>
      <c r="V3044" s="6" t="s">
        <v>80</v>
      </c>
      <c r="W3044" s="6">
        <v>2016</v>
      </c>
      <c r="X3044" s="41"/>
    </row>
    <row r="3045" spans="1:24" ht="153" x14ac:dyDescent="0.25">
      <c r="A3045" s="6" t="s">
        <v>8943</v>
      </c>
      <c r="B3045" s="6" t="s">
        <v>25</v>
      </c>
      <c r="C3045" s="11" t="s">
        <v>8032</v>
      </c>
      <c r="D3045" s="11" t="s">
        <v>786</v>
      </c>
      <c r="E3045" s="11" t="s">
        <v>8033</v>
      </c>
      <c r="F3045" s="283" t="s">
        <v>8034</v>
      </c>
      <c r="G3045" s="6" t="s">
        <v>30</v>
      </c>
      <c r="H3045" s="126">
        <v>60</v>
      </c>
      <c r="I3045" s="6" t="s">
        <v>31</v>
      </c>
      <c r="J3045" s="6" t="s">
        <v>32</v>
      </c>
      <c r="K3045" s="6" t="s">
        <v>95</v>
      </c>
      <c r="L3045" s="6" t="s">
        <v>34</v>
      </c>
      <c r="M3045" s="41" t="s">
        <v>35</v>
      </c>
      <c r="N3045" s="11" t="s">
        <v>78</v>
      </c>
      <c r="O3045" s="3" t="s">
        <v>79</v>
      </c>
      <c r="P3045" s="41" t="s">
        <v>38</v>
      </c>
      <c r="Q3045" s="88" t="s">
        <v>39</v>
      </c>
      <c r="R3045" s="23">
        <v>2</v>
      </c>
      <c r="S3045" s="23">
        <v>11210</v>
      </c>
      <c r="T3045" s="9">
        <f t="shared" si="1790"/>
        <v>22420</v>
      </c>
      <c r="U3045" s="9">
        <f t="shared" si="1689"/>
        <v>25110.400000000001</v>
      </c>
      <c r="V3045" s="6" t="s">
        <v>80</v>
      </c>
      <c r="W3045" s="6">
        <v>2016</v>
      </c>
      <c r="X3045" s="41"/>
    </row>
    <row r="3046" spans="1:24" ht="153" x14ac:dyDescent="0.25">
      <c r="A3046" s="6" t="s">
        <v>8944</v>
      </c>
      <c r="B3046" s="6" t="s">
        <v>25</v>
      </c>
      <c r="C3046" s="11" t="s">
        <v>8035</v>
      </c>
      <c r="D3046" s="11" t="s">
        <v>786</v>
      </c>
      <c r="E3046" s="11" t="s">
        <v>8036</v>
      </c>
      <c r="F3046" s="283" t="s">
        <v>8037</v>
      </c>
      <c r="G3046" s="6" t="s">
        <v>30</v>
      </c>
      <c r="H3046" s="126">
        <v>60</v>
      </c>
      <c r="I3046" s="6" t="s">
        <v>31</v>
      </c>
      <c r="J3046" s="6" t="s">
        <v>32</v>
      </c>
      <c r="K3046" s="6" t="s">
        <v>95</v>
      </c>
      <c r="L3046" s="6" t="s">
        <v>34</v>
      </c>
      <c r="M3046" s="41" t="s">
        <v>35</v>
      </c>
      <c r="N3046" s="11" t="s">
        <v>78</v>
      </c>
      <c r="O3046" s="3" t="s">
        <v>79</v>
      </c>
      <c r="P3046" s="41" t="s">
        <v>38</v>
      </c>
      <c r="Q3046" s="88" t="s">
        <v>39</v>
      </c>
      <c r="R3046" s="23">
        <v>3</v>
      </c>
      <c r="S3046" s="23">
        <v>76339.289999999994</v>
      </c>
      <c r="T3046" s="9">
        <f t="shared" si="1790"/>
        <v>229017.87</v>
      </c>
      <c r="U3046" s="9">
        <f t="shared" si="1689"/>
        <v>256500.01440000001</v>
      </c>
      <c r="V3046" s="6" t="s">
        <v>80</v>
      </c>
      <c r="W3046" s="6">
        <v>2016</v>
      </c>
      <c r="X3046" s="41"/>
    </row>
    <row r="3047" spans="1:24" ht="102" x14ac:dyDescent="0.25">
      <c r="A3047" s="6" t="s">
        <v>8945</v>
      </c>
      <c r="B3047" s="6" t="s">
        <v>25</v>
      </c>
      <c r="C3047" s="11" t="s">
        <v>8038</v>
      </c>
      <c r="D3047" s="11" t="s">
        <v>1019</v>
      </c>
      <c r="E3047" s="11" t="s">
        <v>8039</v>
      </c>
      <c r="F3047" s="283" t="s">
        <v>8040</v>
      </c>
      <c r="G3047" s="6" t="s">
        <v>30</v>
      </c>
      <c r="H3047" s="126">
        <v>0</v>
      </c>
      <c r="I3047" s="6" t="s">
        <v>31</v>
      </c>
      <c r="J3047" s="6" t="s">
        <v>32</v>
      </c>
      <c r="K3047" s="6" t="s">
        <v>95</v>
      </c>
      <c r="L3047" s="6" t="s">
        <v>34</v>
      </c>
      <c r="M3047" s="6" t="s">
        <v>35</v>
      </c>
      <c r="N3047" s="6" t="s">
        <v>10770</v>
      </c>
      <c r="O3047" s="6" t="s">
        <v>37</v>
      </c>
      <c r="P3047" s="41" t="s">
        <v>7032</v>
      </c>
      <c r="Q3047" s="2" t="s">
        <v>6778</v>
      </c>
      <c r="R3047" s="23">
        <v>6</v>
      </c>
      <c r="S3047" s="23">
        <v>14000</v>
      </c>
      <c r="T3047" s="9">
        <f t="shared" si="1790"/>
        <v>84000</v>
      </c>
      <c r="U3047" s="9">
        <f t="shared" si="1689"/>
        <v>94080.000000000015</v>
      </c>
      <c r="V3047" s="6"/>
      <c r="W3047" s="6">
        <v>2016</v>
      </c>
      <c r="X3047" s="41"/>
    </row>
    <row r="3048" spans="1:24" ht="153" x14ac:dyDescent="0.25">
      <c r="A3048" s="6" t="s">
        <v>8946</v>
      </c>
      <c r="B3048" s="6" t="s">
        <v>25</v>
      </c>
      <c r="C3048" s="11" t="s">
        <v>8041</v>
      </c>
      <c r="D3048" s="11" t="s">
        <v>1101</v>
      </c>
      <c r="E3048" s="11" t="s">
        <v>8042</v>
      </c>
      <c r="F3048" s="283" t="s">
        <v>8043</v>
      </c>
      <c r="G3048" s="6" t="s">
        <v>30</v>
      </c>
      <c r="H3048" s="126">
        <v>60</v>
      </c>
      <c r="I3048" s="6" t="s">
        <v>31</v>
      </c>
      <c r="J3048" s="6" t="s">
        <v>32</v>
      </c>
      <c r="K3048" s="3" t="s">
        <v>240</v>
      </c>
      <c r="L3048" s="6" t="s">
        <v>34</v>
      </c>
      <c r="M3048" s="6" t="s">
        <v>35</v>
      </c>
      <c r="N3048" s="11" t="s">
        <v>78</v>
      </c>
      <c r="O3048" s="6" t="s">
        <v>79</v>
      </c>
      <c r="P3048" s="32" t="s">
        <v>1103</v>
      </c>
      <c r="Q3048" s="11" t="s">
        <v>1074</v>
      </c>
      <c r="R3048" s="23">
        <v>2.2000000000000002</v>
      </c>
      <c r="S3048" s="23">
        <v>672</v>
      </c>
      <c r="T3048" s="9">
        <f t="shared" si="1790"/>
        <v>1478.4</v>
      </c>
      <c r="U3048" s="9">
        <f t="shared" si="1689"/>
        <v>1655.8080000000002</v>
      </c>
      <c r="V3048" s="6" t="s">
        <v>80</v>
      </c>
      <c r="W3048" s="6">
        <v>2016</v>
      </c>
      <c r="X3048" s="41"/>
    </row>
    <row r="3049" spans="1:24" ht="153" x14ac:dyDescent="0.25">
      <c r="A3049" s="6" t="s">
        <v>8947</v>
      </c>
      <c r="B3049" s="6" t="s">
        <v>25</v>
      </c>
      <c r="C3049" s="11" t="s">
        <v>8044</v>
      </c>
      <c r="D3049" s="11" t="s">
        <v>1101</v>
      </c>
      <c r="E3049" s="11" t="s">
        <v>8045</v>
      </c>
      <c r="F3049" s="283" t="s">
        <v>8046</v>
      </c>
      <c r="G3049" s="6" t="s">
        <v>30</v>
      </c>
      <c r="H3049" s="126">
        <v>60</v>
      </c>
      <c r="I3049" s="6" t="s">
        <v>31</v>
      </c>
      <c r="J3049" s="6" t="s">
        <v>32</v>
      </c>
      <c r="K3049" s="3" t="s">
        <v>240</v>
      </c>
      <c r="L3049" s="6" t="s">
        <v>34</v>
      </c>
      <c r="M3049" s="6" t="s">
        <v>35</v>
      </c>
      <c r="N3049" s="11" t="s">
        <v>78</v>
      </c>
      <c r="O3049" s="6" t="s">
        <v>79</v>
      </c>
      <c r="P3049" s="32" t="s">
        <v>1103</v>
      </c>
      <c r="Q3049" s="11" t="s">
        <v>1074</v>
      </c>
      <c r="R3049" s="23">
        <v>1080</v>
      </c>
      <c r="S3049" s="23">
        <v>450</v>
      </c>
      <c r="T3049" s="9">
        <f t="shared" si="1790"/>
        <v>486000</v>
      </c>
      <c r="U3049" s="9">
        <f t="shared" si="1689"/>
        <v>544320</v>
      </c>
      <c r="V3049" s="6" t="s">
        <v>80</v>
      </c>
      <c r="W3049" s="6">
        <v>2016</v>
      </c>
      <c r="X3049" s="41"/>
    </row>
    <row r="3050" spans="1:24" ht="153" x14ac:dyDescent="0.25">
      <c r="A3050" s="6" t="s">
        <v>8948</v>
      </c>
      <c r="B3050" s="6" t="s">
        <v>25</v>
      </c>
      <c r="C3050" s="11" t="s">
        <v>8047</v>
      </c>
      <c r="D3050" s="11" t="s">
        <v>1101</v>
      </c>
      <c r="E3050" s="11" t="s">
        <v>8048</v>
      </c>
      <c r="F3050" s="303" t="s">
        <v>8049</v>
      </c>
      <c r="G3050" s="6" t="s">
        <v>30</v>
      </c>
      <c r="H3050" s="126">
        <v>60</v>
      </c>
      <c r="I3050" s="6" t="s">
        <v>31</v>
      </c>
      <c r="J3050" s="6" t="s">
        <v>32</v>
      </c>
      <c r="K3050" s="3" t="s">
        <v>240</v>
      </c>
      <c r="L3050" s="6" t="s">
        <v>34</v>
      </c>
      <c r="M3050" s="6" t="s">
        <v>35</v>
      </c>
      <c r="N3050" s="11" t="s">
        <v>78</v>
      </c>
      <c r="O3050" s="6" t="s">
        <v>79</v>
      </c>
      <c r="P3050" s="32" t="s">
        <v>1103</v>
      </c>
      <c r="Q3050" s="11" t="s">
        <v>1074</v>
      </c>
      <c r="R3050" s="23">
        <v>390</v>
      </c>
      <c r="S3050" s="23">
        <v>450</v>
      </c>
      <c r="T3050" s="9">
        <v>0</v>
      </c>
      <c r="U3050" s="9">
        <f t="shared" si="1689"/>
        <v>0</v>
      </c>
      <c r="V3050" s="6" t="s">
        <v>80</v>
      </c>
      <c r="W3050" s="6">
        <v>2016</v>
      </c>
      <c r="X3050" s="41" t="s">
        <v>6995</v>
      </c>
    </row>
    <row r="3051" spans="1:24" ht="153" x14ac:dyDescent="0.25">
      <c r="A3051" s="6" t="s">
        <v>10976</v>
      </c>
      <c r="B3051" s="6" t="s">
        <v>25</v>
      </c>
      <c r="C3051" s="11" t="s">
        <v>8047</v>
      </c>
      <c r="D3051" s="11" t="s">
        <v>1101</v>
      </c>
      <c r="E3051" s="11" t="s">
        <v>8048</v>
      </c>
      <c r="F3051" s="303" t="s">
        <v>8049</v>
      </c>
      <c r="G3051" s="6" t="s">
        <v>30</v>
      </c>
      <c r="H3051" s="126">
        <v>0</v>
      </c>
      <c r="I3051" s="6" t="s">
        <v>31</v>
      </c>
      <c r="J3051" s="6" t="s">
        <v>32</v>
      </c>
      <c r="K3051" s="3" t="s">
        <v>240</v>
      </c>
      <c r="L3051" s="6" t="s">
        <v>34</v>
      </c>
      <c r="M3051" s="6" t="s">
        <v>35</v>
      </c>
      <c r="N3051" s="11" t="s">
        <v>36</v>
      </c>
      <c r="O3051" s="6" t="s">
        <v>2050</v>
      </c>
      <c r="P3051" s="32" t="s">
        <v>1103</v>
      </c>
      <c r="Q3051" s="11" t="s">
        <v>1074</v>
      </c>
      <c r="R3051" s="23">
        <v>390</v>
      </c>
      <c r="S3051" s="23">
        <v>450</v>
      </c>
      <c r="T3051" s="9">
        <f t="shared" ref="T3051" si="1804">S3051*R3051</f>
        <v>175500</v>
      </c>
      <c r="U3051" s="9">
        <f t="shared" ref="U3051" si="1805">T3051*1.12</f>
        <v>196560.00000000003</v>
      </c>
      <c r="V3051" s="6"/>
      <c r="W3051" s="6">
        <v>2016</v>
      </c>
      <c r="X3051" s="41"/>
    </row>
    <row r="3052" spans="1:24" ht="153" x14ac:dyDescent="0.25">
      <c r="A3052" s="6" t="s">
        <v>8949</v>
      </c>
      <c r="B3052" s="6" t="s">
        <v>25</v>
      </c>
      <c r="C3052" s="11" t="s">
        <v>8050</v>
      </c>
      <c r="D3052" s="11" t="s">
        <v>1101</v>
      </c>
      <c r="E3052" s="11" t="s">
        <v>8051</v>
      </c>
      <c r="F3052" s="303" t="s">
        <v>8052</v>
      </c>
      <c r="G3052" s="6" t="s">
        <v>30</v>
      </c>
      <c r="H3052" s="126">
        <v>60</v>
      </c>
      <c r="I3052" s="6" t="s">
        <v>31</v>
      </c>
      <c r="J3052" s="6" t="s">
        <v>32</v>
      </c>
      <c r="K3052" s="3" t="s">
        <v>240</v>
      </c>
      <c r="L3052" s="6" t="s">
        <v>34</v>
      </c>
      <c r="M3052" s="6" t="s">
        <v>35</v>
      </c>
      <c r="N3052" s="11" t="s">
        <v>78</v>
      </c>
      <c r="O3052" s="6" t="s">
        <v>79</v>
      </c>
      <c r="P3052" s="32" t="s">
        <v>1103</v>
      </c>
      <c r="Q3052" s="11" t="s">
        <v>1074</v>
      </c>
      <c r="R3052" s="23">
        <v>4</v>
      </c>
      <c r="S3052" s="23">
        <v>700</v>
      </c>
      <c r="T3052" s="9">
        <v>0</v>
      </c>
      <c r="U3052" s="9">
        <f t="shared" si="1689"/>
        <v>0</v>
      </c>
      <c r="V3052" s="6" t="s">
        <v>80</v>
      </c>
      <c r="W3052" s="6">
        <v>2016</v>
      </c>
      <c r="X3052" s="41" t="s">
        <v>6995</v>
      </c>
    </row>
    <row r="3053" spans="1:24" ht="153" x14ac:dyDescent="0.25">
      <c r="A3053" s="6" t="s">
        <v>10979</v>
      </c>
      <c r="B3053" s="6" t="s">
        <v>25</v>
      </c>
      <c r="C3053" s="11" t="s">
        <v>8050</v>
      </c>
      <c r="D3053" s="11" t="s">
        <v>1101</v>
      </c>
      <c r="E3053" s="11" t="s">
        <v>8051</v>
      </c>
      <c r="F3053" s="303" t="s">
        <v>8052</v>
      </c>
      <c r="G3053" s="6" t="s">
        <v>30</v>
      </c>
      <c r="H3053" s="126">
        <v>0</v>
      </c>
      <c r="I3053" s="6" t="s">
        <v>31</v>
      </c>
      <c r="J3053" s="6" t="s">
        <v>32</v>
      </c>
      <c r="K3053" s="3" t="s">
        <v>240</v>
      </c>
      <c r="L3053" s="6" t="s">
        <v>34</v>
      </c>
      <c r="M3053" s="6" t="s">
        <v>35</v>
      </c>
      <c r="N3053" s="11" t="s">
        <v>36</v>
      </c>
      <c r="O3053" s="6" t="s">
        <v>2050</v>
      </c>
      <c r="P3053" s="32" t="s">
        <v>1103</v>
      </c>
      <c r="Q3053" s="11" t="s">
        <v>1074</v>
      </c>
      <c r="R3053" s="23">
        <v>4</v>
      </c>
      <c r="S3053" s="23">
        <v>700</v>
      </c>
      <c r="T3053" s="9">
        <f t="shared" ref="T3053" si="1806">S3053*R3053</f>
        <v>2800</v>
      </c>
      <c r="U3053" s="9">
        <f t="shared" ref="U3053" si="1807">T3053*1.12</f>
        <v>3136.0000000000005</v>
      </c>
      <c r="V3053" s="6"/>
      <c r="W3053" s="6">
        <v>2016</v>
      </c>
      <c r="X3053" s="41"/>
    </row>
    <row r="3054" spans="1:24" ht="153" x14ac:dyDescent="0.25">
      <c r="A3054" s="6" t="s">
        <v>8950</v>
      </c>
      <c r="B3054" s="6" t="s">
        <v>25</v>
      </c>
      <c r="C3054" s="11" t="s">
        <v>8053</v>
      </c>
      <c r="D3054" s="11" t="s">
        <v>8054</v>
      </c>
      <c r="E3054" s="11" t="s">
        <v>8055</v>
      </c>
      <c r="F3054" s="285" t="s">
        <v>8056</v>
      </c>
      <c r="G3054" s="6" t="s">
        <v>30</v>
      </c>
      <c r="H3054" s="126">
        <v>60</v>
      </c>
      <c r="I3054" s="6" t="s">
        <v>31</v>
      </c>
      <c r="J3054" s="6" t="s">
        <v>32</v>
      </c>
      <c r="K3054" s="3" t="s">
        <v>240</v>
      </c>
      <c r="L3054" s="6" t="s">
        <v>34</v>
      </c>
      <c r="M3054" s="6" t="s">
        <v>35</v>
      </c>
      <c r="N3054" s="11" t="s">
        <v>78</v>
      </c>
      <c r="O3054" s="6" t="s">
        <v>79</v>
      </c>
      <c r="P3054" s="32" t="s">
        <v>1103</v>
      </c>
      <c r="Q3054" s="11" t="s">
        <v>1074</v>
      </c>
      <c r="R3054" s="23">
        <v>120</v>
      </c>
      <c r="S3054" s="23">
        <v>1000</v>
      </c>
      <c r="T3054" s="9">
        <v>0</v>
      </c>
      <c r="U3054" s="9">
        <f t="shared" si="1689"/>
        <v>0</v>
      </c>
      <c r="V3054" s="6" t="s">
        <v>80</v>
      </c>
      <c r="W3054" s="6">
        <v>2016</v>
      </c>
      <c r="X3054" s="41" t="s">
        <v>6995</v>
      </c>
    </row>
    <row r="3055" spans="1:24" ht="153" x14ac:dyDescent="0.25">
      <c r="A3055" s="6" t="s">
        <v>10975</v>
      </c>
      <c r="B3055" s="6" t="s">
        <v>25</v>
      </c>
      <c r="C3055" s="11" t="s">
        <v>8053</v>
      </c>
      <c r="D3055" s="11" t="s">
        <v>8054</v>
      </c>
      <c r="E3055" s="11" t="s">
        <v>8055</v>
      </c>
      <c r="F3055" s="285" t="s">
        <v>8056</v>
      </c>
      <c r="G3055" s="6" t="s">
        <v>30</v>
      </c>
      <c r="H3055" s="126">
        <v>0</v>
      </c>
      <c r="I3055" s="6" t="s">
        <v>31</v>
      </c>
      <c r="J3055" s="6" t="s">
        <v>32</v>
      </c>
      <c r="K3055" s="3" t="s">
        <v>240</v>
      </c>
      <c r="L3055" s="6" t="s">
        <v>34</v>
      </c>
      <c r="M3055" s="6" t="s">
        <v>35</v>
      </c>
      <c r="N3055" s="11" t="s">
        <v>36</v>
      </c>
      <c r="O3055" s="6" t="s">
        <v>2050</v>
      </c>
      <c r="P3055" s="32" t="s">
        <v>1103</v>
      </c>
      <c r="Q3055" s="11" t="s">
        <v>1074</v>
      </c>
      <c r="R3055" s="23">
        <v>120</v>
      </c>
      <c r="S3055" s="23">
        <v>1000</v>
      </c>
      <c r="T3055" s="9">
        <f t="shared" ref="T3055" si="1808">S3055*R3055</f>
        <v>120000</v>
      </c>
      <c r="U3055" s="9">
        <f t="shared" ref="U3055" si="1809">T3055*1.12</f>
        <v>134400</v>
      </c>
      <c r="V3055" s="6"/>
      <c r="W3055" s="6">
        <v>2016</v>
      </c>
      <c r="X3055" s="41"/>
    </row>
    <row r="3056" spans="1:24" ht="153" x14ac:dyDescent="0.25">
      <c r="A3056" s="6" t="s">
        <v>8951</v>
      </c>
      <c r="B3056" s="6" t="s">
        <v>25</v>
      </c>
      <c r="C3056" s="11" t="s">
        <v>1125</v>
      </c>
      <c r="D3056" s="11" t="s">
        <v>1116</v>
      </c>
      <c r="E3056" s="11" t="s">
        <v>1126</v>
      </c>
      <c r="F3056" s="283" t="s">
        <v>8057</v>
      </c>
      <c r="G3056" s="6" t="s">
        <v>30</v>
      </c>
      <c r="H3056" s="126">
        <v>60</v>
      </c>
      <c r="I3056" s="6" t="s">
        <v>31</v>
      </c>
      <c r="J3056" s="6" t="s">
        <v>32</v>
      </c>
      <c r="K3056" s="3" t="s">
        <v>240</v>
      </c>
      <c r="L3056" s="6" t="s">
        <v>34</v>
      </c>
      <c r="M3056" s="6" t="s">
        <v>35</v>
      </c>
      <c r="N3056" s="11" t="s">
        <v>78</v>
      </c>
      <c r="O3056" s="6" t="s">
        <v>79</v>
      </c>
      <c r="P3056" s="41" t="s">
        <v>38</v>
      </c>
      <c r="Q3056" s="88" t="s">
        <v>39</v>
      </c>
      <c r="R3056" s="23">
        <v>43604</v>
      </c>
      <c r="S3056" s="23">
        <v>4.5759999999999996</v>
      </c>
      <c r="T3056" s="9">
        <v>0</v>
      </c>
      <c r="U3056" s="9">
        <f t="shared" si="1689"/>
        <v>0</v>
      </c>
      <c r="V3056" s="6" t="s">
        <v>80</v>
      </c>
      <c r="W3056" s="6">
        <v>2016</v>
      </c>
      <c r="X3056" s="41" t="s">
        <v>6995</v>
      </c>
    </row>
    <row r="3057" spans="1:24" ht="153" x14ac:dyDescent="0.25">
      <c r="A3057" s="6" t="s">
        <v>10977</v>
      </c>
      <c r="B3057" s="6" t="s">
        <v>25</v>
      </c>
      <c r="C3057" s="11" t="s">
        <v>1125</v>
      </c>
      <c r="D3057" s="11" t="s">
        <v>1116</v>
      </c>
      <c r="E3057" s="11" t="s">
        <v>1126</v>
      </c>
      <c r="F3057" s="283" t="s">
        <v>8057</v>
      </c>
      <c r="G3057" s="6" t="s">
        <v>30</v>
      </c>
      <c r="H3057" s="126">
        <v>0</v>
      </c>
      <c r="I3057" s="6" t="s">
        <v>31</v>
      </c>
      <c r="J3057" s="6" t="s">
        <v>32</v>
      </c>
      <c r="K3057" s="3" t="s">
        <v>240</v>
      </c>
      <c r="L3057" s="6" t="s">
        <v>34</v>
      </c>
      <c r="M3057" s="6" t="s">
        <v>35</v>
      </c>
      <c r="N3057" s="11" t="s">
        <v>36</v>
      </c>
      <c r="O3057" s="6" t="s">
        <v>2050</v>
      </c>
      <c r="P3057" s="41" t="s">
        <v>38</v>
      </c>
      <c r="Q3057" s="88" t="s">
        <v>39</v>
      </c>
      <c r="R3057" s="23">
        <v>43604</v>
      </c>
      <c r="S3057" s="23">
        <v>4.5759999999999996</v>
      </c>
      <c r="T3057" s="9">
        <f t="shared" ref="T3057" si="1810">S3057*R3057</f>
        <v>199531.90399999998</v>
      </c>
      <c r="U3057" s="9">
        <f t="shared" ref="U3057" si="1811">T3057*1.12</f>
        <v>223475.73248000001</v>
      </c>
      <c r="V3057" s="6"/>
      <c r="W3057" s="6">
        <v>2016</v>
      </c>
      <c r="X3057" s="41"/>
    </row>
    <row r="3058" spans="1:24" ht="153" x14ac:dyDescent="0.25">
      <c r="A3058" s="6" t="s">
        <v>8952</v>
      </c>
      <c r="B3058" s="6" t="s">
        <v>25</v>
      </c>
      <c r="C3058" s="11" t="s">
        <v>8058</v>
      </c>
      <c r="D3058" s="11" t="s">
        <v>2384</v>
      </c>
      <c r="E3058" s="11" t="s">
        <v>8059</v>
      </c>
      <c r="F3058" s="283" t="s">
        <v>8060</v>
      </c>
      <c r="G3058" s="6" t="s">
        <v>30</v>
      </c>
      <c r="H3058" s="126">
        <v>60</v>
      </c>
      <c r="I3058" s="6" t="s">
        <v>31</v>
      </c>
      <c r="J3058" s="6" t="s">
        <v>32</v>
      </c>
      <c r="K3058" s="3" t="s">
        <v>240</v>
      </c>
      <c r="L3058" s="6" t="s">
        <v>34</v>
      </c>
      <c r="M3058" s="6" t="s">
        <v>35</v>
      </c>
      <c r="N3058" s="11" t="s">
        <v>78</v>
      </c>
      <c r="O3058" s="6" t="s">
        <v>79</v>
      </c>
      <c r="P3058" s="41" t="s">
        <v>38</v>
      </c>
      <c r="Q3058" s="88" t="s">
        <v>39</v>
      </c>
      <c r="R3058" s="23">
        <v>132</v>
      </c>
      <c r="S3058" s="23">
        <v>400</v>
      </c>
      <c r="T3058" s="9">
        <f t="shared" si="1790"/>
        <v>52800</v>
      </c>
      <c r="U3058" s="9">
        <f t="shared" si="1689"/>
        <v>59136.000000000007</v>
      </c>
      <c r="V3058" s="6" t="s">
        <v>80</v>
      </c>
      <c r="W3058" s="6">
        <v>2016</v>
      </c>
      <c r="X3058" s="41"/>
    </row>
    <row r="3059" spans="1:24" ht="153" x14ac:dyDescent="0.25">
      <c r="A3059" s="6" t="s">
        <v>8953</v>
      </c>
      <c r="B3059" s="6" t="s">
        <v>25</v>
      </c>
      <c r="C3059" s="11" t="s">
        <v>8061</v>
      </c>
      <c r="D3059" s="11" t="s">
        <v>4237</v>
      </c>
      <c r="E3059" s="11" t="s">
        <v>8062</v>
      </c>
      <c r="F3059" s="283" t="s">
        <v>8063</v>
      </c>
      <c r="G3059" s="6" t="s">
        <v>30</v>
      </c>
      <c r="H3059" s="126">
        <v>60</v>
      </c>
      <c r="I3059" s="6" t="s">
        <v>31</v>
      </c>
      <c r="J3059" s="6" t="s">
        <v>32</v>
      </c>
      <c r="K3059" s="3" t="s">
        <v>240</v>
      </c>
      <c r="L3059" s="6" t="s">
        <v>34</v>
      </c>
      <c r="M3059" s="6" t="s">
        <v>35</v>
      </c>
      <c r="N3059" s="11" t="s">
        <v>78</v>
      </c>
      <c r="O3059" s="6" t="s">
        <v>79</v>
      </c>
      <c r="P3059" s="41" t="s">
        <v>1103</v>
      </c>
      <c r="Q3059" s="2" t="s">
        <v>1074</v>
      </c>
      <c r="R3059" s="23">
        <v>37.75</v>
      </c>
      <c r="S3059" s="23">
        <v>900</v>
      </c>
      <c r="T3059" s="9">
        <f t="shared" si="1790"/>
        <v>33975</v>
      </c>
      <c r="U3059" s="9">
        <f t="shared" si="1689"/>
        <v>38052</v>
      </c>
      <c r="V3059" s="6" t="s">
        <v>80</v>
      </c>
      <c r="W3059" s="6">
        <v>2016</v>
      </c>
      <c r="X3059" s="41"/>
    </row>
    <row r="3060" spans="1:24" ht="102" x14ac:dyDescent="0.25">
      <c r="A3060" s="6" t="s">
        <v>8954</v>
      </c>
      <c r="B3060" s="6" t="s">
        <v>25</v>
      </c>
      <c r="C3060" s="6" t="s">
        <v>1203</v>
      </c>
      <c r="D3060" s="11" t="s">
        <v>1181</v>
      </c>
      <c r="E3060" s="11" t="s">
        <v>1204</v>
      </c>
      <c r="F3060" s="283" t="s">
        <v>10544</v>
      </c>
      <c r="G3060" s="6" t="s">
        <v>337</v>
      </c>
      <c r="H3060" s="126">
        <v>0</v>
      </c>
      <c r="I3060" s="6" t="s">
        <v>31</v>
      </c>
      <c r="J3060" s="6" t="s">
        <v>32</v>
      </c>
      <c r="K3060" s="3" t="s">
        <v>10546</v>
      </c>
      <c r="L3060" s="6" t="s">
        <v>34</v>
      </c>
      <c r="M3060" s="6" t="s">
        <v>35</v>
      </c>
      <c r="N3060" s="6" t="s">
        <v>10770</v>
      </c>
      <c r="O3060" s="6" t="s">
        <v>37</v>
      </c>
      <c r="P3060" s="32" t="s">
        <v>1103</v>
      </c>
      <c r="Q3060" s="11" t="s">
        <v>1074</v>
      </c>
      <c r="R3060" s="23">
        <v>11222</v>
      </c>
      <c r="S3060" s="9">
        <v>4300</v>
      </c>
      <c r="T3060" s="9">
        <f t="shared" ref="T3060:T3074" si="1812">S3060*R3060</f>
        <v>48254600</v>
      </c>
      <c r="U3060" s="9">
        <f t="shared" si="1689"/>
        <v>54045152.000000007</v>
      </c>
      <c r="V3060" s="6"/>
      <c r="W3060" s="6">
        <v>2016</v>
      </c>
      <c r="X3060" s="41"/>
    </row>
    <row r="3061" spans="1:24" ht="102" x14ac:dyDescent="0.25">
      <c r="A3061" s="6" t="s">
        <v>8955</v>
      </c>
      <c r="B3061" s="6" t="s">
        <v>25</v>
      </c>
      <c r="C3061" s="6" t="s">
        <v>1199</v>
      </c>
      <c r="D3061" s="11" t="s">
        <v>1200</v>
      </c>
      <c r="E3061" s="11" t="s">
        <v>1201</v>
      </c>
      <c r="F3061" s="283" t="s">
        <v>8064</v>
      </c>
      <c r="G3061" s="6" t="s">
        <v>30</v>
      </c>
      <c r="H3061" s="126">
        <v>0</v>
      </c>
      <c r="I3061" s="6" t="s">
        <v>31</v>
      </c>
      <c r="J3061" s="6" t="s">
        <v>32</v>
      </c>
      <c r="K3061" s="3" t="s">
        <v>240</v>
      </c>
      <c r="L3061" s="6" t="s">
        <v>34</v>
      </c>
      <c r="M3061" s="6" t="s">
        <v>35</v>
      </c>
      <c r="N3061" s="6" t="s">
        <v>10770</v>
      </c>
      <c r="O3061" s="6" t="s">
        <v>37</v>
      </c>
      <c r="P3061" s="32" t="s">
        <v>1103</v>
      </c>
      <c r="Q3061" s="11" t="s">
        <v>1074</v>
      </c>
      <c r="R3061" s="23">
        <v>300</v>
      </c>
      <c r="S3061" s="23">
        <v>4200</v>
      </c>
      <c r="T3061" s="9">
        <f t="shared" si="1812"/>
        <v>1260000</v>
      </c>
      <c r="U3061" s="9">
        <f t="shared" si="1689"/>
        <v>1411200.0000000002</v>
      </c>
      <c r="V3061" s="6"/>
      <c r="W3061" s="6">
        <v>2016</v>
      </c>
      <c r="X3061" s="41"/>
    </row>
    <row r="3062" spans="1:24" ht="102" x14ac:dyDescent="0.25">
      <c r="A3062" s="6" t="s">
        <v>8956</v>
      </c>
      <c r="B3062" s="6" t="s">
        <v>25</v>
      </c>
      <c r="C3062" s="6" t="s">
        <v>1203</v>
      </c>
      <c r="D3062" s="11" t="s">
        <v>1181</v>
      </c>
      <c r="E3062" s="11" t="s">
        <v>1204</v>
      </c>
      <c r="F3062" s="283" t="s">
        <v>8065</v>
      </c>
      <c r="G3062" s="6" t="s">
        <v>30</v>
      </c>
      <c r="H3062" s="126">
        <v>0</v>
      </c>
      <c r="I3062" s="6" t="s">
        <v>31</v>
      </c>
      <c r="J3062" s="6" t="s">
        <v>32</v>
      </c>
      <c r="K3062" s="3" t="s">
        <v>240</v>
      </c>
      <c r="L3062" s="6" t="s">
        <v>34</v>
      </c>
      <c r="M3062" s="6" t="s">
        <v>35</v>
      </c>
      <c r="N3062" s="6" t="s">
        <v>10770</v>
      </c>
      <c r="O3062" s="6" t="s">
        <v>37</v>
      </c>
      <c r="P3062" s="32" t="s">
        <v>1103</v>
      </c>
      <c r="Q3062" s="11" t="s">
        <v>1074</v>
      </c>
      <c r="R3062" s="23">
        <v>400</v>
      </c>
      <c r="S3062" s="23">
        <v>4300</v>
      </c>
      <c r="T3062" s="9">
        <f t="shared" si="1812"/>
        <v>1720000</v>
      </c>
      <c r="U3062" s="9">
        <f t="shared" si="1689"/>
        <v>1926400.0000000002</v>
      </c>
      <c r="V3062" s="6"/>
      <c r="W3062" s="6">
        <v>2016</v>
      </c>
      <c r="X3062" s="41"/>
    </row>
    <row r="3063" spans="1:24" ht="153" x14ac:dyDescent="0.25">
      <c r="A3063" s="6" t="s">
        <v>8957</v>
      </c>
      <c r="B3063" s="6" t="s">
        <v>25</v>
      </c>
      <c r="C3063" s="6" t="s">
        <v>8066</v>
      </c>
      <c r="D3063" s="11" t="s">
        <v>1213</v>
      </c>
      <c r="E3063" s="11" t="s">
        <v>8067</v>
      </c>
      <c r="F3063" s="283" t="s">
        <v>8068</v>
      </c>
      <c r="G3063" s="6" t="s">
        <v>30</v>
      </c>
      <c r="H3063" s="126">
        <v>60</v>
      </c>
      <c r="I3063" s="6" t="s">
        <v>31</v>
      </c>
      <c r="J3063" s="6" t="s">
        <v>32</v>
      </c>
      <c r="K3063" s="3" t="s">
        <v>240</v>
      </c>
      <c r="L3063" s="6" t="s">
        <v>34</v>
      </c>
      <c r="M3063" s="6" t="s">
        <v>35</v>
      </c>
      <c r="N3063" s="11" t="s">
        <v>78</v>
      </c>
      <c r="O3063" s="6" t="s">
        <v>79</v>
      </c>
      <c r="P3063" s="32" t="s">
        <v>1103</v>
      </c>
      <c r="Q3063" s="11" t="s">
        <v>1074</v>
      </c>
      <c r="R3063" s="23">
        <v>92.7</v>
      </c>
      <c r="S3063" s="23">
        <v>1200</v>
      </c>
      <c r="T3063" s="9">
        <f t="shared" si="1812"/>
        <v>111240</v>
      </c>
      <c r="U3063" s="9">
        <f t="shared" si="1689"/>
        <v>124588.80000000002</v>
      </c>
      <c r="V3063" s="6" t="s">
        <v>80</v>
      </c>
      <c r="W3063" s="6">
        <v>2016</v>
      </c>
      <c r="X3063" s="41"/>
    </row>
    <row r="3064" spans="1:24" ht="153" x14ac:dyDescent="0.25">
      <c r="A3064" s="6" t="s">
        <v>8958</v>
      </c>
      <c r="B3064" s="6" t="s">
        <v>25</v>
      </c>
      <c r="C3064" s="6" t="s">
        <v>8069</v>
      </c>
      <c r="D3064" s="11" t="s">
        <v>8070</v>
      </c>
      <c r="E3064" s="11" t="s">
        <v>8071</v>
      </c>
      <c r="F3064" s="283" t="s">
        <v>8072</v>
      </c>
      <c r="G3064" s="6" t="s">
        <v>30</v>
      </c>
      <c r="H3064" s="126">
        <v>60</v>
      </c>
      <c r="I3064" s="6" t="s">
        <v>31</v>
      </c>
      <c r="J3064" s="6" t="s">
        <v>32</v>
      </c>
      <c r="K3064" s="3" t="s">
        <v>628</v>
      </c>
      <c r="L3064" s="6" t="s">
        <v>34</v>
      </c>
      <c r="M3064" s="6" t="s">
        <v>35</v>
      </c>
      <c r="N3064" s="11" t="s">
        <v>78</v>
      </c>
      <c r="O3064" s="6" t="s">
        <v>79</v>
      </c>
      <c r="P3064" s="32" t="s">
        <v>1103</v>
      </c>
      <c r="Q3064" s="11" t="s">
        <v>1074</v>
      </c>
      <c r="R3064" s="23">
        <v>7648</v>
      </c>
      <c r="S3064" s="23">
        <v>500</v>
      </c>
      <c r="T3064" s="9">
        <f t="shared" si="1812"/>
        <v>3824000</v>
      </c>
      <c r="U3064" s="9">
        <f t="shared" si="1689"/>
        <v>4282880</v>
      </c>
      <c r="V3064" s="6" t="s">
        <v>80</v>
      </c>
      <c r="W3064" s="6">
        <v>2016</v>
      </c>
      <c r="X3064" s="41"/>
    </row>
    <row r="3065" spans="1:24" ht="153" x14ac:dyDescent="0.25">
      <c r="A3065" s="6" t="s">
        <v>8959</v>
      </c>
      <c r="B3065" s="6" t="s">
        <v>25</v>
      </c>
      <c r="C3065" s="6" t="s">
        <v>8073</v>
      </c>
      <c r="D3065" s="11" t="s">
        <v>8074</v>
      </c>
      <c r="E3065" s="11" t="s">
        <v>8075</v>
      </c>
      <c r="F3065" s="283" t="s">
        <v>8076</v>
      </c>
      <c r="G3065" s="6" t="s">
        <v>30</v>
      </c>
      <c r="H3065" s="126">
        <v>60</v>
      </c>
      <c r="I3065" s="6" t="s">
        <v>31</v>
      </c>
      <c r="J3065" s="6" t="s">
        <v>32</v>
      </c>
      <c r="K3065" s="3" t="s">
        <v>240</v>
      </c>
      <c r="L3065" s="6" t="s">
        <v>34</v>
      </c>
      <c r="M3065" s="6" t="s">
        <v>35</v>
      </c>
      <c r="N3065" s="11" t="s">
        <v>78</v>
      </c>
      <c r="O3065" s="6" t="s">
        <v>79</v>
      </c>
      <c r="P3065" s="32" t="s">
        <v>1103</v>
      </c>
      <c r="Q3065" s="11" t="s">
        <v>1074</v>
      </c>
      <c r="R3065" s="23">
        <v>667</v>
      </c>
      <c r="S3065" s="23">
        <v>354</v>
      </c>
      <c r="T3065" s="9">
        <v>0</v>
      </c>
      <c r="U3065" s="9">
        <f t="shared" si="1689"/>
        <v>0</v>
      </c>
      <c r="V3065" s="6" t="s">
        <v>80</v>
      </c>
      <c r="W3065" s="6">
        <v>2016</v>
      </c>
      <c r="X3065" s="41" t="s">
        <v>6995</v>
      </c>
    </row>
    <row r="3066" spans="1:24" ht="153" x14ac:dyDescent="0.25">
      <c r="A3066" s="6" t="s">
        <v>11060</v>
      </c>
      <c r="B3066" s="6" t="s">
        <v>25</v>
      </c>
      <c r="C3066" s="6" t="s">
        <v>8073</v>
      </c>
      <c r="D3066" s="11" t="s">
        <v>8074</v>
      </c>
      <c r="E3066" s="11" t="s">
        <v>8075</v>
      </c>
      <c r="F3066" s="283" t="s">
        <v>8076</v>
      </c>
      <c r="G3066" s="6" t="s">
        <v>30</v>
      </c>
      <c r="H3066" s="126">
        <v>0</v>
      </c>
      <c r="I3066" s="6" t="s">
        <v>31</v>
      </c>
      <c r="J3066" s="6" t="s">
        <v>32</v>
      </c>
      <c r="K3066" s="3" t="s">
        <v>240</v>
      </c>
      <c r="L3066" s="6" t="s">
        <v>34</v>
      </c>
      <c r="M3066" s="6" t="s">
        <v>35</v>
      </c>
      <c r="N3066" s="11" t="s">
        <v>36</v>
      </c>
      <c r="O3066" s="6" t="s">
        <v>2050</v>
      </c>
      <c r="P3066" s="32" t="s">
        <v>1103</v>
      </c>
      <c r="Q3066" s="11" t="s">
        <v>1074</v>
      </c>
      <c r="R3066" s="23">
        <v>667</v>
      </c>
      <c r="S3066" s="23">
        <v>354</v>
      </c>
      <c r="T3066" s="9">
        <f t="shared" ref="T3066" si="1813">S3066*R3066</f>
        <v>236118</v>
      </c>
      <c r="U3066" s="9">
        <f t="shared" ref="U3066" si="1814">T3066*1.12</f>
        <v>264452.16000000003</v>
      </c>
      <c r="V3066" s="6"/>
      <c r="W3066" s="6">
        <v>2016</v>
      </c>
      <c r="X3066" s="41"/>
    </row>
    <row r="3067" spans="1:24" ht="153" x14ac:dyDescent="0.25">
      <c r="A3067" s="6" t="s">
        <v>8960</v>
      </c>
      <c r="B3067" s="6" t="s">
        <v>25</v>
      </c>
      <c r="C3067" s="6" t="s">
        <v>1409</v>
      </c>
      <c r="D3067" s="11" t="s">
        <v>1391</v>
      </c>
      <c r="E3067" s="11" t="s">
        <v>1410</v>
      </c>
      <c r="F3067" s="283" t="s">
        <v>8077</v>
      </c>
      <c r="G3067" s="6" t="s">
        <v>30</v>
      </c>
      <c r="H3067" s="126">
        <v>60</v>
      </c>
      <c r="I3067" s="6" t="s">
        <v>31</v>
      </c>
      <c r="J3067" s="6" t="s">
        <v>32</v>
      </c>
      <c r="K3067" s="3" t="s">
        <v>240</v>
      </c>
      <c r="L3067" s="6" t="s">
        <v>34</v>
      </c>
      <c r="M3067" s="6" t="s">
        <v>35</v>
      </c>
      <c r="N3067" s="11" t="s">
        <v>78</v>
      </c>
      <c r="O3067" s="6" t="s">
        <v>79</v>
      </c>
      <c r="P3067" s="32" t="s">
        <v>1103</v>
      </c>
      <c r="Q3067" s="11" t="s">
        <v>1074</v>
      </c>
      <c r="R3067" s="23">
        <v>10230</v>
      </c>
      <c r="S3067" s="23">
        <v>445</v>
      </c>
      <c r="T3067" s="9">
        <v>0</v>
      </c>
      <c r="U3067" s="9">
        <f t="shared" si="1689"/>
        <v>0</v>
      </c>
      <c r="V3067" s="6" t="s">
        <v>80</v>
      </c>
      <c r="W3067" s="6">
        <v>2016</v>
      </c>
      <c r="X3067" s="41" t="s">
        <v>6914</v>
      </c>
    </row>
    <row r="3068" spans="1:24" ht="153" x14ac:dyDescent="0.25">
      <c r="A3068" s="6" t="s">
        <v>11097</v>
      </c>
      <c r="B3068" s="6" t="s">
        <v>25</v>
      </c>
      <c r="C3068" s="6" t="s">
        <v>1409</v>
      </c>
      <c r="D3068" s="11" t="s">
        <v>1391</v>
      </c>
      <c r="E3068" s="11" t="s">
        <v>1410</v>
      </c>
      <c r="F3068" s="283" t="s">
        <v>8077</v>
      </c>
      <c r="G3068" s="6" t="s">
        <v>30</v>
      </c>
      <c r="H3068" s="126">
        <v>60</v>
      </c>
      <c r="I3068" s="6" t="s">
        <v>31</v>
      </c>
      <c r="J3068" s="6" t="s">
        <v>32</v>
      </c>
      <c r="K3068" s="3" t="s">
        <v>95</v>
      </c>
      <c r="L3068" s="6" t="s">
        <v>34</v>
      </c>
      <c r="M3068" s="6" t="s">
        <v>35</v>
      </c>
      <c r="N3068" s="11" t="s">
        <v>78</v>
      </c>
      <c r="O3068" s="6" t="s">
        <v>79</v>
      </c>
      <c r="P3068" s="32" t="s">
        <v>1103</v>
      </c>
      <c r="Q3068" s="11" t="s">
        <v>1074</v>
      </c>
      <c r="R3068" s="23">
        <v>11342</v>
      </c>
      <c r="S3068" s="23">
        <v>445</v>
      </c>
      <c r="T3068" s="9">
        <f t="shared" ref="T3068" si="1815">S3068*R3068</f>
        <v>5047190</v>
      </c>
      <c r="U3068" s="9">
        <f t="shared" ref="U3068" si="1816">T3068*1.12</f>
        <v>5652852.8000000007</v>
      </c>
      <c r="V3068" s="6" t="s">
        <v>80</v>
      </c>
      <c r="W3068" s="6">
        <v>2016</v>
      </c>
      <c r="X3068" s="41"/>
    </row>
    <row r="3069" spans="1:24" ht="153" x14ac:dyDescent="0.25">
      <c r="A3069" s="6" t="s">
        <v>8961</v>
      </c>
      <c r="B3069" s="6" t="s">
        <v>25</v>
      </c>
      <c r="C3069" s="6" t="s">
        <v>8078</v>
      </c>
      <c r="D3069" s="11" t="s">
        <v>8079</v>
      </c>
      <c r="E3069" s="11" t="s">
        <v>8080</v>
      </c>
      <c r="F3069" s="284" t="s">
        <v>8081</v>
      </c>
      <c r="G3069" s="6" t="s">
        <v>30</v>
      </c>
      <c r="H3069" s="126">
        <v>60</v>
      </c>
      <c r="I3069" s="6" t="s">
        <v>31</v>
      </c>
      <c r="J3069" s="6" t="s">
        <v>32</v>
      </c>
      <c r="K3069" s="3" t="s">
        <v>267</v>
      </c>
      <c r="L3069" s="6" t="s">
        <v>34</v>
      </c>
      <c r="M3069" s="6" t="s">
        <v>35</v>
      </c>
      <c r="N3069" s="11" t="s">
        <v>78</v>
      </c>
      <c r="O3069" s="6" t="s">
        <v>79</v>
      </c>
      <c r="P3069" s="41" t="s">
        <v>1367</v>
      </c>
      <c r="Q3069" s="11" t="s">
        <v>1368</v>
      </c>
      <c r="R3069" s="23">
        <v>99.3</v>
      </c>
      <c r="S3069" s="23">
        <v>62000</v>
      </c>
      <c r="T3069" s="9">
        <f t="shared" si="1812"/>
        <v>6156600</v>
      </c>
      <c r="U3069" s="9">
        <f t="shared" si="1689"/>
        <v>6895392.0000000009</v>
      </c>
      <c r="V3069" s="6" t="s">
        <v>80</v>
      </c>
      <c r="W3069" s="6">
        <v>2016</v>
      </c>
      <c r="X3069" s="41"/>
    </row>
    <row r="3070" spans="1:24" ht="153" x14ac:dyDescent="0.25">
      <c r="A3070" s="6" t="s">
        <v>8962</v>
      </c>
      <c r="B3070" s="6" t="s">
        <v>25</v>
      </c>
      <c r="C3070" s="6" t="s">
        <v>1409</v>
      </c>
      <c r="D3070" s="11" t="s">
        <v>1391</v>
      </c>
      <c r="E3070" s="11" t="s">
        <v>1410</v>
      </c>
      <c r="F3070" s="284" t="s">
        <v>8082</v>
      </c>
      <c r="G3070" s="6" t="s">
        <v>30</v>
      </c>
      <c r="H3070" s="126">
        <v>60</v>
      </c>
      <c r="I3070" s="6" t="s">
        <v>31</v>
      </c>
      <c r="J3070" s="6" t="s">
        <v>32</v>
      </c>
      <c r="K3070" s="3" t="s">
        <v>240</v>
      </c>
      <c r="L3070" s="6" t="s">
        <v>34</v>
      </c>
      <c r="M3070" s="6" t="s">
        <v>35</v>
      </c>
      <c r="N3070" s="11" t="s">
        <v>78</v>
      </c>
      <c r="O3070" s="6" t="s">
        <v>79</v>
      </c>
      <c r="P3070" s="32" t="s">
        <v>1103</v>
      </c>
      <c r="Q3070" s="11" t="s">
        <v>1074</v>
      </c>
      <c r="R3070" s="23">
        <v>877</v>
      </c>
      <c r="S3070" s="23">
        <v>1164</v>
      </c>
      <c r="T3070" s="9">
        <f t="shared" si="1812"/>
        <v>1020828</v>
      </c>
      <c r="U3070" s="9">
        <f t="shared" si="1689"/>
        <v>1143327.3600000001</v>
      </c>
      <c r="V3070" s="6" t="s">
        <v>80</v>
      </c>
      <c r="W3070" s="6">
        <v>2016</v>
      </c>
      <c r="X3070" s="41"/>
    </row>
    <row r="3071" spans="1:24" ht="153" x14ac:dyDescent="0.25">
      <c r="A3071" s="6" t="s">
        <v>8963</v>
      </c>
      <c r="B3071" s="6" t="s">
        <v>25</v>
      </c>
      <c r="C3071" s="6" t="s">
        <v>8083</v>
      </c>
      <c r="D3071" s="11" t="s">
        <v>1414</v>
      </c>
      <c r="E3071" s="11" t="s">
        <v>8084</v>
      </c>
      <c r="F3071" s="285" t="s">
        <v>8085</v>
      </c>
      <c r="G3071" s="6" t="s">
        <v>30</v>
      </c>
      <c r="H3071" s="126">
        <v>60</v>
      </c>
      <c r="I3071" s="6" t="s">
        <v>31</v>
      </c>
      <c r="J3071" s="6" t="s">
        <v>32</v>
      </c>
      <c r="K3071" s="3" t="s">
        <v>240</v>
      </c>
      <c r="L3071" s="6" t="s">
        <v>34</v>
      </c>
      <c r="M3071" s="6" t="s">
        <v>35</v>
      </c>
      <c r="N3071" s="11" t="s">
        <v>78</v>
      </c>
      <c r="O3071" s="6" t="s">
        <v>79</v>
      </c>
      <c r="P3071" s="32" t="s">
        <v>432</v>
      </c>
      <c r="Q3071" s="11" t="s">
        <v>433</v>
      </c>
      <c r="R3071" s="23">
        <v>0.85</v>
      </c>
      <c r="S3071" s="23">
        <v>132000</v>
      </c>
      <c r="T3071" s="9">
        <v>0</v>
      </c>
      <c r="U3071" s="9">
        <f t="shared" si="1689"/>
        <v>0</v>
      </c>
      <c r="V3071" s="6" t="s">
        <v>80</v>
      </c>
      <c r="W3071" s="6">
        <v>2016</v>
      </c>
      <c r="X3071" s="41" t="s">
        <v>6914</v>
      </c>
    </row>
    <row r="3072" spans="1:24" ht="153" x14ac:dyDescent="0.25">
      <c r="A3072" s="6" t="s">
        <v>11194</v>
      </c>
      <c r="B3072" s="6" t="s">
        <v>25</v>
      </c>
      <c r="C3072" s="6" t="s">
        <v>8083</v>
      </c>
      <c r="D3072" s="11" t="s">
        <v>1414</v>
      </c>
      <c r="E3072" s="11" t="s">
        <v>8084</v>
      </c>
      <c r="F3072" s="285" t="s">
        <v>8085</v>
      </c>
      <c r="G3072" s="6" t="s">
        <v>30</v>
      </c>
      <c r="H3072" s="126">
        <v>60</v>
      </c>
      <c r="I3072" s="6" t="s">
        <v>31</v>
      </c>
      <c r="J3072" s="6" t="s">
        <v>32</v>
      </c>
      <c r="K3072" s="3" t="s">
        <v>95</v>
      </c>
      <c r="L3072" s="6" t="s">
        <v>34</v>
      </c>
      <c r="M3072" s="6" t="s">
        <v>35</v>
      </c>
      <c r="N3072" s="11" t="s">
        <v>78</v>
      </c>
      <c r="O3072" s="6" t="s">
        <v>79</v>
      </c>
      <c r="P3072" s="32" t="s">
        <v>432</v>
      </c>
      <c r="Q3072" s="11" t="s">
        <v>433</v>
      </c>
      <c r="R3072" s="23">
        <v>2.75</v>
      </c>
      <c r="S3072" s="23">
        <v>132000</v>
      </c>
      <c r="T3072" s="9">
        <f t="shared" ref="T3072" si="1817">S3072*R3072</f>
        <v>363000</v>
      </c>
      <c r="U3072" s="9">
        <f t="shared" ref="U3072" si="1818">T3072*1.12</f>
        <v>406560.00000000006</v>
      </c>
      <c r="V3072" s="6" t="s">
        <v>80</v>
      </c>
      <c r="W3072" s="6">
        <v>2016</v>
      </c>
      <c r="X3072" s="41"/>
    </row>
    <row r="3073" spans="1:24" ht="153" x14ac:dyDescent="0.25">
      <c r="A3073" s="6" t="s">
        <v>8964</v>
      </c>
      <c r="B3073" s="6" t="s">
        <v>25</v>
      </c>
      <c r="C3073" s="6" t="s">
        <v>8086</v>
      </c>
      <c r="D3073" s="11" t="s">
        <v>1414</v>
      </c>
      <c r="E3073" s="11" t="s">
        <v>8087</v>
      </c>
      <c r="F3073" s="284" t="s">
        <v>8088</v>
      </c>
      <c r="G3073" s="6" t="s">
        <v>30</v>
      </c>
      <c r="H3073" s="126">
        <v>60</v>
      </c>
      <c r="I3073" s="6" t="s">
        <v>31</v>
      </c>
      <c r="J3073" s="6" t="s">
        <v>32</v>
      </c>
      <c r="K3073" s="3" t="s">
        <v>240</v>
      </c>
      <c r="L3073" s="6" t="s">
        <v>34</v>
      </c>
      <c r="M3073" s="6" t="s">
        <v>35</v>
      </c>
      <c r="N3073" s="11" t="s">
        <v>78</v>
      </c>
      <c r="O3073" s="6" t="s">
        <v>79</v>
      </c>
      <c r="P3073" s="32" t="s">
        <v>432</v>
      </c>
      <c r="Q3073" s="11" t="s">
        <v>433</v>
      </c>
      <c r="R3073" s="23">
        <v>0.75</v>
      </c>
      <c r="S3073" s="23">
        <v>132000</v>
      </c>
      <c r="T3073" s="9">
        <f t="shared" si="1812"/>
        <v>99000</v>
      </c>
      <c r="U3073" s="9">
        <f t="shared" si="1689"/>
        <v>110880.00000000001</v>
      </c>
      <c r="V3073" s="6" t="s">
        <v>80</v>
      </c>
      <c r="W3073" s="6">
        <v>2016</v>
      </c>
      <c r="X3073" s="41"/>
    </row>
    <row r="3074" spans="1:24" ht="153" x14ac:dyDescent="0.25">
      <c r="A3074" s="6" t="s">
        <v>8965</v>
      </c>
      <c r="B3074" s="6" t="s">
        <v>25</v>
      </c>
      <c r="C3074" s="6" t="s">
        <v>8089</v>
      </c>
      <c r="D3074" s="11" t="s">
        <v>1414</v>
      </c>
      <c r="E3074" s="11" t="s">
        <v>8090</v>
      </c>
      <c r="F3074" s="284" t="s">
        <v>8091</v>
      </c>
      <c r="G3074" s="6" t="s">
        <v>30</v>
      </c>
      <c r="H3074" s="126">
        <v>60</v>
      </c>
      <c r="I3074" s="6" t="s">
        <v>31</v>
      </c>
      <c r="J3074" s="6" t="s">
        <v>32</v>
      </c>
      <c r="K3074" s="3" t="s">
        <v>240</v>
      </c>
      <c r="L3074" s="6" t="s">
        <v>34</v>
      </c>
      <c r="M3074" s="6" t="s">
        <v>35</v>
      </c>
      <c r="N3074" s="11" t="s">
        <v>78</v>
      </c>
      <c r="O3074" s="6" t="s">
        <v>79</v>
      </c>
      <c r="P3074" s="32" t="s">
        <v>432</v>
      </c>
      <c r="Q3074" s="11" t="s">
        <v>433</v>
      </c>
      <c r="R3074" s="23">
        <v>2.5</v>
      </c>
      <c r="S3074" s="23">
        <v>132000</v>
      </c>
      <c r="T3074" s="9">
        <f t="shared" si="1812"/>
        <v>330000</v>
      </c>
      <c r="U3074" s="9">
        <f t="shared" si="1689"/>
        <v>369600.00000000006</v>
      </c>
      <c r="V3074" s="6" t="s">
        <v>80</v>
      </c>
      <c r="W3074" s="6">
        <v>2016</v>
      </c>
      <c r="X3074" s="41"/>
    </row>
    <row r="3075" spans="1:24" ht="153" x14ac:dyDescent="0.25">
      <c r="A3075" s="6" t="s">
        <v>8966</v>
      </c>
      <c r="B3075" s="6" t="s">
        <v>25</v>
      </c>
      <c r="C3075" s="6" t="s">
        <v>8092</v>
      </c>
      <c r="D3075" s="11" t="s">
        <v>1414</v>
      </c>
      <c r="E3075" s="11" t="s">
        <v>8093</v>
      </c>
      <c r="F3075" s="284" t="s">
        <v>8094</v>
      </c>
      <c r="G3075" s="6" t="s">
        <v>30</v>
      </c>
      <c r="H3075" s="126">
        <v>60</v>
      </c>
      <c r="I3075" s="6" t="s">
        <v>31</v>
      </c>
      <c r="J3075" s="6" t="s">
        <v>32</v>
      </c>
      <c r="K3075" s="3" t="s">
        <v>240</v>
      </c>
      <c r="L3075" s="6" t="s">
        <v>34</v>
      </c>
      <c r="M3075" s="6" t="s">
        <v>35</v>
      </c>
      <c r="N3075" s="11" t="s">
        <v>78</v>
      </c>
      <c r="O3075" s="6" t="s">
        <v>79</v>
      </c>
      <c r="P3075" s="32" t="s">
        <v>432</v>
      </c>
      <c r="Q3075" s="11" t="s">
        <v>433</v>
      </c>
      <c r="R3075" s="23">
        <v>0.2</v>
      </c>
      <c r="S3075" s="23">
        <v>132000</v>
      </c>
      <c r="T3075" s="9">
        <f>S3075*R3075</f>
        <v>26400</v>
      </c>
      <c r="U3075" s="9">
        <f t="shared" si="1689"/>
        <v>29568.000000000004</v>
      </c>
      <c r="V3075" s="6" t="s">
        <v>80</v>
      </c>
      <c r="W3075" s="6">
        <v>2016</v>
      </c>
      <c r="X3075" s="41"/>
    </row>
    <row r="3076" spans="1:24" ht="153" x14ac:dyDescent="0.25">
      <c r="A3076" s="6" t="s">
        <v>8967</v>
      </c>
      <c r="B3076" s="6" t="s">
        <v>25</v>
      </c>
      <c r="C3076" s="6" t="s">
        <v>1452</v>
      </c>
      <c r="D3076" s="11" t="s">
        <v>1414</v>
      </c>
      <c r="E3076" s="11" t="s">
        <v>1453</v>
      </c>
      <c r="F3076" s="284" t="s">
        <v>8095</v>
      </c>
      <c r="G3076" s="6" t="s">
        <v>30</v>
      </c>
      <c r="H3076" s="126">
        <v>60</v>
      </c>
      <c r="I3076" s="6" t="s">
        <v>31</v>
      </c>
      <c r="J3076" s="6" t="s">
        <v>32</v>
      </c>
      <c r="K3076" s="3" t="s">
        <v>240</v>
      </c>
      <c r="L3076" s="6" t="s">
        <v>34</v>
      </c>
      <c r="M3076" s="6" t="s">
        <v>35</v>
      </c>
      <c r="N3076" s="11" t="s">
        <v>78</v>
      </c>
      <c r="O3076" s="6" t="s">
        <v>79</v>
      </c>
      <c r="P3076" s="32" t="s">
        <v>432</v>
      </c>
      <c r="Q3076" s="11" t="s">
        <v>433</v>
      </c>
      <c r="R3076" s="23">
        <v>20</v>
      </c>
      <c r="S3076" s="23">
        <v>143000</v>
      </c>
      <c r="T3076" s="9">
        <f>S3076*R3076</f>
        <v>2860000</v>
      </c>
      <c r="U3076" s="9">
        <f t="shared" si="1689"/>
        <v>3203200.0000000005</v>
      </c>
      <c r="V3076" s="6" t="s">
        <v>80</v>
      </c>
      <c r="W3076" s="6">
        <v>2016</v>
      </c>
      <c r="X3076" s="41"/>
    </row>
    <row r="3077" spans="1:24" ht="153" x14ac:dyDescent="0.25">
      <c r="A3077" s="6" t="s">
        <v>8968</v>
      </c>
      <c r="B3077" s="6" t="s">
        <v>25</v>
      </c>
      <c r="C3077" s="6" t="s">
        <v>8096</v>
      </c>
      <c r="D3077" s="11" t="s">
        <v>1414</v>
      </c>
      <c r="E3077" s="11" t="s">
        <v>8097</v>
      </c>
      <c r="F3077" s="285" t="s">
        <v>8098</v>
      </c>
      <c r="G3077" s="6" t="s">
        <v>30</v>
      </c>
      <c r="H3077" s="126">
        <v>60</v>
      </c>
      <c r="I3077" s="6" t="s">
        <v>31</v>
      </c>
      <c r="J3077" s="6" t="s">
        <v>32</v>
      </c>
      <c r="K3077" s="3" t="s">
        <v>240</v>
      </c>
      <c r="L3077" s="6" t="s">
        <v>34</v>
      </c>
      <c r="M3077" s="6" t="s">
        <v>35</v>
      </c>
      <c r="N3077" s="11" t="s">
        <v>78</v>
      </c>
      <c r="O3077" s="6" t="s">
        <v>79</v>
      </c>
      <c r="P3077" s="32" t="s">
        <v>432</v>
      </c>
      <c r="Q3077" s="11" t="s">
        <v>433</v>
      </c>
      <c r="R3077" s="343">
        <v>1.3740000000000001</v>
      </c>
      <c r="S3077" s="23">
        <v>132000</v>
      </c>
      <c r="T3077" s="9">
        <f>S3077*R3077</f>
        <v>181368</v>
      </c>
      <c r="U3077" s="9">
        <f t="shared" si="1689"/>
        <v>203132.16000000003</v>
      </c>
      <c r="V3077" s="6" t="s">
        <v>80</v>
      </c>
      <c r="W3077" s="6">
        <v>2016</v>
      </c>
      <c r="X3077" s="41"/>
    </row>
    <row r="3078" spans="1:24" ht="102" x14ac:dyDescent="0.25">
      <c r="A3078" s="6" t="s">
        <v>8969</v>
      </c>
      <c r="B3078" s="6" t="s">
        <v>25</v>
      </c>
      <c r="C3078" s="6" t="s">
        <v>8099</v>
      </c>
      <c r="D3078" s="11" t="s">
        <v>1457</v>
      </c>
      <c r="E3078" s="11" t="s">
        <v>8100</v>
      </c>
      <c r="F3078" s="284" t="s">
        <v>8101</v>
      </c>
      <c r="G3078" s="6" t="s">
        <v>30</v>
      </c>
      <c r="H3078" s="126">
        <v>0</v>
      </c>
      <c r="I3078" s="6" t="s">
        <v>31</v>
      </c>
      <c r="J3078" s="6" t="s">
        <v>32</v>
      </c>
      <c r="K3078" s="3" t="s">
        <v>240</v>
      </c>
      <c r="L3078" s="6" t="s">
        <v>34</v>
      </c>
      <c r="M3078" s="6" t="s">
        <v>35</v>
      </c>
      <c r="N3078" s="6" t="s">
        <v>10770</v>
      </c>
      <c r="O3078" s="6" t="s">
        <v>37</v>
      </c>
      <c r="P3078" s="32" t="s">
        <v>432</v>
      </c>
      <c r="Q3078" s="11" t="s">
        <v>433</v>
      </c>
      <c r="R3078" s="23">
        <v>3.4379999999999997</v>
      </c>
      <c r="S3078" s="23">
        <v>196000</v>
      </c>
      <c r="T3078" s="9">
        <f>S3078*R3078</f>
        <v>673848</v>
      </c>
      <c r="U3078" s="9">
        <f t="shared" si="1689"/>
        <v>754709.76000000013</v>
      </c>
      <c r="V3078" s="6"/>
      <c r="W3078" s="6">
        <v>2016</v>
      </c>
      <c r="X3078" s="41"/>
    </row>
    <row r="3079" spans="1:24" ht="102" x14ac:dyDescent="0.25">
      <c r="A3079" s="6" t="s">
        <v>8970</v>
      </c>
      <c r="B3079" s="6" t="s">
        <v>25</v>
      </c>
      <c r="C3079" s="6" t="s">
        <v>8102</v>
      </c>
      <c r="D3079" s="11" t="s">
        <v>1457</v>
      </c>
      <c r="E3079" s="11" t="s">
        <v>8103</v>
      </c>
      <c r="F3079" s="285" t="s">
        <v>8104</v>
      </c>
      <c r="G3079" s="6" t="s">
        <v>30</v>
      </c>
      <c r="H3079" s="126">
        <v>0</v>
      </c>
      <c r="I3079" s="6" t="s">
        <v>31</v>
      </c>
      <c r="J3079" s="6" t="s">
        <v>32</v>
      </c>
      <c r="K3079" s="3" t="s">
        <v>240</v>
      </c>
      <c r="L3079" s="6" t="s">
        <v>34</v>
      </c>
      <c r="M3079" s="6" t="s">
        <v>35</v>
      </c>
      <c r="N3079" s="6" t="s">
        <v>10770</v>
      </c>
      <c r="O3079" s="6" t="s">
        <v>37</v>
      </c>
      <c r="P3079" s="32" t="s">
        <v>432</v>
      </c>
      <c r="Q3079" s="11" t="s">
        <v>433</v>
      </c>
      <c r="R3079" s="23">
        <v>1.222</v>
      </c>
      <c r="S3079" s="23">
        <v>196000</v>
      </c>
      <c r="T3079" s="9">
        <f t="shared" ref="T3079:T3145" si="1819">S3079*R3079</f>
        <v>239512</v>
      </c>
      <c r="U3079" s="9">
        <f t="shared" si="1689"/>
        <v>268253.44</v>
      </c>
      <c r="V3079" s="6"/>
      <c r="W3079" s="6">
        <v>2016</v>
      </c>
      <c r="X3079" s="41"/>
    </row>
    <row r="3080" spans="1:24" ht="102" x14ac:dyDescent="0.25">
      <c r="A3080" s="6" t="s">
        <v>8971</v>
      </c>
      <c r="B3080" s="6" t="s">
        <v>25</v>
      </c>
      <c r="C3080" s="6" t="s">
        <v>8105</v>
      </c>
      <c r="D3080" s="11" t="s">
        <v>1457</v>
      </c>
      <c r="E3080" s="11" t="s">
        <v>8106</v>
      </c>
      <c r="F3080" s="285" t="s">
        <v>8107</v>
      </c>
      <c r="G3080" s="6" t="s">
        <v>337</v>
      </c>
      <c r="H3080" s="126">
        <v>0</v>
      </c>
      <c r="I3080" s="6" t="s">
        <v>31</v>
      </c>
      <c r="J3080" s="6" t="s">
        <v>32</v>
      </c>
      <c r="K3080" s="3" t="s">
        <v>240</v>
      </c>
      <c r="L3080" s="6" t="s">
        <v>8207</v>
      </c>
      <c r="M3080" s="6" t="s">
        <v>35</v>
      </c>
      <c r="N3080" s="6" t="s">
        <v>10770</v>
      </c>
      <c r="O3080" s="6" t="s">
        <v>37</v>
      </c>
      <c r="P3080" s="32" t="s">
        <v>432</v>
      </c>
      <c r="Q3080" s="11" t="s">
        <v>433</v>
      </c>
      <c r="R3080" s="23">
        <v>110.92</v>
      </c>
      <c r="S3080" s="23">
        <v>196000</v>
      </c>
      <c r="T3080" s="9">
        <f t="shared" si="1819"/>
        <v>21740320</v>
      </c>
      <c r="U3080" s="9">
        <f t="shared" si="1689"/>
        <v>24349158.400000002</v>
      </c>
      <c r="V3080" s="6"/>
      <c r="W3080" s="6">
        <v>2016</v>
      </c>
      <c r="X3080" s="41"/>
    </row>
    <row r="3081" spans="1:24" ht="102" x14ac:dyDescent="0.25">
      <c r="A3081" s="6" t="s">
        <v>8972</v>
      </c>
      <c r="B3081" s="6" t="s">
        <v>25</v>
      </c>
      <c r="C3081" s="6" t="s">
        <v>8108</v>
      </c>
      <c r="D3081" s="11" t="s">
        <v>1457</v>
      </c>
      <c r="E3081" s="11" t="s">
        <v>8109</v>
      </c>
      <c r="F3081" s="285" t="s">
        <v>8110</v>
      </c>
      <c r="G3081" s="6" t="s">
        <v>30</v>
      </c>
      <c r="H3081" s="126">
        <v>0</v>
      </c>
      <c r="I3081" s="6" t="s">
        <v>31</v>
      </c>
      <c r="J3081" s="6" t="s">
        <v>32</v>
      </c>
      <c r="K3081" s="3" t="s">
        <v>240</v>
      </c>
      <c r="L3081" s="6" t="s">
        <v>34</v>
      </c>
      <c r="M3081" s="6" t="s">
        <v>35</v>
      </c>
      <c r="N3081" s="6" t="s">
        <v>10770</v>
      </c>
      <c r="O3081" s="6" t="s">
        <v>37</v>
      </c>
      <c r="P3081" s="32" t="s">
        <v>432</v>
      </c>
      <c r="Q3081" s="11" t="s">
        <v>433</v>
      </c>
      <c r="R3081" s="23">
        <v>6.7</v>
      </c>
      <c r="S3081" s="23">
        <v>196000</v>
      </c>
      <c r="T3081" s="9">
        <v>0</v>
      </c>
      <c r="U3081" s="9">
        <f t="shared" si="1689"/>
        <v>0</v>
      </c>
      <c r="V3081" s="6"/>
      <c r="W3081" s="6">
        <v>2016</v>
      </c>
      <c r="X3081" s="41" t="s">
        <v>7178</v>
      </c>
    </row>
    <row r="3082" spans="1:24" ht="102" x14ac:dyDescent="0.25">
      <c r="A3082" s="6" t="s">
        <v>11390</v>
      </c>
      <c r="B3082" s="6" t="s">
        <v>25</v>
      </c>
      <c r="C3082" s="6" t="s">
        <v>8108</v>
      </c>
      <c r="D3082" s="11" t="s">
        <v>1457</v>
      </c>
      <c r="E3082" s="11" t="s">
        <v>8109</v>
      </c>
      <c r="F3082" s="285" t="s">
        <v>8110</v>
      </c>
      <c r="G3082" s="6" t="s">
        <v>30</v>
      </c>
      <c r="H3082" s="126">
        <v>0</v>
      </c>
      <c r="I3082" s="6" t="s">
        <v>31</v>
      </c>
      <c r="J3082" s="6" t="s">
        <v>32</v>
      </c>
      <c r="K3082" s="3" t="s">
        <v>95</v>
      </c>
      <c r="L3082" s="6" t="s">
        <v>34</v>
      </c>
      <c r="M3082" s="6" t="s">
        <v>35</v>
      </c>
      <c r="N3082" s="6" t="s">
        <v>10770</v>
      </c>
      <c r="O3082" s="6" t="s">
        <v>37</v>
      </c>
      <c r="P3082" s="32" t="s">
        <v>432</v>
      </c>
      <c r="Q3082" s="11" t="s">
        <v>433</v>
      </c>
      <c r="R3082" s="23">
        <v>6.7</v>
      </c>
      <c r="S3082" s="23">
        <v>264000</v>
      </c>
      <c r="T3082" s="9">
        <f t="shared" ref="T3082" si="1820">S3082*R3082</f>
        <v>1768800</v>
      </c>
      <c r="U3082" s="9">
        <f t="shared" ref="U3082" si="1821">T3082*1.12</f>
        <v>1981056.0000000002</v>
      </c>
      <c r="V3082" s="6"/>
      <c r="W3082" s="6">
        <v>2016</v>
      </c>
      <c r="X3082" s="41"/>
    </row>
    <row r="3083" spans="1:24" ht="102" x14ac:dyDescent="0.25">
      <c r="A3083" s="6" t="s">
        <v>8973</v>
      </c>
      <c r="B3083" s="6" t="s">
        <v>25</v>
      </c>
      <c r="C3083" s="6" t="s">
        <v>8111</v>
      </c>
      <c r="D3083" s="11" t="s">
        <v>1457</v>
      </c>
      <c r="E3083" s="11" t="s">
        <v>8112</v>
      </c>
      <c r="F3083" s="285" t="s">
        <v>8113</v>
      </c>
      <c r="G3083" s="6" t="s">
        <v>30</v>
      </c>
      <c r="H3083" s="126">
        <v>0</v>
      </c>
      <c r="I3083" s="6" t="s">
        <v>31</v>
      </c>
      <c r="J3083" s="6" t="s">
        <v>32</v>
      </c>
      <c r="K3083" s="3" t="s">
        <v>240</v>
      </c>
      <c r="L3083" s="6" t="s">
        <v>34</v>
      </c>
      <c r="M3083" s="6" t="s">
        <v>35</v>
      </c>
      <c r="N3083" s="6" t="s">
        <v>10770</v>
      </c>
      <c r="O3083" s="6" t="s">
        <v>37</v>
      </c>
      <c r="P3083" s="32" t="s">
        <v>432</v>
      </c>
      <c r="Q3083" s="11" t="s">
        <v>433</v>
      </c>
      <c r="R3083" s="23">
        <v>2.37</v>
      </c>
      <c r="S3083" s="23">
        <v>196000</v>
      </c>
      <c r="T3083" s="9">
        <v>0</v>
      </c>
      <c r="U3083" s="9">
        <f t="shared" si="1689"/>
        <v>0</v>
      </c>
      <c r="V3083" s="6"/>
      <c r="W3083" s="6">
        <v>2016</v>
      </c>
      <c r="X3083" s="41" t="s">
        <v>7178</v>
      </c>
    </row>
    <row r="3084" spans="1:24" ht="102" x14ac:dyDescent="0.25">
      <c r="A3084" s="6" t="s">
        <v>11388</v>
      </c>
      <c r="B3084" s="6" t="s">
        <v>25</v>
      </c>
      <c r="C3084" s="6" t="s">
        <v>8111</v>
      </c>
      <c r="D3084" s="11" t="s">
        <v>1457</v>
      </c>
      <c r="E3084" s="11" t="s">
        <v>8112</v>
      </c>
      <c r="F3084" s="285" t="s">
        <v>8113</v>
      </c>
      <c r="G3084" s="6" t="s">
        <v>30</v>
      </c>
      <c r="H3084" s="126">
        <v>0</v>
      </c>
      <c r="I3084" s="6" t="s">
        <v>31</v>
      </c>
      <c r="J3084" s="6" t="s">
        <v>32</v>
      </c>
      <c r="K3084" s="3" t="s">
        <v>95</v>
      </c>
      <c r="L3084" s="6" t="s">
        <v>34</v>
      </c>
      <c r="M3084" s="6" t="s">
        <v>35</v>
      </c>
      <c r="N3084" s="6" t="s">
        <v>10770</v>
      </c>
      <c r="O3084" s="6" t="s">
        <v>37</v>
      </c>
      <c r="P3084" s="32" t="s">
        <v>432</v>
      </c>
      <c r="Q3084" s="11" t="s">
        <v>433</v>
      </c>
      <c r="R3084" s="23">
        <v>2.37</v>
      </c>
      <c r="S3084" s="23">
        <v>225000</v>
      </c>
      <c r="T3084" s="9">
        <f t="shared" ref="T3084" si="1822">S3084*R3084</f>
        <v>533250</v>
      </c>
      <c r="U3084" s="9">
        <f t="shared" ref="U3084" si="1823">T3084*1.12</f>
        <v>597240</v>
      </c>
      <c r="V3084" s="6"/>
      <c r="W3084" s="6">
        <v>2016</v>
      </c>
      <c r="X3084" s="41"/>
    </row>
    <row r="3085" spans="1:24" ht="102" x14ac:dyDescent="0.25">
      <c r="A3085" s="6" t="s">
        <v>8974</v>
      </c>
      <c r="B3085" s="6" t="s">
        <v>25</v>
      </c>
      <c r="C3085" s="6" t="s">
        <v>8114</v>
      </c>
      <c r="D3085" s="11" t="s">
        <v>1457</v>
      </c>
      <c r="E3085" s="11" t="s">
        <v>8115</v>
      </c>
      <c r="F3085" s="285" t="s">
        <v>8116</v>
      </c>
      <c r="G3085" s="6" t="s">
        <v>30</v>
      </c>
      <c r="H3085" s="126">
        <v>0</v>
      </c>
      <c r="I3085" s="6" t="s">
        <v>31</v>
      </c>
      <c r="J3085" s="6" t="s">
        <v>32</v>
      </c>
      <c r="K3085" s="3" t="s">
        <v>240</v>
      </c>
      <c r="L3085" s="6" t="s">
        <v>34</v>
      </c>
      <c r="M3085" s="6" t="s">
        <v>35</v>
      </c>
      <c r="N3085" s="6" t="s">
        <v>10770</v>
      </c>
      <c r="O3085" s="6" t="s">
        <v>37</v>
      </c>
      <c r="P3085" s="32" t="s">
        <v>432</v>
      </c>
      <c r="Q3085" s="11" t="s">
        <v>433</v>
      </c>
      <c r="R3085" s="23">
        <v>5.85</v>
      </c>
      <c r="S3085" s="23">
        <v>196000</v>
      </c>
      <c r="T3085" s="9">
        <v>0</v>
      </c>
      <c r="U3085" s="9">
        <f t="shared" si="1689"/>
        <v>0</v>
      </c>
      <c r="V3085" s="6"/>
      <c r="W3085" s="6">
        <v>2016</v>
      </c>
      <c r="X3085" s="41" t="s">
        <v>7178</v>
      </c>
    </row>
    <row r="3086" spans="1:24" ht="102" x14ac:dyDescent="0.25">
      <c r="A3086" s="6" t="s">
        <v>11389</v>
      </c>
      <c r="B3086" s="6" t="s">
        <v>25</v>
      </c>
      <c r="C3086" s="6" t="s">
        <v>8114</v>
      </c>
      <c r="D3086" s="11" t="s">
        <v>1457</v>
      </c>
      <c r="E3086" s="11" t="s">
        <v>8115</v>
      </c>
      <c r="F3086" s="285" t="s">
        <v>8116</v>
      </c>
      <c r="G3086" s="6" t="s">
        <v>30</v>
      </c>
      <c r="H3086" s="126">
        <v>0</v>
      </c>
      <c r="I3086" s="6" t="s">
        <v>31</v>
      </c>
      <c r="J3086" s="6" t="s">
        <v>32</v>
      </c>
      <c r="K3086" s="3" t="s">
        <v>95</v>
      </c>
      <c r="L3086" s="6" t="s">
        <v>34</v>
      </c>
      <c r="M3086" s="6" t="s">
        <v>35</v>
      </c>
      <c r="N3086" s="6" t="s">
        <v>10770</v>
      </c>
      <c r="O3086" s="6" t="s">
        <v>37</v>
      </c>
      <c r="P3086" s="32" t="s">
        <v>432</v>
      </c>
      <c r="Q3086" s="11" t="s">
        <v>433</v>
      </c>
      <c r="R3086" s="23">
        <v>5.85</v>
      </c>
      <c r="S3086" s="23">
        <v>251800</v>
      </c>
      <c r="T3086" s="9">
        <f t="shared" ref="T3086" si="1824">S3086*R3086</f>
        <v>1473030</v>
      </c>
      <c r="U3086" s="9">
        <f t="shared" ref="U3086" si="1825">T3086*1.12</f>
        <v>1649793.6</v>
      </c>
      <c r="V3086" s="6"/>
      <c r="W3086" s="6">
        <v>2016</v>
      </c>
      <c r="X3086" s="41"/>
    </row>
    <row r="3087" spans="1:24" ht="102" x14ac:dyDescent="0.25">
      <c r="A3087" s="6" t="s">
        <v>8975</v>
      </c>
      <c r="B3087" s="6" t="s">
        <v>25</v>
      </c>
      <c r="C3087" s="6" t="s">
        <v>8117</v>
      </c>
      <c r="D3087" s="11" t="s">
        <v>1457</v>
      </c>
      <c r="E3087" s="11" t="s">
        <v>8118</v>
      </c>
      <c r="F3087" s="285" t="s">
        <v>8119</v>
      </c>
      <c r="G3087" s="6" t="s">
        <v>30</v>
      </c>
      <c r="H3087" s="126">
        <v>0</v>
      </c>
      <c r="I3087" s="6" t="s">
        <v>31</v>
      </c>
      <c r="J3087" s="6" t="s">
        <v>32</v>
      </c>
      <c r="K3087" s="3" t="s">
        <v>240</v>
      </c>
      <c r="L3087" s="6" t="s">
        <v>34</v>
      </c>
      <c r="M3087" s="6" t="s">
        <v>35</v>
      </c>
      <c r="N3087" s="6" t="s">
        <v>10770</v>
      </c>
      <c r="O3087" s="6" t="s">
        <v>37</v>
      </c>
      <c r="P3087" s="32" t="s">
        <v>432</v>
      </c>
      <c r="Q3087" s="11" t="s">
        <v>433</v>
      </c>
      <c r="R3087" s="23">
        <v>16.91</v>
      </c>
      <c r="S3087" s="23">
        <v>196000</v>
      </c>
      <c r="T3087" s="9">
        <v>0</v>
      </c>
      <c r="U3087" s="9">
        <f t="shared" si="1689"/>
        <v>0</v>
      </c>
      <c r="V3087" s="6"/>
      <c r="W3087" s="6">
        <v>2016</v>
      </c>
      <c r="X3087" s="41" t="s">
        <v>7178</v>
      </c>
    </row>
    <row r="3088" spans="1:24" ht="102" x14ac:dyDescent="0.25">
      <c r="A3088" s="6" t="s">
        <v>11391</v>
      </c>
      <c r="B3088" s="6" t="s">
        <v>25</v>
      </c>
      <c r="C3088" s="6" t="s">
        <v>8117</v>
      </c>
      <c r="D3088" s="11" t="s">
        <v>1457</v>
      </c>
      <c r="E3088" s="11" t="s">
        <v>8118</v>
      </c>
      <c r="F3088" s="285" t="s">
        <v>8119</v>
      </c>
      <c r="G3088" s="6" t="s">
        <v>30</v>
      </c>
      <c r="H3088" s="126">
        <v>0</v>
      </c>
      <c r="I3088" s="6" t="s">
        <v>31</v>
      </c>
      <c r="J3088" s="6" t="s">
        <v>32</v>
      </c>
      <c r="K3088" s="3" t="s">
        <v>95</v>
      </c>
      <c r="L3088" s="6" t="s">
        <v>34</v>
      </c>
      <c r="M3088" s="6" t="s">
        <v>35</v>
      </c>
      <c r="N3088" s="6" t="s">
        <v>10770</v>
      </c>
      <c r="O3088" s="6" t="s">
        <v>37</v>
      </c>
      <c r="P3088" s="32" t="s">
        <v>432</v>
      </c>
      <c r="Q3088" s="11" t="s">
        <v>433</v>
      </c>
      <c r="R3088" s="23">
        <v>16.91</v>
      </c>
      <c r="S3088" s="23">
        <v>251800</v>
      </c>
      <c r="T3088" s="9">
        <f t="shared" ref="T3088" si="1826">S3088*R3088</f>
        <v>4257938</v>
      </c>
      <c r="U3088" s="9">
        <f t="shared" ref="U3088" si="1827">T3088*1.12</f>
        <v>4768890.5600000005</v>
      </c>
      <c r="V3088" s="6"/>
      <c r="W3088" s="6">
        <v>2016</v>
      </c>
      <c r="X3088" s="41"/>
    </row>
    <row r="3089" spans="1:24" ht="102" x14ac:dyDescent="0.25">
      <c r="A3089" s="6" t="s">
        <v>8976</v>
      </c>
      <c r="B3089" s="6" t="s">
        <v>25</v>
      </c>
      <c r="C3089" s="6" t="s">
        <v>1456</v>
      </c>
      <c r="D3089" s="11" t="s">
        <v>1457</v>
      </c>
      <c r="E3089" s="11" t="s">
        <v>1458</v>
      </c>
      <c r="F3089" s="284" t="s">
        <v>1459</v>
      </c>
      <c r="G3089" s="6" t="s">
        <v>30</v>
      </c>
      <c r="H3089" s="126">
        <v>0</v>
      </c>
      <c r="I3089" s="6" t="s">
        <v>31</v>
      </c>
      <c r="J3089" s="6" t="s">
        <v>32</v>
      </c>
      <c r="K3089" s="3" t="s">
        <v>240</v>
      </c>
      <c r="L3089" s="6" t="s">
        <v>34</v>
      </c>
      <c r="M3089" s="6" t="s">
        <v>35</v>
      </c>
      <c r="N3089" s="6" t="s">
        <v>10770</v>
      </c>
      <c r="O3089" s="6" t="s">
        <v>37</v>
      </c>
      <c r="P3089" s="32" t="s">
        <v>432</v>
      </c>
      <c r="Q3089" s="11" t="s">
        <v>433</v>
      </c>
      <c r="R3089" s="23">
        <v>0.86699999999999999</v>
      </c>
      <c r="S3089" s="23">
        <v>196000</v>
      </c>
      <c r="T3089" s="9">
        <f t="shared" si="1819"/>
        <v>169932</v>
      </c>
      <c r="U3089" s="9">
        <f t="shared" si="1689"/>
        <v>190323.84000000003</v>
      </c>
      <c r="V3089" s="6"/>
      <c r="W3089" s="6">
        <v>2016</v>
      </c>
      <c r="X3089" s="41"/>
    </row>
    <row r="3090" spans="1:24" ht="102" x14ac:dyDescent="0.25">
      <c r="A3090" s="6" t="s">
        <v>8977</v>
      </c>
      <c r="B3090" s="6" t="s">
        <v>25</v>
      </c>
      <c r="C3090" s="6" t="s">
        <v>8120</v>
      </c>
      <c r="D3090" s="11" t="s">
        <v>8121</v>
      </c>
      <c r="E3090" s="11" t="s">
        <v>8122</v>
      </c>
      <c r="F3090" s="285" t="s">
        <v>8123</v>
      </c>
      <c r="G3090" s="6" t="s">
        <v>30</v>
      </c>
      <c r="H3090" s="126">
        <v>0</v>
      </c>
      <c r="I3090" s="6" t="s">
        <v>31</v>
      </c>
      <c r="J3090" s="6" t="s">
        <v>32</v>
      </c>
      <c r="K3090" s="3" t="s">
        <v>240</v>
      </c>
      <c r="L3090" s="6" t="s">
        <v>34</v>
      </c>
      <c r="M3090" s="6" t="s">
        <v>35</v>
      </c>
      <c r="N3090" s="6" t="s">
        <v>10770</v>
      </c>
      <c r="O3090" s="6" t="s">
        <v>37</v>
      </c>
      <c r="P3090" s="32" t="s">
        <v>432</v>
      </c>
      <c r="Q3090" s="11" t="s">
        <v>433</v>
      </c>
      <c r="R3090" s="23">
        <v>14.64</v>
      </c>
      <c r="S3090" s="23">
        <v>196000</v>
      </c>
      <c r="T3090" s="9">
        <v>0</v>
      </c>
      <c r="U3090" s="9">
        <f t="shared" si="1689"/>
        <v>0</v>
      </c>
      <c r="V3090" s="6"/>
      <c r="W3090" s="6">
        <v>2016</v>
      </c>
      <c r="X3090" s="41" t="s">
        <v>7178</v>
      </c>
    </row>
    <row r="3091" spans="1:24" ht="102" x14ac:dyDescent="0.25">
      <c r="A3091" s="6" t="s">
        <v>11392</v>
      </c>
      <c r="B3091" s="6" t="s">
        <v>25</v>
      </c>
      <c r="C3091" s="6" t="s">
        <v>8120</v>
      </c>
      <c r="D3091" s="11" t="s">
        <v>8121</v>
      </c>
      <c r="E3091" s="11" t="s">
        <v>8122</v>
      </c>
      <c r="F3091" s="285" t="s">
        <v>8123</v>
      </c>
      <c r="G3091" s="6" t="s">
        <v>30</v>
      </c>
      <c r="H3091" s="126">
        <v>0</v>
      </c>
      <c r="I3091" s="6" t="s">
        <v>31</v>
      </c>
      <c r="J3091" s="6" t="s">
        <v>32</v>
      </c>
      <c r="K3091" s="3" t="s">
        <v>95</v>
      </c>
      <c r="L3091" s="6" t="s">
        <v>34</v>
      </c>
      <c r="M3091" s="6" t="s">
        <v>35</v>
      </c>
      <c r="N3091" s="6" t="s">
        <v>10770</v>
      </c>
      <c r="O3091" s="6" t="s">
        <v>37</v>
      </c>
      <c r="P3091" s="32" t="s">
        <v>432</v>
      </c>
      <c r="Q3091" s="11" t="s">
        <v>433</v>
      </c>
      <c r="R3091" s="23">
        <v>14.64</v>
      </c>
      <c r="S3091" s="23">
        <v>256250</v>
      </c>
      <c r="T3091" s="9">
        <f t="shared" ref="T3091" si="1828">S3091*R3091</f>
        <v>3751500</v>
      </c>
      <c r="U3091" s="9">
        <f t="shared" ref="U3091" si="1829">T3091*1.12</f>
        <v>4201680</v>
      </c>
      <c r="V3091" s="6"/>
      <c r="W3091" s="6">
        <v>2016</v>
      </c>
      <c r="X3091" s="41"/>
    </row>
    <row r="3092" spans="1:24" ht="102" x14ac:dyDescent="0.25">
      <c r="A3092" s="6" t="s">
        <v>8978</v>
      </c>
      <c r="B3092" s="6" t="s">
        <v>25</v>
      </c>
      <c r="C3092" s="6" t="s">
        <v>8124</v>
      </c>
      <c r="D3092" s="11" t="s">
        <v>1457</v>
      </c>
      <c r="E3092" s="11" t="s">
        <v>8125</v>
      </c>
      <c r="F3092" s="284" t="s">
        <v>8126</v>
      </c>
      <c r="G3092" s="6" t="s">
        <v>30</v>
      </c>
      <c r="H3092" s="126">
        <v>0</v>
      </c>
      <c r="I3092" s="6" t="s">
        <v>31</v>
      </c>
      <c r="J3092" s="6" t="s">
        <v>32</v>
      </c>
      <c r="K3092" s="3" t="s">
        <v>240</v>
      </c>
      <c r="L3092" s="6" t="s">
        <v>34</v>
      </c>
      <c r="M3092" s="6" t="s">
        <v>35</v>
      </c>
      <c r="N3092" s="6" t="s">
        <v>10770</v>
      </c>
      <c r="O3092" s="6" t="s">
        <v>37</v>
      </c>
      <c r="P3092" s="32" t="s">
        <v>432</v>
      </c>
      <c r="Q3092" s="11" t="s">
        <v>433</v>
      </c>
      <c r="R3092" s="23">
        <v>2.6120000000000001</v>
      </c>
      <c r="S3092" s="23">
        <v>196000</v>
      </c>
      <c r="T3092" s="9">
        <f t="shared" si="1819"/>
        <v>511952</v>
      </c>
      <c r="U3092" s="9">
        <f t="shared" si="1689"/>
        <v>573386.24000000011</v>
      </c>
      <c r="V3092" s="6"/>
      <c r="W3092" s="6">
        <v>2016</v>
      </c>
      <c r="X3092" s="41"/>
    </row>
    <row r="3093" spans="1:24" ht="153" x14ac:dyDescent="0.25">
      <c r="A3093" s="6" t="s">
        <v>8979</v>
      </c>
      <c r="B3093" s="6" t="s">
        <v>25</v>
      </c>
      <c r="C3093" s="6" t="s">
        <v>8127</v>
      </c>
      <c r="D3093" s="11" t="s">
        <v>1462</v>
      </c>
      <c r="E3093" s="11" t="s">
        <v>8128</v>
      </c>
      <c r="F3093" s="284" t="s">
        <v>8129</v>
      </c>
      <c r="G3093" s="6" t="s">
        <v>30</v>
      </c>
      <c r="H3093" s="126">
        <v>60</v>
      </c>
      <c r="I3093" s="6" t="s">
        <v>31</v>
      </c>
      <c r="J3093" s="6" t="s">
        <v>32</v>
      </c>
      <c r="K3093" s="3" t="s">
        <v>240</v>
      </c>
      <c r="L3093" s="6" t="s">
        <v>34</v>
      </c>
      <c r="M3093" s="6" t="s">
        <v>35</v>
      </c>
      <c r="N3093" s="11" t="s">
        <v>78</v>
      </c>
      <c r="O3093" s="6" t="s">
        <v>79</v>
      </c>
      <c r="P3093" s="32" t="s">
        <v>432</v>
      </c>
      <c r="Q3093" s="11" t="s">
        <v>433</v>
      </c>
      <c r="R3093" s="23">
        <v>6.47</v>
      </c>
      <c r="S3093" s="23">
        <v>140000</v>
      </c>
      <c r="T3093" s="9">
        <v>0</v>
      </c>
      <c r="U3093" s="9">
        <f t="shared" si="1689"/>
        <v>0</v>
      </c>
      <c r="V3093" s="6" t="s">
        <v>80</v>
      </c>
      <c r="W3093" s="6">
        <v>2016</v>
      </c>
      <c r="X3093" s="41" t="s">
        <v>6995</v>
      </c>
    </row>
    <row r="3094" spans="1:24" ht="102" x14ac:dyDescent="0.25">
      <c r="A3094" s="6" t="s">
        <v>10745</v>
      </c>
      <c r="B3094" s="6" t="s">
        <v>25</v>
      </c>
      <c r="C3094" s="6" t="s">
        <v>8127</v>
      </c>
      <c r="D3094" s="11" t="s">
        <v>1462</v>
      </c>
      <c r="E3094" s="11" t="s">
        <v>8128</v>
      </c>
      <c r="F3094" s="284" t="s">
        <v>8129</v>
      </c>
      <c r="G3094" s="6" t="s">
        <v>30</v>
      </c>
      <c r="H3094" s="126">
        <v>0</v>
      </c>
      <c r="I3094" s="6" t="s">
        <v>31</v>
      </c>
      <c r="J3094" s="6" t="s">
        <v>32</v>
      </c>
      <c r="K3094" s="3" t="s">
        <v>240</v>
      </c>
      <c r="L3094" s="6" t="s">
        <v>34</v>
      </c>
      <c r="M3094" s="6" t="s">
        <v>35</v>
      </c>
      <c r="N3094" s="11" t="s">
        <v>36</v>
      </c>
      <c r="O3094" s="6" t="s">
        <v>37</v>
      </c>
      <c r="P3094" s="32" t="s">
        <v>432</v>
      </c>
      <c r="Q3094" s="11" t="s">
        <v>433</v>
      </c>
      <c r="R3094" s="23">
        <v>6.47</v>
      </c>
      <c r="S3094" s="23">
        <v>140000</v>
      </c>
      <c r="T3094" s="9">
        <v>0</v>
      </c>
      <c r="U3094" s="9">
        <f t="shared" si="1689"/>
        <v>0</v>
      </c>
      <c r="V3094" s="6"/>
      <c r="W3094" s="6">
        <v>2016</v>
      </c>
      <c r="X3094" s="41" t="s">
        <v>7178</v>
      </c>
    </row>
    <row r="3095" spans="1:24" ht="102" x14ac:dyDescent="0.25">
      <c r="A3095" s="6" t="s">
        <v>10846</v>
      </c>
      <c r="B3095" s="6" t="s">
        <v>25</v>
      </c>
      <c r="C3095" s="6" t="s">
        <v>8127</v>
      </c>
      <c r="D3095" s="11" t="s">
        <v>1462</v>
      </c>
      <c r="E3095" s="11" t="s">
        <v>8128</v>
      </c>
      <c r="F3095" s="284" t="s">
        <v>8129</v>
      </c>
      <c r="G3095" s="6" t="s">
        <v>30</v>
      </c>
      <c r="H3095" s="126">
        <v>0</v>
      </c>
      <c r="I3095" s="6" t="s">
        <v>31</v>
      </c>
      <c r="J3095" s="6" t="s">
        <v>32</v>
      </c>
      <c r="K3095" s="3" t="s">
        <v>95</v>
      </c>
      <c r="L3095" s="6" t="s">
        <v>34</v>
      </c>
      <c r="M3095" s="6" t="s">
        <v>35</v>
      </c>
      <c r="N3095" s="11" t="s">
        <v>36</v>
      </c>
      <c r="O3095" s="6" t="s">
        <v>37</v>
      </c>
      <c r="P3095" s="32" t="s">
        <v>432</v>
      </c>
      <c r="Q3095" s="11" t="s">
        <v>433</v>
      </c>
      <c r="R3095" s="23">
        <v>6.47</v>
      </c>
      <c r="S3095" s="23">
        <v>197000</v>
      </c>
      <c r="T3095" s="9">
        <f t="shared" ref="T3095" si="1830">S3095*R3095</f>
        <v>1274590</v>
      </c>
      <c r="U3095" s="9">
        <f t="shared" ref="U3095" si="1831">T3095*1.12</f>
        <v>1427540.8</v>
      </c>
      <c r="V3095" s="6"/>
      <c r="W3095" s="6">
        <v>2016</v>
      </c>
      <c r="X3095" s="41"/>
    </row>
    <row r="3096" spans="1:24" ht="153" x14ac:dyDescent="0.25">
      <c r="A3096" s="6" t="s">
        <v>8980</v>
      </c>
      <c r="B3096" s="6" t="s">
        <v>25</v>
      </c>
      <c r="C3096" s="6" t="s">
        <v>8130</v>
      </c>
      <c r="D3096" s="11" t="s">
        <v>1462</v>
      </c>
      <c r="E3096" s="11" t="s">
        <v>8131</v>
      </c>
      <c r="F3096" s="284" t="s">
        <v>8132</v>
      </c>
      <c r="G3096" s="6" t="s">
        <v>30</v>
      </c>
      <c r="H3096" s="126">
        <v>60</v>
      </c>
      <c r="I3096" s="6" t="s">
        <v>31</v>
      </c>
      <c r="J3096" s="6" t="s">
        <v>32</v>
      </c>
      <c r="K3096" s="3" t="s">
        <v>240</v>
      </c>
      <c r="L3096" s="6" t="s">
        <v>34</v>
      </c>
      <c r="M3096" s="6" t="s">
        <v>35</v>
      </c>
      <c r="N3096" s="11" t="s">
        <v>78</v>
      </c>
      <c r="O3096" s="6" t="s">
        <v>79</v>
      </c>
      <c r="P3096" s="32" t="s">
        <v>432</v>
      </c>
      <c r="Q3096" s="11" t="s">
        <v>433</v>
      </c>
      <c r="R3096" s="23">
        <v>1.47</v>
      </c>
      <c r="S3096" s="23">
        <v>140000</v>
      </c>
      <c r="T3096" s="9">
        <v>0</v>
      </c>
      <c r="U3096" s="9">
        <f t="shared" si="1689"/>
        <v>0</v>
      </c>
      <c r="V3096" s="6" t="s">
        <v>80</v>
      </c>
      <c r="W3096" s="6">
        <v>2016</v>
      </c>
      <c r="X3096" s="41" t="s">
        <v>6995</v>
      </c>
    </row>
    <row r="3097" spans="1:24" ht="102" x14ac:dyDescent="0.25">
      <c r="A3097" s="6" t="s">
        <v>10746</v>
      </c>
      <c r="B3097" s="6" t="s">
        <v>25</v>
      </c>
      <c r="C3097" s="6" t="s">
        <v>8130</v>
      </c>
      <c r="D3097" s="11" t="s">
        <v>1462</v>
      </c>
      <c r="E3097" s="11" t="s">
        <v>8131</v>
      </c>
      <c r="F3097" s="284" t="s">
        <v>8132</v>
      </c>
      <c r="G3097" s="6" t="s">
        <v>30</v>
      </c>
      <c r="H3097" s="126">
        <v>0</v>
      </c>
      <c r="I3097" s="6" t="s">
        <v>31</v>
      </c>
      <c r="J3097" s="6" t="s">
        <v>32</v>
      </c>
      <c r="K3097" s="3" t="s">
        <v>240</v>
      </c>
      <c r="L3097" s="6" t="s">
        <v>34</v>
      </c>
      <c r="M3097" s="6" t="s">
        <v>35</v>
      </c>
      <c r="N3097" s="11" t="s">
        <v>36</v>
      </c>
      <c r="O3097" s="6" t="s">
        <v>37</v>
      </c>
      <c r="P3097" s="32" t="s">
        <v>432</v>
      </c>
      <c r="Q3097" s="11" t="s">
        <v>433</v>
      </c>
      <c r="R3097" s="23">
        <v>1.47</v>
      </c>
      <c r="S3097" s="23">
        <v>140000</v>
      </c>
      <c r="T3097" s="9">
        <v>0</v>
      </c>
      <c r="U3097" s="9">
        <f t="shared" ref="U3097:U3098" si="1832">T3097*1.12</f>
        <v>0</v>
      </c>
      <c r="V3097" s="6"/>
      <c r="W3097" s="6">
        <v>2016</v>
      </c>
      <c r="X3097" s="41" t="s">
        <v>7178</v>
      </c>
    </row>
    <row r="3098" spans="1:24" ht="102" x14ac:dyDescent="0.25">
      <c r="A3098" s="6" t="s">
        <v>10847</v>
      </c>
      <c r="B3098" s="6" t="s">
        <v>25</v>
      </c>
      <c r="C3098" s="6" t="s">
        <v>8130</v>
      </c>
      <c r="D3098" s="11" t="s">
        <v>1462</v>
      </c>
      <c r="E3098" s="11" t="s">
        <v>8131</v>
      </c>
      <c r="F3098" s="284" t="s">
        <v>8132</v>
      </c>
      <c r="G3098" s="6" t="s">
        <v>30</v>
      </c>
      <c r="H3098" s="126">
        <v>0</v>
      </c>
      <c r="I3098" s="6" t="s">
        <v>31</v>
      </c>
      <c r="J3098" s="6" t="s">
        <v>32</v>
      </c>
      <c r="K3098" s="3" t="s">
        <v>95</v>
      </c>
      <c r="L3098" s="6" t="s">
        <v>34</v>
      </c>
      <c r="M3098" s="6" t="s">
        <v>35</v>
      </c>
      <c r="N3098" s="11" t="s">
        <v>36</v>
      </c>
      <c r="O3098" s="6" t="s">
        <v>37</v>
      </c>
      <c r="P3098" s="32" t="s">
        <v>432</v>
      </c>
      <c r="Q3098" s="11" t="s">
        <v>433</v>
      </c>
      <c r="R3098" s="23">
        <v>1.47</v>
      </c>
      <c r="S3098" s="23">
        <v>197000</v>
      </c>
      <c r="T3098" s="9">
        <v>0</v>
      </c>
      <c r="U3098" s="9">
        <f t="shared" si="1832"/>
        <v>0</v>
      </c>
      <c r="V3098" s="6"/>
      <c r="W3098" s="6">
        <v>2016</v>
      </c>
      <c r="X3098" s="41" t="s">
        <v>6907</v>
      </c>
    </row>
    <row r="3099" spans="1:24" ht="102" x14ac:dyDescent="0.25">
      <c r="A3099" s="6" t="s">
        <v>11195</v>
      </c>
      <c r="B3099" s="6" t="s">
        <v>25</v>
      </c>
      <c r="C3099" s="6" t="s">
        <v>8130</v>
      </c>
      <c r="D3099" s="11" t="s">
        <v>1462</v>
      </c>
      <c r="E3099" s="11" t="s">
        <v>8131</v>
      </c>
      <c r="F3099" s="284" t="s">
        <v>8132</v>
      </c>
      <c r="G3099" s="6" t="s">
        <v>30</v>
      </c>
      <c r="H3099" s="126">
        <v>0</v>
      </c>
      <c r="I3099" s="6" t="s">
        <v>31</v>
      </c>
      <c r="J3099" s="6" t="s">
        <v>32</v>
      </c>
      <c r="K3099" s="3" t="s">
        <v>95</v>
      </c>
      <c r="L3099" s="6" t="s">
        <v>34</v>
      </c>
      <c r="M3099" s="6" t="s">
        <v>35</v>
      </c>
      <c r="N3099" s="11" t="s">
        <v>36</v>
      </c>
      <c r="O3099" s="6" t="s">
        <v>37</v>
      </c>
      <c r="P3099" s="32" t="s">
        <v>432</v>
      </c>
      <c r="Q3099" s="11" t="s">
        <v>433</v>
      </c>
      <c r="R3099" s="23">
        <v>18.099999999999998</v>
      </c>
      <c r="S3099" s="23">
        <v>197000</v>
      </c>
      <c r="T3099" s="9">
        <f t="shared" ref="T3099" si="1833">S3099*R3099</f>
        <v>3565699.9999999995</v>
      </c>
      <c r="U3099" s="9">
        <f t="shared" ref="U3099" si="1834">T3099*1.12</f>
        <v>3993584</v>
      </c>
      <c r="V3099" s="6"/>
      <c r="W3099" s="6">
        <v>2016</v>
      </c>
      <c r="X3099" s="41"/>
    </row>
    <row r="3100" spans="1:24" ht="153" x14ac:dyDescent="0.25">
      <c r="A3100" s="6" t="s">
        <v>8981</v>
      </c>
      <c r="B3100" s="6" t="s">
        <v>25</v>
      </c>
      <c r="C3100" s="6" t="s">
        <v>8133</v>
      </c>
      <c r="D3100" s="11" t="s">
        <v>1462</v>
      </c>
      <c r="E3100" s="11" t="s">
        <v>8134</v>
      </c>
      <c r="F3100" s="284" t="s">
        <v>8135</v>
      </c>
      <c r="G3100" s="6" t="s">
        <v>30</v>
      </c>
      <c r="H3100" s="126">
        <v>60</v>
      </c>
      <c r="I3100" s="6" t="s">
        <v>31</v>
      </c>
      <c r="J3100" s="6" t="s">
        <v>32</v>
      </c>
      <c r="K3100" s="3" t="s">
        <v>240</v>
      </c>
      <c r="L3100" s="6" t="s">
        <v>34</v>
      </c>
      <c r="M3100" s="6" t="s">
        <v>35</v>
      </c>
      <c r="N3100" s="11" t="s">
        <v>78</v>
      </c>
      <c r="O3100" s="6" t="s">
        <v>79</v>
      </c>
      <c r="P3100" s="32" t="s">
        <v>432</v>
      </c>
      <c r="Q3100" s="11" t="s">
        <v>433</v>
      </c>
      <c r="R3100" s="23">
        <v>2.0249999999999999</v>
      </c>
      <c r="S3100" s="23">
        <v>140000</v>
      </c>
      <c r="T3100" s="9">
        <v>0</v>
      </c>
      <c r="U3100" s="9">
        <f t="shared" si="1689"/>
        <v>0</v>
      </c>
      <c r="V3100" s="6" t="s">
        <v>80</v>
      </c>
      <c r="W3100" s="6">
        <v>2016</v>
      </c>
      <c r="X3100" s="41" t="s">
        <v>6995</v>
      </c>
    </row>
    <row r="3101" spans="1:24" ht="102" x14ac:dyDescent="0.25">
      <c r="A3101" s="6" t="s">
        <v>10747</v>
      </c>
      <c r="B3101" s="6" t="s">
        <v>25</v>
      </c>
      <c r="C3101" s="6" t="s">
        <v>8133</v>
      </c>
      <c r="D3101" s="11" t="s">
        <v>1462</v>
      </c>
      <c r="E3101" s="11" t="s">
        <v>8134</v>
      </c>
      <c r="F3101" s="284" t="s">
        <v>8135</v>
      </c>
      <c r="G3101" s="6" t="s">
        <v>30</v>
      </c>
      <c r="H3101" s="126">
        <v>0</v>
      </c>
      <c r="I3101" s="6" t="s">
        <v>31</v>
      </c>
      <c r="J3101" s="6" t="s">
        <v>32</v>
      </c>
      <c r="K3101" s="3" t="s">
        <v>240</v>
      </c>
      <c r="L3101" s="6" t="s">
        <v>34</v>
      </c>
      <c r="M3101" s="6" t="s">
        <v>35</v>
      </c>
      <c r="N3101" s="11" t="s">
        <v>36</v>
      </c>
      <c r="O3101" s="6" t="s">
        <v>37</v>
      </c>
      <c r="P3101" s="32" t="s">
        <v>432</v>
      </c>
      <c r="Q3101" s="11" t="s">
        <v>433</v>
      </c>
      <c r="R3101" s="23">
        <v>2.0249999999999999</v>
      </c>
      <c r="S3101" s="23">
        <v>140000</v>
      </c>
      <c r="T3101" s="9">
        <v>0</v>
      </c>
      <c r="U3101" s="9">
        <f t="shared" ref="U3101:U3102" si="1835">T3101*1.12</f>
        <v>0</v>
      </c>
      <c r="V3101" s="6"/>
      <c r="W3101" s="6">
        <v>2016</v>
      </c>
      <c r="X3101" s="41" t="s">
        <v>7178</v>
      </c>
    </row>
    <row r="3102" spans="1:24" ht="102" x14ac:dyDescent="0.25">
      <c r="A3102" s="6" t="s">
        <v>10848</v>
      </c>
      <c r="B3102" s="6" t="s">
        <v>25</v>
      </c>
      <c r="C3102" s="6" t="s">
        <v>8133</v>
      </c>
      <c r="D3102" s="11" t="s">
        <v>1462</v>
      </c>
      <c r="E3102" s="11" t="s">
        <v>8134</v>
      </c>
      <c r="F3102" s="284" t="s">
        <v>8135</v>
      </c>
      <c r="G3102" s="6" t="s">
        <v>30</v>
      </c>
      <c r="H3102" s="126">
        <v>0</v>
      </c>
      <c r="I3102" s="6" t="s">
        <v>31</v>
      </c>
      <c r="J3102" s="6" t="s">
        <v>32</v>
      </c>
      <c r="K3102" s="3" t="s">
        <v>95</v>
      </c>
      <c r="L3102" s="6" t="s">
        <v>34</v>
      </c>
      <c r="M3102" s="6" t="s">
        <v>35</v>
      </c>
      <c r="N3102" s="11" t="s">
        <v>36</v>
      </c>
      <c r="O3102" s="6" t="s">
        <v>37</v>
      </c>
      <c r="P3102" s="32" t="s">
        <v>432</v>
      </c>
      <c r="Q3102" s="11" t="s">
        <v>433</v>
      </c>
      <c r="R3102" s="23">
        <v>2.0249999999999999</v>
      </c>
      <c r="S3102" s="23">
        <v>197000</v>
      </c>
      <c r="T3102" s="9">
        <f t="shared" ref="T3102" si="1836">S3102*R3102</f>
        <v>398925</v>
      </c>
      <c r="U3102" s="9">
        <f t="shared" si="1835"/>
        <v>446796.00000000006</v>
      </c>
      <c r="V3102" s="6"/>
      <c r="W3102" s="6">
        <v>2016</v>
      </c>
      <c r="X3102" s="41"/>
    </row>
    <row r="3103" spans="1:24" ht="153" x14ac:dyDescent="0.25">
      <c r="A3103" s="6" t="s">
        <v>8982</v>
      </c>
      <c r="B3103" s="6" t="s">
        <v>25</v>
      </c>
      <c r="C3103" s="6" t="s">
        <v>8136</v>
      </c>
      <c r="D3103" s="11" t="s">
        <v>1462</v>
      </c>
      <c r="E3103" s="11" t="s">
        <v>8137</v>
      </c>
      <c r="F3103" s="284" t="s">
        <v>8138</v>
      </c>
      <c r="G3103" s="6" t="s">
        <v>30</v>
      </c>
      <c r="H3103" s="126">
        <v>60</v>
      </c>
      <c r="I3103" s="6" t="s">
        <v>31</v>
      </c>
      <c r="J3103" s="6" t="s">
        <v>32</v>
      </c>
      <c r="K3103" s="3" t="s">
        <v>240</v>
      </c>
      <c r="L3103" s="6" t="s">
        <v>34</v>
      </c>
      <c r="M3103" s="6" t="s">
        <v>35</v>
      </c>
      <c r="N3103" s="11" t="s">
        <v>78</v>
      </c>
      <c r="O3103" s="6" t="s">
        <v>79</v>
      </c>
      <c r="P3103" s="32" t="s">
        <v>432</v>
      </c>
      <c r="Q3103" s="11" t="s">
        <v>433</v>
      </c>
      <c r="R3103" s="23">
        <v>10.98</v>
      </c>
      <c r="S3103" s="23">
        <v>140000</v>
      </c>
      <c r="T3103" s="9">
        <f t="shared" si="1819"/>
        <v>1537200</v>
      </c>
      <c r="U3103" s="9">
        <f t="shared" si="1689"/>
        <v>1721664.0000000002</v>
      </c>
      <c r="V3103" s="6" t="s">
        <v>80</v>
      </c>
      <c r="W3103" s="6">
        <v>2016</v>
      </c>
      <c r="X3103" s="41"/>
    </row>
    <row r="3104" spans="1:24" ht="153" x14ac:dyDescent="0.25">
      <c r="A3104" s="6" t="s">
        <v>8983</v>
      </c>
      <c r="B3104" s="6" t="s">
        <v>25</v>
      </c>
      <c r="C3104" s="6" t="s">
        <v>8139</v>
      </c>
      <c r="D3104" s="11" t="s">
        <v>1462</v>
      </c>
      <c r="E3104" s="11" t="s">
        <v>8140</v>
      </c>
      <c r="F3104" s="284" t="s">
        <v>8141</v>
      </c>
      <c r="G3104" s="6" t="s">
        <v>30</v>
      </c>
      <c r="H3104" s="126">
        <v>60</v>
      </c>
      <c r="I3104" s="6" t="s">
        <v>31</v>
      </c>
      <c r="J3104" s="6" t="s">
        <v>32</v>
      </c>
      <c r="K3104" s="3" t="s">
        <v>240</v>
      </c>
      <c r="L3104" s="6" t="s">
        <v>34</v>
      </c>
      <c r="M3104" s="6" t="s">
        <v>35</v>
      </c>
      <c r="N3104" s="11" t="s">
        <v>78</v>
      </c>
      <c r="O3104" s="6" t="s">
        <v>79</v>
      </c>
      <c r="P3104" s="32" t="s">
        <v>432</v>
      </c>
      <c r="Q3104" s="11" t="s">
        <v>433</v>
      </c>
      <c r="R3104" s="23">
        <v>9.15</v>
      </c>
      <c r="S3104" s="23">
        <v>140000</v>
      </c>
      <c r="T3104" s="9">
        <f t="shared" si="1819"/>
        <v>1281000</v>
      </c>
      <c r="U3104" s="9">
        <f t="shared" si="1689"/>
        <v>1434720.0000000002</v>
      </c>
      <c r="V3104" s="6" t="s">
        <v>80</v>
      </c>
      <c r="W3104" s="6">
        <v>2016</v>
      </c>
      <c r="X3104" s="41"/>
    </row>
    <row r="3105" spans="1:24" ht="153" x14ac:dyDescent="0.25">
      <c r="A3105" s="6" t="s">
        <v>8984</v>
      </c>
      <c r="B3105" s="6" t="s">
        <v>25</v>
      </c>
      <c r="C3105" s="6" t="s">
        <v>8142</v>
      </c>
      <c r="D3105" s="11" t="s">
        <v>1534</v>
      </c>
      <c r="E3105" s="11" t="s">
        <v>8143</v>
      </c>
      <c r="F3105" s="284" t="s">
        <v>8144</v>
      </c>
      <c r="G3105" s="6" t="s">
        <v>30</v>
      </c>
      <c r="H3105" s="126">
        <v>60</v>
      </c>
      <c r="I3105" s="6" t="s">
        <v>31</v>
      </c>
      <c r="J3105" s="6" t="s">
        <v>32</v>
      </c>
      <c r="K3105" s="3" t="s">
        <v>240</v>
      </c>
      <c r="L3105" s="6" t="s">
        <v>34</v>
      </c>
      <c r="M3105" s="6" t="s">
        <v>35</v>
      </c>
      <c r="N3105" s="11" t="s">
        <v>78</v>
      </c>
      <c r="O3105" s="6" t="s">
        <v>79</v>
      </c>
      <c r="P3105" s="32" t="s">
        <v>432</v>
      </c>
      <c r="Q3105" s="11" t="s">
        <v>433</v>
      </c>
      <c r="R3105" s="23">
        <v>8.2100000000000009</v>
      </c>
      <c r="S3105" s="23">
        <v>140340</v>
      </c>
      <c r="T3105" s="9">
        <v>0</v>
      </c>
      <c r="U3105" s="9">
        <f t="shared" si="1689"/>
        <v>0</v>
      </c>
      <c r="V3105" s="6" t="s">
        <v>80</v>
      </c>
      <c r="W3105" s="6">
        <v>2016</v>
      </c>
      <c r="X3105" s="41" t="s">
        <v>6995</v>
      </c>
    </row>
    <row r="3106" spans="1:24" ht="153" x14ac:dyDescent="0.25">
      <c r="A3106" s="6" t="s">
        <v>10818</v>
      </c>
      <c r="B3106" s="6" t="s">
        <v>25</v>
      </c>
      <c r="C3106" s="6" t="s">
        <v>8142</v>
      </c>
      <c r="D3106" s="11" t="s">
        <v>1534</v>
      </c>
      <c r="E3106" s="11" t="s">
        <v>8143</v>
      </c>
      <c r="F3106" s="284" t="s">
        <v>8144</v>
      </c>
      <c r="G3106" s="6" t="s">
        <v>30</v>
      </c>
      <c r="H3106" s="126">
        <v>0</v>
      </c>
      <c r="I3106" s="6" t="s">
        <v>31</v>
      </c>
      <c r="J3106" s="6" t="s">
        <v>32</v>
      </c>
      <c r="K3106" s="3" t="s">
        <v>240</v>
      </c>
      <c r="L3106" s="6" t="s">
        <v>34</v>
      </c>
      <c r="M3106" s="6" t="s">
        <v>35</v>
      </c>
      <c r="N3106" s="11" t="s">
        <v>36</v>
      </c>
      <c r="O3106" s="6" t="s">
        <v>2050</v>
      </c>
      <c r="P3106" s="32" t="s">
        <v>432</v>
      </c>
      <c r="Q3106" s="11" t="s">
        <v>433</v>
      </c>
      <c r="R3106" s="23">
        <v>8.2100000000000009</v>
      </c>
      <c r="S3106" s="23">
        <v>140340</v>
      </c>
      <c r="T3106" s="9">
        <f t="shared" ref="T3106" si="1837">S3106*R3106</f>
        <v>1152191.4000000001</v>
      </c>
      <c r="U3106" s="9">
        <f t="shared" ref="U3106" si="1838">T3106*1.12</f>
        <v>1290454.3680000002</v>
      </c>
      <c r="V3106" s="6"/>
      <c r="W3106" s="6">
        <v>2016</v>
      </c>
      <c r="X3106" s="41"/>
    </row>
    <row r="3107" spans="1:24" ht="153" x14ac:dyDescent="0.25">
      <c r="A3107" s="6" t="s">
        <v>8985</v>
      </c>
      <c r="B3107" s="6" t="s">
        <v>25</v>
      </c>
      <c r="C3107" s="6" t="s">
        <v>8145</v>
      </c>
      <c r="D3107" s="11" t="s">
        <v>1534</v>
      </c>
      <c r="E3107" s="11" t="s">
        <v>8146</v>
      </c>
      <c r="F3107" s="284" t="s">
        <v>8147</v>
      </c>
      <c r="G3107" s="6" t="s">
        <v>30</v>
      </c>
      <c r="H3107" s="126">
        <v>60</v>
      </c>
      <c r="I3107" s="6" t="s">
        <v>31</v>
      </c>
      <c r="J3107" s="6" t="s">
        <v>32</v>
      </c>
      <c r="K3107" s="3" t="s">
        <v>240</v>
      </c>
      <c r="L3107" s="6" t="s">
        <v>34</v>
      </c>
      <c r="M3107" s="6" t="s">
        <v>35</v>
      </c>
      <c r="N3107" s="11" t="s">
        <v>78</v>
      </c>
      <c r="O3107" s="6" t="s">
        <v>79</v>
      </c>
      <c r="P3107" s="32" t="s">
        <v>432</v>
      </c>
      <c r="Q3107" s="11" t="s">
        <v>433</v>
      </c>
      <c r="R3107" s="23">
        <v>4</v>
      </c>
      <c r="S3107" s="23">
        <v>140340</v>
      </c>
      <c r="T3107" s="9">
        <v>0</v>
      </c>
      <c r="U3107" s="9">
        <f t="shared" si="1689"/>
        <v>0</v>
      </c>
      <c r="V3107" s="6" t="s">
        <v>80</v>
      </c>
      <c r="W3107" s="6">
        <v>2016</v>
      </c>
      <c r="X3107" s="41" t="s">
        <v>6995</v>
      </c>
    </row>
    <row r="3108" spans="1:24" ht="153" x14ac:dyDescent="0.25">
      <c r="A3108" s="6" t="s">
        <v>10820</v>
      </c>
      <c r="B3108" s="6" t="s">
        <v>25</v>
      </c>
      <c r="C3108" s="6" t="s">
        <v>8145</v>
      </c>
      <c r="D3108" s="11" t="s">
        <v>1534</v>
      </c>
      <c r="E3108" s="11" t="s">
        <v>8146</v>
      </c>
      <c r="F3108" s="284" t="s">
        <v>8147</v>
      </c>
      <c r="G3108" s="6" t="s">
        <v>30</v>
      </c>
      <c r="H3108" s="126">
        <v>0</v>
      </c>
      <c r="I3108" s="6" t="s">
        <v>31</v>
      </c>
      <c r="J3108" s="6" t="s">
        <v>32</v>
      </c>
      <c r="K3108" s="3" t="s">
        <v>240</v>
      </c>
      <c r="L3108" s="6" t="s">
        <v>34</v>
      </c>
      <c r="M3108" s="6" t="s">
        <v>35</v>
      </c>
      <c r="N3108" s="11" t="s">
        <v>36</v>
      </c>
      <c r="O3108" s="6" t="s">
        <v>2050</v>
      </c>
      <c r="P3108" s="32" t="s">
        <v>432</v>
      </c>
      <c r="Q3108" s="11" t="s">
        <v>433</v>
      </c>
      <c r="R3108" s="23">
        <v>4</v>
      </c>
      <c r="S3108" s="23">
        <v>140340</v>
      </c>
      <c r="T3108" s="9">
        <f t="shared" ref="T3108" si="1839">S3108*R3108</f>
        <v>561360</v>
      </c>
      <c r="U3108" s="9">
        <f t="shared" ref="U3108" si="1840">T3108*1.12</f>
        <v>628723.20000000007</v>
      </c>
      <c r="V3108" s="6"/>
      <c r="W3108" s="6">
        <v>2016</v>
      </c>
      <c r="X3108" s="41"/>
    </row>
    <row r="3109" spans="1:24" ht="153" x14ac:dyDescent="0.25">
      <c r="A3109" s="6" t="s">
        <v>8986</v>
      </c>
      <c r="B3109" s="6" t="s">
        <v>25</v>
      </c>
      <c r="C3109" s="6" t="s">
        <v>8148</v>
      </c>
      <c r="D3109" s="11" t="s">
        <v>1534</v>
      </c>
      <c r="E3109" s="11" t="s">
        <v>8149</v>
      </c>
      <c r="F3109" s="284" t="s">
        <v>8150</v>
      </c>
      <c r="G3109" s="6" t="s">
        <v>30</v>
      </c>
      <c r="H3109" s="126">
        <v>60</v>
      </c>
      <c r="I3109" s="6" t="s">
        <v>31</v>
      </c>
      <c r="J3109" s="6" t="s">
        <v>32</v>
      </c>
      <c r="K3109" s="3" t="s">
        <v>240</v>
      </c>
      <c r="L3109" s="6" t="s">
        <v>34</v>
      </c>
      <c r="M3109" s="6" t="s">
        <v>35</v>
      </c>
      <c r="N3109" s="11" t="s">
        <v>78</v>
      </c>
      <c r="O3109" s="6" t="s">
        <v>79</v>
      </c>
      <c r="P3109" s="32" t="s">
        <v>432</v>
      </c>
      <c r="Q3109" s="11" t="s">
        <v>433</v>
      </c>
      <c r="R3109" s="23">
        <v>3.06</v>
      </c>
      <c r="S3109" s="23">
        <v>140340</v>
      </c>
      <c r="T3109" s="9">
        <v>0</v>
      </c>
      <c r="U3109" s="9">
        <f t="shared" si="1689"/>
        <v>0</v>
      </c>
      <c r="V3109" s="6" t="s">
        <v>80</v>
      </c>
      <c r="W3109" s="6">
        <v>2016</v>
      </c>
      <c r="X3109" s="41" t="s">
        <v>6995</v>
      </c>
    </row>
    <row r="3110" spans="1:24" ht="153" x14ac:dyDescent="0.25">
      <c r="A3110" s="6" t="s">
        <v>10821</v>
      </c>
      <c r="B3110" s="6" t="s">
        <v>25</v>
      </c>
      <c r="C3110" s="6" t="s">
        <v>8148</v>
      </c>
      <c r="D3110" s="11" t="s">
        <v>1534</v>
      </c>
      <c r="E3110" s="11" t="s">
        <v>8149</v>
      </c>
      <c r="F3110" s="284" t="s">
        <v>8150</v>
      </c>
      <c r="G3110" s="6" t="s">
        <v>30</v>
      </c>
      <c r="H3110" s="126">
        <v>0</v>
      </c>
      <c r="I3110" s="6" t="s">
        <v>31</v>
      </c>
      <c r="J3110" s="6" t="s">
        <v>32</v>
      </c>
      <c r="K3110" s="3" t="s">
        <v>240</v>
      </c>
      <c r="L3110" s="6" t="s">
        <v>34</v>
      </c>
      <c r="M3110" s="6" t="s">
        <v>35</v>
      </c>
      <c r="N3110" s="11" t="s">
        <v>36</v>
      </c>
      <c r="O3110" s="6" t="s">
        <v>2050</v>
      </c>
      <c r="P3110" s="32" t="s">
        <v>432</v>
      </c>
      <c r="Q3110" s="11" t="s">
        <v>433</v>
      </c>
      <c r="R3110" s="23">
        <v>3.06</v>
      </c>
      <c r="S3110" s="23">
        <v>140340</v>
      </c>
      <c r="T3110" s="9">
        <f t="shared" ref="T3110" si="1841">S3110*R3110</f>
        <v>429440.4</v>
      </c>
      <c r="U3110" s="9">
        <f t="shared" ref="U3110" si="1842">T3110*1.12</f>
        <v>480973.24800000008</v>
      </c>
      <c r="V3110" s="6"/>
      <c r="W3110" s="6">
        <v>2016</v>
      </c>
      <c r="X3110" s="41"/>
    </row>
    <row r="3111" spans="1:24" ht="153" x14ac:dyDescent="0.25">
      <c r="A3111" s="6" t="s">
        <v>8987</v>
      </c>
      <c r="B3111" s="6" t="s">
        <v>25</v>
      </c>
      <c r="C3111" s="6" t="s">
        <v>8151</v>
      </c>
      <c r="D3111" s="11" t="s">
        <v>1534</v>
      </c>
      <c r="E3111" s="11" t="s">
        <v>8152</v>
      </c>
      <c r="F3111" s="285" t="s">
        <v>8153</v>
      </c>
      <c r="G3111" s="6" t="s">
        <v>30</v>
      </c>
      <c r="H3111" s="126">
        <v>60</v>
      </c>
      <c r="I3111" s="6" t="s">
        <v>31</v>
      </c>
      <c r="J3111" s="6" t="s">
        <v>32</v>
      </c>
      <c r="K3111" s="3" t="s">
        <v>240</v>
      </c>
      <c r="L3111" s="6" t="s">
        <v>34</v>
      </c>
      <c r="M3111" s="6" t="s">
        <v>35</v>
      </c>
      <c r="N3111" s="11" t="s">
        <v>78</v>
      </c>
      <c r="O3111" s="6" t="s">
        <v>79</v>
      </c>
      <c r="P3111" s="32" t="s">
        <v>432</v>
      </c>
      <c r="Q3111" s="11" t="s">
        <v>433</v>
      </c>
      <c r="R3111" s="23">
        <v>6.8</v>
      </c>
      <c r="S3111" s="23">
        <v>140340</v>
      </c>
      <c r="T3111" s="9">
        <v>0</v>
      </c>
      <c r="U3111" s="9">
        <f t="shared" si="1689"/>
        <v>0</v>
      </c>
      <c r="V3111" s="6" t="s">
        <v>80</v>
      </c>
      <c r="W3111" s="6">
        <v>2016</v>
      </c>
      <c r="X3111" s="41" t="s">
        <v>6995</v>
      </c>
    </row>
    <row r="3112" spans="1:24" ht="153" x14ac:dyDescent="0.25">
      <c r="A3112" s="6" t="s">
        <v>10817</v>
      </c>
      <c r="B3112" s="6" t="s">
        <v>25</v>
      </c>
      <c r="C3112" s="6" t="s">
        <v>8151</v>
      </c>
      <c r="D3112" s="11" t="s">
        <v>1534</v>
      </c>
      <c r="E3112" s="11" t="s">
        <v>8152</v>
      </c>
      <c r="F3112" s="285" t="s">
        <v>8153</v>
      </c>
      <c r="G3112" s="6" t="s">
        <v>30</v>
      </c>
      <c r="H3112" s="126">
        <v>0</v>
      </c>
      <c r="I3112" s="6" t="s">
        <v>31</v>
      </c>
      <c r="J3112" s="6" t="s">
        <v>32</v>
      </c>
      <c r="K3112" s="3" t="s">
        <v>240</v>
      </c>
      <c r="L3112" s="6" t="s">
        <v>34</v>
      </c>
      <c r="M3112" s="6" t="s">
        <v>35</v>
      </c>
      <c r="N3112" s="11" t="s">
        <v>36</v>
      </c>
      <c r="O3112" s="6" t="s">
        <v>2050</v>
      </c>
      <c r="P3112" s="32" t="s">
        <v>432</v>
      </c>
      <c r="Q3112" s="11" t="s">
        <v>433</v>
      </c>
      <c r="R3112" s="23">
        <v>6.8</v>
      </c>
      <c r="S3112" s="23">
        <v>140340</v>
      </c>
      <c r="T3112" s="9">
        <f t="shared" ref="T3112" si="1843">S3112*R3112</f>
        <v>954312</v>
      </c>
      <c r="U3112" s="9">
        <f t="shared" ref="U3112" si="1844">T3112*1.12</f>
        <v>1068829.4400000002</v>
      </c>
      <c r="V3112" s="6"/>
      <c r="W3112" s="6">
        <v>2016</v>
      </c>
      <c r="X3112" s="41"/>
    </row>
    <row r="3113" spans="1:24" ht="153" x14ac:dyDescent="0.25">
      <c r="A3113" s="6" t="s">
        <v>8988</v>
      </c>
      <c r="B3113" s="6" t="s">
        <v>25</v>
      </c>
      <c r="C3113" s="11" t="s">
        <v>1571</v>
      </c>
      <c r="D3113" s="11" t="s">
        <v>1534</v>
      </c>
      <c r="E3113" s="11" t="s">
        <v>1572</v>
      </c>
      <c r="F3113" s="6" t="s">
        <v>8154</v>
      </c>
      <c r="G3113" s="6" t="s">
        <v>30</v>
      </c>
      <c r="H3113" s="126">
        <v>60</v>
      </c>
      <c r="I3113" s="6" t="s">
        <v>31</v>
      </c>
      <c r="J3113" s="6" t="s">
        <v>32</v>
      </c>
      <c r="K3113" s="3" t="s">
        <v>240</v>
      </c>
      <c r="L3113" s="6" t="s">
        <v>34</v>
      </c>
      <c r="M3113" s="6" t="s">
        <v>35</v>
      </c>
      <c r="N3113" s="11" t="s">
        <v>78</v>
      </c>
      <c r="O3113" s="3" t="s">
        <v>79</v>
      </c>
      <c r="P3113" s="32" t="s">
        <v>432</v>
      </c>
      <c r="Q3113" s="11" t="s">
        <v>433</v>
      </c>
      <c r="R3113" s="23">
        <v>1.1890000000000001</v>
      </c>
      <c r="S3113" s="23">
        <v>154770</v>
      </c>
      <c r="T3113" s="9">
        <f>R3113*S3113</f>
        <v>184021.53</v>
      </c>
      <c r="U3113" s="9">
        <f t="shared" si="1689"/>
        <v>206104.11360000001</v>
      </c>
      <c r="V3113" s="6" t="s">
        <v>80</v>
      </c>
      <c r="W3113" s="6">
        <v>2016</v>
      </c>
      <c r="X3113" s="41"/>
    </row>
    <row r="3114" spans="1:24" ht="153" x14ac:dyDescent="0.25">
      <c r="A3114" s="6" t="s">
        <v>8989</v>
      </c>
      <c r="B3114" s="6" t="s">
        <v>25</v>
      </c>
      <c r="C3114" s="11" t="s">
        <v>8155</v>
      </c>
      <c r="D3114" s="11" t="s">
        <v>1534</v>
      </c>
      <c r="E3114" s="11" t="s">
        <v>8156</v>
      </c>
      <c r="F3114" s="284" t="s">
        <v>8157</v>
      </c>
      <c r="G3114" s="6" t="s">
        <v>30</v>
      </c>
      <c r="H3114" s="126">
        <v>60</v>
      </c>
      <c r="I3114" s="6" t="s">
        <v>31</v>
      </c>
      <c r="J3114" s="6" t="s">
        <v>32</v>
      </c>
      <c r="K3114" s="3" t="s">
        <v>10546</v>
      </c>
      <c r="L3114" s="6" t="s">
        <v>34</v>
      </c>
      <c r="M3114" s="6" t="s">
        <v>35</v>
      </c>
      <c r="N3114" s="11" t="s">
        <v>78</v>
      </c>
      <c r="O3114" s="3" t="s">
        <v>79</v>
      </c>
      <c r="P3114" s="32" t="s">
        <v>432</v>
      </c>
      <c r="Q3114" s="11" t="s">
        <v>433</v>
      </c>
      <c r="R3114" s="23">
        <v>12.458</v>
      </c>
      <c r="S3114" s="23">
        <v>200628</v>
      </c>
      <c r="T3114" s="9">
        <f t="shared" si="1819"/>
        <v>2499423.6239999998</v>
      </c>
      <c r="U3114" s="9">
        <f t="shared" si="1689"/>
        <v>2799354.4588800003</v>
      </c>
      <c r="V3114" s="6" t="s">
        <v>80</v>
      </c>
      <c r="W3114" s="6">
        <v>2016</v>
      </c>
      <c r="X3114" s="41"/>
    </row>
    <row r="3115" spans="1:24" ht="153" x14ac:dyDescent="0.25">
      <c r="A3115" s="6" t="s">
        <v>8990</v>
      </c>
      <c r="B3115" s="6" t="s">
        <v>25</v>
      </c>
      <c r="C3115" s="11" t="s">
        <v>10433</v>
      </c>
      <c r="D3115" s="11" t="s">
        <v>1534</v>
      </c>
      <c r="E3115" s="11" t="s">
        <v>10434</v>
      </c>
      <c r="F3115" s="284" t="s">
        <v>8159</v>
      </c>
      <c r="G3115" s="6" t="s">
        <v>30</v>
      </c>
      <c r="H3115" s="126">
        <v>60</v>
      </c>
      <c r="I3115" s="6" t="s">
        <v>31</v>
      </c>
      <c r="J3115" s="6" t="s">
        <v>32</v>
      </c>
      <c r="K3115" s="3" t="s">
        <v>240</v>
      </c>
      <c r="L3115" s="6" t="s">
        <v>34</v>
      </c>
      <c r="M3115" s="6" t="s">
        <v>35</v>
      </c>
      <c r="N3115" s="11" t="s">
        <v>78</v>
      </c>
      <c r="O3115" s="3" t="s">
        <v>79</v>
      </c>
      <c r="P3115" s="32" t="s">
        <v>432</v>
      </c>
      <c r="Q3115" s="11" t="s">
        <v>433</v>
      </c>
      <c r="R3115" s="23">
        <v>11.27</v>
      </c>
      <c r="S3115" s="23">
        <v>245370</v>
      </c>
      <c r="T3115" s="9">
        <f t="shared" si="1819"/>
        <v>2765319.9</v>
      </c>
      <c r="U3115" s="9">
        <f t="shared" si="1689"/>
        <v>3097158.2880000002</v>
      </c>
      <c r="V3115" s="6" t="s">
        <v>80</v>
      </c>
      <c r="W3115" s="6">
        <v>2016</v>
      </c>
      <c r="X3115" s="41"/>
    </row>
    <row r="3116" spans="1:24" ht="153" x14ac:dyDescent="0.25">
      <c r="A3116" s="6" t="s">
        <v>8991</v>
      </c>
      <c r="B3116" s="6" t="s">
        <v>25</v>
      </c>
      <c r="C3116" s="11" t="s">
        <v>10435</v>
      </c>
      <c r="D3116" s="11" t="s">
        <v>1534</v>
      </c>
      <c r="E3116" s="11" t="s">
        <v>10436</v>
      </c>
      <c r="F3116" s="284" t="s">
        <v>8160</v>
      </c>
      <c r="G3116" s="6" t="s">
        <v>30</v>
      </c>
      <c r="H3116" s="126">
        <v>60</v>
      </c>
      <c r="I3116" s="6" t="s">
        <v>31</v>
      </c>
      <c r="J3116" s="6" t="s">
        <v>32</v>
      </c>
      <c r="K3116" s="3" t="s">
        <v>240</v>
      </c>
      <c r="L3116" s="6" t="s">
        <v>34</v>
      </c>
      <c r="M3116" s="6" t="s">
        <v>35</v>
      </c>
      <c r="N3116" s="11" t="s">
        <v>78</v>
      </c>
      <c r="O3116" s="3" t="s">
        <v>79</v>
      </c>
      <c r="P3116" s="32" t="s">
        <v>432</v>
      </c>
      <c r="Q3116" s="11" t="s">
        <v>433</v>
      </c>
      <c r="R3116" s="23">
        <v>5.12</v>
      </c>
      <c r="S3116" s="23">
        <v>245370</v>
      </c>
      <c r="T3116" s="9">
        <f t="shared" si="1819"/>
        <v>1256294.4000000001</v>
      </c>
      <c r="U3116" s="9">
        <f t="shared" si="1689"/>
        <v>1407049.7280000004</v>
      </c>
      <c r="V3116" s="6" t="s">
        <v>80</v>
      </c>
      <c r="W3116" s="6">
        <v>2016</v>
      </c>
      <c r="X3116" s="41"/>
    </row>
    <row r="3117" spans="1:24" ht="153" x14ac:dyDescent="0.25">
      <c r="A3117" s="6" t="s">
        <v>8992</v>
      </c>
      <c r="B3117" s="6" t="s">
        <v>25</v>
      </c>
      <c r="C3117" s="11" t="s">
        <v>1482</v>
      </c>
      <c r="D3117" s="11" t="s">
        <v>1483</v>
      </c>
      <c r="E3117" s="11" t="s">
        <v>1484</v>
      </c>
      <c r="F3117" s="285" t="s">
        <v>10552</v>
      </c>
      <c r="G3117" s="6" t="s">
        <v>30</v>
      </c>
      <c r="H3117" s="126">
        <v>60</v>
      </c>
      <c r="I3117" s="6" t="s">
        <v>31</v>
      </c>
      <c r="J3117" s="6" t="s">
        <v>32</v>
      </c>
      <c r="K3117" s="3" t="s">
        <v>240</v>
      </c>
      <c r="L3117" s="6" t="s">
        <v>34</v>
      </c>
      <c r="M3117" s="6" t="s">
        <v>35</v>
      </c>
      <c r="N3117" s="11" t="s">
        <v>78</v>
      </c>
      <c r="O3117" s="3" t="s">
        <v>79</v>
      </c>
      <c r="P3117" s="32" t="s">
        <v>432</v>
      </c>
      <c r="Q3117" s="11" t="s">
        <v>433</v>
      </c>
      <c r="R3117" s="23">
        <v>1.9</v>
      </c>
      <c r="S3117" s="23">
        <v>257442</v>
      </c>
      <c r="T3117" s="9">
        <f t="shared" si="1819"/>
        <v>489139.8</v>
      </c>
      <c r="U3117" s="9">
        <f t="shared" si="1689"/>
        <v>547836.576</v>
      </c>
      <c r="V3117" s="6" t="s">
        <v>80</v>
      </c>
      <c r="W3117" s="6">
        <v>2016</v>
      </c>
      <c r="X3117" s="41"/>
    </row>
    <row r="3118" spans="1:24" ht="153" x14ac:dyDescent="0.25">
      <c r="A3118" s="6" t="s">
        <v>8993</v>
      </c>
      <c r="B3118" s="6" t="s">
        <v>25</v>
      </c>
      <c r="C3118" s="11" t="s">
        <v>1482</v>
      </c>
      <c r="D3118" s="11" t="s">
        <v>1483</v>
      </c>
      <c r="E3118" s="11" t="s">
        <v>1484</v>
      </c>
      <c r="F3118" s="284" t="s">
        <v>8161</v>
      </c>
      <c r="G3118" s="6" t="s">
        <v>337</v>
      </c>
      <c r="H3118" s="126">
        <v>60</v>
      </c>
      <c r="I3118" s="6" t="s">
        <v>31</v>
      </c>
      <c r="J3118" s="6" t="s">
        <v>32</v>
      </c>
      <c r="K3118" s="3" t="s">
        <v>240</v>
      </c>
      <c r="L3118" s="6" t="s">
        <v>34</v>
      </c>
      <c r="M3118" s="6" t="s">
        <v>35</v>
      </c>
      <c r="N3118" s="11" t="s">
        <v>78</v>
      </c>
      <c r="O3118" s="3" t="s">
        <v>79</v>
      </c>
      <c r="P3118" s="32" t="s">
        <v>432</v>
      </c>
      <c r="Q3118" s="11" t="s">
        <v>433</v>
      </c>
      <c r="R3118" s="23">
        <v>33</v>
      </c>
      <c r="S3118" s="23">
        <v>257442</v>
      </c>
      <c r="T3118" s="9">
        <f t="shared" si="1819"/>
        <v>8495586</v>
      </c>
      <c r="U3118" s="9">
        <f t="shared" si="1689"/>
        <v>9515056.3200000003</v>
      </c>
      <c r="V3118" s="6" t="s">
        <v>80</v>
      </c>
      <c r="W3118" s="6">
        <v>2016</v>
      </c>
      <c r="X3118" s="41"/>
    </row>
    <row r="3119" spans="1:24" ht="153" x14ac:dyDescent="0.25">
      <c r="A3119" s="6" t="s">
        <v>8994</v>
      </c>
      <c r="B3119" s="6" t="s">
        <v>25</v>
      </c>
      <c r="C3119" s="11" t="s">
        <v>1482</v>
      </c>
      <c r="D3119" s="11" t="s">
        <v>1483</v>
      </c>
      <c r="E3119" s="11" t="s">
        <v>1484</v>
      </c>
      <c r="F3119" s="284" t="s">
        <v>8162</v>
      </c>
      <c r="G3119" s="6" t="s">
        <v>30</v>
      </c>
      <c r="H3119" s="126">
        <v>60</v>
      </c>
      <c r="I3119" s="6" t="s">
        <v>31</v>
      </c>
      <c r="J3119" s="6" t="s">
        <v>32</v>
      </c>
      <c r="K3119" s="3" t="s">
        <v>240</v>
      </c>
      <c r="L3119" s="6" t="s">
        <v>34</v>
      </c>
      <c r="M3119" s="6" t="s">
        <v>35</v>
      </c>
      <c r="N3119" s="11" t="s">
        <v>78</v>
      </c>
      <c r="O3119" s="3" t="s">
        <v>79</v>
      </c>
      <c r="P3119" s="32" t="s">
        <v>432</v>
      </c>
      <c r="Q3119" s="11" t="s">
        <v>433</v>
      </c>
      <c r="R3119" s="23">
        <v>1.288</v>
      </c>
      <c r="S3119" s="23">
        <v>257442</v>
      </c>
      <c r="T3119" s="9">
        <f t="shared" si="1819"/>
        <v>331585.29600000003</v>
      </c>
      <c r="U3119" s="9">
        <f t="shared" si="1689"/>
        <v>371375.53152000008</v>
      </c>
      <c r="V3119" s="6" t="s">
        <v>80</v>
      </c>
      <c r="W3119" s="6">
        <v>2016</v>
      </c>
      <c r="X3119" s="41"/>
    </row>
    <row r="3120" spans="1:24" ht="153" x14ac:dyDescent="0.25">
      <c r="A3120" s="6" t="s">
        <v>8995</v>
      </c>
      <c r="B3120" s="6" t="s">
        <v>25</v>
      </c>
      <c r="C3120" s="11" t="s">
        <v>10421</v>
      </c>
      <c r="D3120" s="11" t="s">
        <v>1534</v>
      </c>
      <c r="E3120" s="11" t="s">
        <v>8158</v>
      </c>
      <c r="F3120" s="284" t="s">
        <v>8163</v>
      </c>
      <c r="G3120" s="6" t="s">
        <v>337</v>
      </c>
      <c r="H3120" s="126">
        <v>60</v>
      </c>
      <c r="I3120" s="6" t="s">
        <v>31</v>
      </c>
      <c r="J3120" s="6" t="s">
        <v>32</v>
      </c>
      <c r="K3120" s="3" t="s">
        <v>240</v>
      </c>
      <c r="L3120" s="6" t="s">
        <v>34</v>
      </c>
      <c r="M3120" s="6" t="s">
        <v>35</v>
      </c>
      <c r="N3120" s="11" t="s">
        <v>78</v>
      </c>
      <c r="O3120" s="3" t="s">
        <v>79</v>
      </c>
      <c r="P3120" s="32" t="s">
        <v>432</v>
      </c>
      <c r="Q3120" s="11" t="s">
        <v>433</v>
      </c>
      <c r="R3120" s="23">
        <v>223.87</v>
      </c>
      <c r="S3120" s="23">
        <v>200628</v>
      </c>
      <c r="T3120" s="9">
        <v>0</v>
      </c>
      <c r="U3120" s="9">
        <f t="shared" si="1689"/>
        <v>0</v>
      </c>
      <c r="V3120" s="6" t="s">
        <v>80</v>
      </c>
      <c r="W3120" s="6">
        <v>2016</v>
      </c>
      <c r="X3120" s="41" t="s">
        <v>7007</v>
      </c>
    </row>
    <row r="3121" spans="1:24" ht="153" x14ac:dyDescent="0.25">
      <c r="A3121" s="6" t="s">
        <v>11394</v>
      </c>
      <c r="B3121" s="6" t="s">
        <v>25</v>
      </c>
      <c r="C3121" s="11" t="s">
        <v>10421</v>
      </c>
      <c r="D3121" s="11" t="s">
        <v>1534</v>
      </c>
      <c r="E3121" s="11" t="s">
        <v>8158</v>
      </c>
      <c r="F3121" s="284" t="s">
        <v>8163</v>
      </c>
      <c r="G3121" s="6" t="s">
        <v>337</v>
      </c>
      <c r="H3121" s="126">
        <v>0</v>
      </c>
      <c r="I3121" s="6" t="s">
        <v>31</v>
      </c>
      <c r="J3121" s="6" t="s">
        <v>32</v>
      </c>
      <c r="K3121" s="3" t="s">
        <v>95</v>
      </c>
      <c r="L3121" s="6" t="s">
        <v>34</v>
      </c>
      <c r="M3121" s="6" t="s">
        <v>35</v>
      </c>
      <c r="N3121" s="11" t="s">
        <v>36</v>
      </c>
      <c r="O3121" s="6" t="s">
        <v>2050</v>
      </c>
      <c r="P3121" s="32" t="s">
        <v>432</v>
      </c>
      <c r="Q3121" s="11" t="s">
        <v>433</v>
      </c>
      <c r="R3121" s="23">
        <v>223.87</v>
      </c>
      <c r="S3121" s="23">
        <v>200628</v>
      </c>
      <c r="T3121" s="9">
        <f t="shared" ref="T3121" si="1845">S3121*R3121</f>
        <v>44914590.359999999</v>
      </c>
      <c r="U3121" s="9">
        <f t="shared" ref="U3121" si="1846">T3121*1.12</f>
        <v>50304341.203200005</v>
      </c>
      <c r="V3121" s="6"/>
      <c r="W3121" s="6">
        <v>2016</v>
      </c>
      <c r="X3121" s="41"/>
    </row>
    <row r="3122" spans="1:24" ht="153" x14ac:dyDescent="0.25">
      <c r="A3122" s="6" t="s">
        <v>8996</v>
      </c>
      <c r="B3122" s="6" t="s">
        <v>25</v>
      </c>
      <c r="C3122" s="11" t="s">
        <v>8164</v>
      </c>
      <c r="D3122" s="11" t="s">
        <v>1591</v>
      </c>
      <c r="E3122" s="11" t="s">
        <v>8165</v>
      </c>
      <c r="F3122" s="284" t="s">
        <v>8166</v>
      </c>
      <c r="G3122" s="6" t="s">
        <v>30</v>
      </c>
      <c r="H3122" s="126">
        <v>60</v>
      </c>
      <c r="I3122" s="6" t="s">
        <v>31</v>
      </c>
      <c r="J3122" s="6" t="s">
        <v>32</v>
      </c>
      <c r="K3122" s="3" t="s">
        <v>240</v>
      </c>
      <c r="L3122" s="6" t="s">
        <v>34</v>
      </c>
      <c r="M3122" s="6" t="s">
        <v>35</v>
      </c>
      <c r="N3122" s="11" t="s">
        <v>78</v>
      </c>
      <c r="O3122" s="3" t="s">
        <v>79</v>
      </c>
      <c r="P3122" s="32" t="s">
        <v>432</v>
      </c>
      <c r="Q3122" s="11" t="s">
        <v>433</v>
      </c>
      <c r="R3122" s="23">
        <v>1.8</v>
      </c>
      <c r="S3122" s="23">
        <v>216847.19999999998</v>
      </c>
      <c r="T3122" s="9">
        <f t="shared" si="1819"/>
        <v>390324.95999999996</v>
      </c>
      <c r="U3122" s="9">
        <f t="shared" si="1689"/>
        <v>437163.95520000003</v>
      </c>
      <c r="V3122" s="6" t="s">
        <v>80</v>
      </c>
      <c r="W3122" s="6">
        <v>2016</v>
      </c>
      <c r="X3122" s="41"/>
    </row>
    <row r="3123" spans="1:24" ht="153" x14ac:dyDescent="0.25">
      <c r="A3123" s="6" t="s">
        <v>8997</v>
      </c>
      <c r="B3123" s="6" t="s">
        <v>25</v>
      </c>
      <c r="C3123" s="11" t="s">
        <v>8167</v>
      </c>
      <c r="D3123" s="11" t="s">
        <v>1596</v>
      </c>
      <c r="E3123" s="11" t="s">
        <v>8168</v>
      </c>
      <c r="F3123" s="284" t="s">
        <v>8169</v>
      </c>
      <c r="G3123" s="6" t="s">
        <v>30</v>
      </c>
      <c r="H3123" s="126">
        <v>60</v>
      </c>
      <c r="I3123" s="6" t="s">
        <v>31</v>
      </c>
      <c r="J3123" s="6" t="s">
        <v>32</v>
      </c>
      <c r="K3123" s="3" t="s">
        <v>240</v>
      </c>
      <c r="L3123" s="6" t="s">
        <v>34</v>
      </c>
      <c r="M3123" s="6" t="s">
        <v>35</v>
      </c>
      <c r="N3123" s="11" t="s">
        <v>78</v>
      </c>
      <c r="O3123" s="3" t="s">
        <v>79</v>
      </c>
      <c r="P3123" s="41" t="s">
        <v>1303</v>
      </c>
      <c r="Q3123" s="11" t="s">
        <v>1304</v>
      </c>
      <c r="R3123" s="23">
        <v>3537</v>
      </c>
      <c r="S3123" s="23">
        <v>510</v>
      </c>
      <c r="T3123" s="9">
        <f t="shared" si="1819"/>
        <v>1803870</v>
      </c>
      <c r="U3123" s="9">
        <f t="shared" si="1689"/>
        <v>2020334.4000000001</v>
      </c>
      <c r="V3123" s="6" t="s">
        <v>80</v>
      </c>
      <c r="W3123" s="6">
        <v>2016</v>
      </c>
      <c r="X3123" s="41"/>
    </row>
    <row r="3124" spans="1:24" ht="102" x14ac:dyDescent="0.25">
      <c r="A3124" s="6" t="s">
        <v>8998</v>
      </c>
      <c r="B3124" s="6" t="s">
        <v>25</v>
      </c>
      <c r="C3124" s="11" t="s">
        <v>1600</v>
      </c>
      <c r="D3124" s="11" t="s">
        <v>1601</v>
      </c>
      <c r="E3124" s="11" t="s">
        <v>1602</v>
      </c>
      <c r="F3124" s="284" t="s">
        <v>8170</v>
      </c>
      <c r="G3124" s="6" t="s">
        <v>30</v>
      </c>
      <c r="H3124" s="126">
        <v>0</v>
      </c>
      <c r="I3124" s="6" t="s">
        <v>31</v>
      </c>
      <c r="J3124" s="6" t="s">
        <v>32</v>
      </c>
      <c r="K3124" s="3" t="s">
        <v>240</v>
      </c>
      <c r="L3124" s="6" t="s">
        <v>34</v>
      </c>
      <c r="M3124" s="6" t="s">
        <v>35</v>
      </c>
      <c r="N3124" s="6" t="s">
        <v>10770</v>
      </c>
      <c r="O3124" s="6" t="s">
        <v>37</v>
      </c>
      <c r="P3124" s="32" t="s">
        <v>432</v>
      </c>
      <c r="Q3124" s="11" t="s">
        <v>433</v>
      </c>
      <c r="R3124" s="23">
        <v>4.49</v>
      </c>
      <c r="S3124" s="9">
        <v>150000</v>
      </c>
      <c r="T3124" s="9">
        <f t="shared" si="1819"/>
        <v>673500</v>
      </c>
      <c r="U3124" s="9">
        <f t="shared" si="1689"/>
        <v>754320.00000000012</v>
      </c>
      <c r="V3124" s="6"/>
      <c r="W3124" s="6">
        <v>2016</v>
      </c>
      <c r="X3124" s="41"/>
    </row>
    <row r="3125" spans="1:24" ht="102" x14ac:dyDescent="0.25">
      <c r="A3125" s="6" t="s">
        <v>8999</v>
      </c>
      <c r="B3125" s="6" t="s">
        <v>25</v>
      </c>
      <c r="C3125" s="11" t="s">
        <v>1600</v>
      </c>
      <c r="D3125" s="11" t="s">
        <v>1601</v>
      </c>
      <c r="E3125" s="11" t="s">
        <v>1602</v>
      </c>
      <c r="F3125" s="6" t="s">
        <v>8171</v>
      </c>
      <c r="G3125" s="6" t="s">
        <v>30</v>
      </c>
      <c r="H3125" s="126">
        <v>0</v>
      </c>
      <c r="I3125" s="6" t="s">
        <v>31</v>
      </c>
      <c r="J3125" s="6" t="s">
        <v>32</v>
      </c>
      <c r="K3125" s="3" t="s">
        <v>240</v>
      </c>
      <c r="L3125" s="6" t="s">
        <v>34</v>
      </c>
      <c r="M3125" s="6" t="s">
        <v>35</v>
      </c>
      <c r="N3125" s="6" t="s">
        <v>10770</v>
      </c>
      <c r="O3125" s="6" t="s">
        <v>37</v>
      </c>
      <c r="P3125" s="32" t="s">
        <v>432</v>
      </c>
      <c r="Q3125" s="11" t="s">
        <v>433</v>
      </c>
      <c r="R3125" s="23">
        <v>3.5</v>
      </c>
      <c r="S3125" s="23">
        <v>150000</v>
      </c>
      <c r="T3125" s="9">
        <f t="shared" si="1819"/>
        <v>525000</v>
      </c>
      <c r="U3125" s="9">
        <f t="shared" si="1689"/>
        <v>588000</v>
      </c>
      <c r="V3125" s="6"/>
      <c r="W3125" s="6">
        <v>2016</v>
      </c>
      <c r="X3125" s="41"/>
    </row>
    <row r="3126" spans="1:24" ht="102" x14ac:dyDescent="0.25">
      <c r="A3126" s="6" t="s">
        <v>9000</v>
      </c>
      <c r="B3126" s="6" t="s">
        <v>25</v>
      </c>
      <c r="C3126" s="11" t="s">
        <v>6886</v>
      </c>
      <c r="D3126" s="11" t="s">
        <v>1601</v>
      </c>
      <c r="E3126" s="11" t="s">
        <v>6887</v>
      </c>
      <c r="F3126" s="284" t="s">
        <v>8172</v>
      </c>
      <c r="G3126" s="6" t="s">
        <v>30</v>
      </c>
      <c r="H3126" s="126">
        <v>0</v>
      </c>
      <c r="I3126" s="6" t="s">
        <v>31</v>
      </c>
      <c r="J3126" s="6" t="s">
        <v>32</v>
      </c>
      <c r="K3126" s="3" t="s">
        <v>240</v>
      </c>
      <c r="L3126" s="6" t="s">
        <v>34</v>
      </c>
      <c r="M3126" s="6" t="s">
        <v>35</v>
      </c>
      <c r="N3126" s="6" t="s">
        <v>10770</v>
      </c>
      <c r="O3126" s="6" t="s">
        <v>37</v>
      </c>
      <c r="P3126" s="32" t="s">
        <v>432</v>
      </c>
      <c r="Q3126" s="11" t="s">
        <v>433</v>
      </c>
      <c r="R3126" s="23">
        <v>23.216999999999999</v>
      </c>
      <c r="S3126" s="23">
        <v>136425.60000000001</v>
      </c>
      <c r="T3126" s="9">
        <f t="shared" si="1819"/>
        <v>3167393.1551999999</v>
      </c>
      <c r="U3126" s="9">
        <f t="shared" si="1689"/>
        <v>3547480.3338240003</v>
      </c>
      <c r="V3126" s="6"/>
      <c r="W3126" s="6">
        <v>2016</v>
      </c>
      <c r="X3126" s="41"/>
    </row>
    <row r="3127" spans="1:24" ht="102" x14ac:dyDescent="0.25">
      <c r="A3127" s="6" t="s">
        <v>9001</v>
      </c>
      <c r="B3127" s="6" t="s">
        <v>25</v>
      </c>
      <c r="C3127" s="11" t="s">
        <v>6886</v>
      </c>
      <c r="D3127" s="11" t="s">
        <v>1601</v>
      </c>
      <c r="E3127" s="11" t="s">
        <v>6887</v>
      </c>
      <c r="F3127" s="284" t="s">
        <v>8173</v>
      </c>
      <c r="G3127" s="6" t="s">
        <v>30</v>
      </c>
      <c r="H3127" s="126">
        <v>0</v>
      </c>
      <c r="I3127" s="6" t="s">
        <v>31</v>
      </c>
      <c r="J3127" s="6" t="s">
        <v>32</v>
      </c>
      <c r="K3127" s="3" t="s">
        <v>240</v>
      </c>
      <c r="L3127" s="6" t="s">
        <v>34</v>
      </c>
      <c r="M3127" s="6" t="s">
        <v>35</v>
      </c>
      <c r="N3127" s="6" t="s">
        <v>10770</v>
      </c>
      <c r="O3127" s="6" t="s">
        <v>37</v>
      </c>
      <c r="P3127" s="32" t="s">
        <v>432</v>
      </c>
      <c r="Q3127" s="11" t="s">
        <v>433</v>
      </c>
      <c r="R3127" s="23">
        <v>5.0999999999999996</v>
      </c>
      <c r="S3127" s="23">
        <v>136425.60000000001</v>
      </c>
      <c r="T3127" s="9">
        <f t="shared" si="1819"/>
        <v>695770.55999999994</v>
      </c>
      <c r="U3127" s="9">
        <f t="shared" si="1689"/>
        <v>779263.02720000001</v>
      </c>
      <c r="V3127" s="6"/>
      <c r="W3127" s="6">
        <v>2016</v>
      </c>
      <c r="X3127" s="41"/>
    </row>
    <row r="3128" spans="1:24" ht="153" x14ac:dyDescent="0.25">
      <c r="A3128" s="6" t="s">
        <v>9002</v>
      </c>
      <c r="B3128" s="6" t="s">
        <v>25</v>
      </c>
      <c r="C3128" s="11" t="s">
        <v>8174</v>
      </c>
      <c r="D3128" s="11" t="s">
        <v>1630</v>
      </c>
      <c r="E3128" s="11" t="s">
        <v>8175</v>
      </c>
      <c r="F3128" s="6" t="s">
        <v>8176</v>
      </c>
      <c r="G3128" s="6" t="s">
        <v>30</v>
      </c>
      <c r="H3128" s="126">
        <v>60</v>
      </c>
      <c r="I3128" s="6" t="s">
        <v>31</v>
      </c>
      <c r="J3128" s="6" t="s">
        <v>32</v>
      </c>
      <c r="K3128" s="3" t="s">
        <v>628</v>
      </c>
      <c r="L3128" s="6" t="s">
        <v>34</v>
      </c>
      <c r="M3128" s="6" t="s">
        <v>35</v>
      </c>
      <c r="N3128" s="11" t="s">
        <v>78</v>
      </c>
      <c r="O3128" s="6" t="s">
        <v>79</v>
      </c>
      <c r="P3128" s="32" t="s">
        <v>1367</v>
      </c>
      <c r="Q3128" s="11" t="s">
        <v>1368</v>
      </c>
      <c r="R3128" s="23">
        <v>1.67</v>
      </c>
      <c r="S3128" s="23">
        <v>46800</v>
      </c>
      <c r="T3128" s="9">
        <f t="shared" si="1819"/>
        <v>78156</v>
      </c>
      <c r="U3128" s="9">
        <f t="shared" si="1689"/>
        <v>87534.720000000001</v>
      </c>
      <c r="V3128" s="6" t="s">
        <v>80</v>
      </c>
      <c r="W3128" s="6">
        <v>2016</v>
      </c>
      <c r="X3128" s="41"/>
    </row>
    <row r="3129" spans="1:24" ht="153" x14ac:dyDescent="0.25">
      <c r="A3129" s="6" t="s">
        <v>9003</v>
      </c>
      <c r="B3129" s="6" t="s">
        <v>25</v>
      </c>
      <c r="C3129" s="11" t="s">
        <v>8177</v>
      </c>
      <c r="D3129" s="11" t="s">
        <v>1630</v>
      </c>
      <c r="E3129" s="11" t="s">
        <v>8178</v>
      </c>
      <c r="F3129" s="284" t="s">
        <v>8179</v>
      </c>
      <c r="G3129" s="6" t="s">
        <v>30</v>
      </c>
      <c r="H3129" s="126">
        <v>60</v>
      </c>
      <c r="I3129" s="6" t="s">
        <v>31</v>
      </c>
      <c r="J3129" s="6" t="s">
        <v>32</v>
      </c>
      <c r="K3129" s="3" t="s">
        <v>628</v>
      </c>
      <c r="L3129" s="6" t="s">
        <v>34</v>
      </c>
      <c r="M3129" s="6" t="s">
        <v>35</v>
      </c>
      <c r="N3129" s="11" t="s">
        <v>78</v>
      </c>
      <c r="O3129" s="6" t="s">
        <v>79</v>
      </c>
      <c r="P3129" s="32" t="s">
        <v>1367</v>
      </c>
      <c r="Q3129" s="11" t="s">
        <v>1368</v>
      </c>
      <c r="R3129" s="23">
        <v>9.5</v>
      </c>
      <c r="S3129" s="23">
        <v>46800</v>
      </c>
      <c r="T3129" s="9">
        <f t="shared" si="1819"/>
        <v>444600</v>
      </c>
      <c r="U3129" s="9">
        <f t="shared" si="1689"/>
        <v>497952.00000000006</v>
      </c>
      <c r="V3129" s="6" t="s">
        <v>80</v>
      </c>
      <c r="W3129" s="6">
        <v>2016</v>
      </c>
      <c r="X3129" s="41"/>
    </row>
    <row r="3130" spans="1:24" ht="153" x14ac:dyDescent="0.25">
      <c r="A3130" s="6" t="s">
        <v>9004</v>
      </c>
      <c r="B3130" s="6" t="s">
        <v>25</v>
      </c>
      <c r="C3130" s="11" t="s">
        <v>10422</v>
      </c>
      <c r="D3130" s="11" t="s">
        <v>1630</v>
      </c>
      <c r="E3130" s="11" t="s">
        <v>8180</v>
      </c>
      <c r="F3130" s="284" t="s">
        <v>8181</v>
      </c>
      <c r="G3130" s="6" t="s">
        <v>30</v>
      </c>
      <c r="H3130" s="126">
        <v>60</v>
      </c>
      <c r="I3130" s="6" t="s">
        <v>31</v>
      </c>
      <c r="J3130" s="6" t="s">
        <v>32</v>
      </c>
      <c r="K3130" s="3" t="s">
        <v>628</v>
      </c>
      <c r="L3130" s="6" t="s">
        <v>34</v>
      </c>
      <c r="M3130" s="6" t="s">
        <v>35</v>
      </c>
      <c r="N3130" s="11" t="s">
        <v>78</v>
      </c>
      <c r="O3130" s="6" t="s">
        <v>79</v>
      </c>
      <c r="P3130" s="32" t="s">
        <v>1367</v>
      </c>
      <c r="Q3130" s="11" t="s">
        <v>1368</v>
      </c>
      <c r="R3130" s="23">
        <v>42.75</v>
      </c>
      <c r="S3130" s="23">
        <v>50100</v>
      </c>
      <c r="T3130" s="9">
        <f t="shared" si="1819"/>
        <v>2141775</v>
      </c>
      <c r="U3130" s="9">
        <f t="shared" si="1689"/>
        <v>2398788</v>
      </c>
      <c r="V3130" s="6" t="s">
        <v>80</v>
      </c>
      <c r="W3130" s="6">
        <v>2016</v>
      </c>
      <c r="X3130" s="41"/>
    </row>
    <row r="3131" spans="1:24" ht="153" x14ac:dyDescent="0.25">
      <c r="A3131" s="6" t="s">
        <v>9005</v>
      </c>
      <c r="B3131" s="6" t="s">
        <v>25</v>
      </c>
      <c r="C3131" s="11" t="s">
        <v>8182</v>
      </c>
      <c r="D3131" s="11" t="s">
        <v>1726</v>
      </c>
      <c r="E3131" s="11" t="s">
        <v>8183</v>
      </c>
      <c r="F3131" s="284" t="s">
        <v>8184</v>
      </c>
      <c r="G3131" s="6" t="s">
        <v>30</v>
      </c>
      <c r="H3131" s="126">
        <v>60</v>
      </c>
      <c r="I3131" s="6" t="s">
        <v>31</v>
      </c>
      <c r="J3131" s="6" t="s">
        <v>32</v>
      </c>
      <c r="K3131" s="3" t="s">
        <v>240</v>
      </c>
      <c r="L3131" s="6" t="s">
        <v>8185</v>
      </c>
      <c r="M3131" s="2" t="s">
        <v>339</v>
      </c>
      <c r="N3131" s="11" t="s">
        <v>78</v>
      </c>
      <c r="O3131" s="6" t="s">
        <v>79</v>
      </c>
      <c r="P3131" s="41" t="s">
        <v>38</v>
      </c>
      <c r="Q3131" s="88" t="s">
        <v>39</v>
      </c>
      <c r="R3131" s="23">
        <v>59</v>
      </c>
      <c r="S3131" s="23">
        <v>5000</v>
      </c>
      <c r="T3131" s="9">
        <f t="shared" si="1819"/>
        <v>295000</v>
      </c>
      <c r="U3131" s="9">
        <f t="shared" si="1689"/>
        <v>330400.00000000006</v>
      </c>
      <c r="V3131" s="6" t="s">
        <v>80</v>
      </c>
      <c r="W3131" s="6">
        <v>2016</v>
      </c>
      <c r="X3131" s="41"/>
    </row>
    <row r="3132" spans="1:24" ht="153" x14ac:dyDescent="0.25">
      <c r="A3132" s="6" t="s">
        <v>9006</v>
      </c>
      <c r="B3132" s="6" t="s">
        <v>25</v>
      </c>
      <c r="C3132" s="11" t="s">
        <v>8186</v>
      </c>
      <c r="D3132" s="11" t="s">
        <v>8187</v>
      </c>
      <c r="E3132" s="11" t="s">
        <v>8188</v>
      </c>
      <c r="F3132" s="284" t="s">
        <v>8189</v>
      </c>
      <c r="G3132" s="6" t="s">
        <v>30</v>
      </c>
      <c r="H3132" s="126">
        <v>60</v>
      </c>
      <c r="I3132" s="6" t="s">
        <v>31</v>
      </c>
      <c r="J3132" s="6" t="s">
        <v>32</v>
      </c>
      <c r="K3132" s="3" t="s">
        <v>240</v>
      </c>
      <c r="L3132" s="6" t="s">
        <v>8185</v>
      </c>
      <c r="M3132" s="2" t="s">
        <v>339</v>
      </c>
      <c r="N3132" s="11" t="s">
        <v>78</v>
      </c>
      <c r="O3132" s="6" t="s">
        <v>79</v>
      </c>
      <c r="P3132" s="41" t="s">
        <v>38</v>
      </c>
      <c r="Q3132" s="88" t="s">
        <v>39</v>
      </c>
      <c r="R3132" s="23">
        <v>6</v>
      </c>
      <c r="S3132" s="23">
        <v>43955</v>
      </c>
      <c r="T3132" s="9">
        <f t="shared" si="1819"/>
        <v>263730</v>
      </c>
      <c r="U3132" s="9">
        <f t="shared" si="1689"/>
        <v>295377.60000000003</v>
      </c>
      <c r="V3132" s="6" t="s">
        <v>80</v>
      </c>
      <c r="W3132" s="6">
        <v>2016</v>
      </c>
      <c r="X3132" s="41"/>
    </row>
    <row r="3133" spans="1:24" ht="153" x14ac:dyDescent="0.25">
      <c r="A3133" s="6" t="s">
        <v>9007</v>
      </c>
      <c r="B3133" s="6" t="s">
        <v>25</v>
      </c>
      <c r="C3133" s="11" t="s">
        <v>8190</v>
      </c>
      <c r="D3133" s="11" t="s">
        <v>1726</v>
      </c>
      <c r="E3133" s="11" t="s">
        <v>8191</v>
      </c>
      <c r="F3133" s="285" t="s">
        <v>8192</v>
      </c>
      <c r="G3133" s="6" t="s">
        <v>30</v>
      </c>
      <c r="H3133" s="126">
        <v>60</v>
      </c>
      <c r="I3133" s="6" t="s">
        <v>31</v>
      </c>
      <c r="J3133" s="6" t="s">
        <v>32</v>
      </c>
      <c r="K3133" s="3" t="s">
        <v>240</v>
      </c>
      <c r="L3133" s="6" t="s">
        <v>34</v>
      </c>
      <c r="M3133" s="6" t="s">
        <v>35</v>
      </c>
      <c r="N3133" s="11" t="s">
        <v>78</v>
      </c>
      <c r="O3133" s="6" t="s">
        <v>79</v>
      </c>
      <c r="P3133" s="41" t="s">
        <v>38</v>
      </c>
      <c r="Q3133" s="88" t="s">
        <v>39</v>
      </c>
      <c r="R3133" s="23">
        <v>8</v>
      </c>
      <c r="S3133" s="23">
        <v>6000</v>
      </c>
      <c r="T3133" s="9">
        <f t="shared" si="1819"/>
        <v>48000</v>
      </c>
      <c r="U3133" s="9">
        <f t="shared" si="1689"/>
        <v>53760.000000000007</v>
      </c>
      <c r="V3133" s="6" t="s">
        <v>80</v>
      </c>
      <c r="W3133" s="6">
        <v>2016</v>
      </c>
      <c r="X3133" s="41"/>
    </row>
    <row r="3134" spans="1:24" ht="153" x14ac:dyDescent="0.25">
      <c r="A3134" s="6" t="s">
        <v>9008</v>
      </c>
      <c r="B3134" s="6" t="s">
        <v>25</v>
      </c>
      <c r="C3134" s="11" t="s">
        <v>8193</v>
      </c>
      <c r="D3134" s="11" t="s">
        <v>1726</v>
      </c>
      <c r="E3134" s="11" t="s">
        <v>8194</v>
      </c>
      <c r="F3134" s="306" t="s">
        <v>8195</v>
      </c>
      <c r="G3134" s="6" t="s">
        <v>30</v>
      </c>
      <c r="H3134" s="126">
        <v>60</v>
      </c>
      <c r="I3134" s="6" t="s">
        <v>31</v>
      </c>
      <c r="J3134" s="6" t="s">
        <v>32</v>
      </c>
      <c r="K3134" s="3" t="s">
        <v>240</v>
      </c>
      <c r="L3134" s="6" t="s">
        <v>8185</v>
      </c>
      <c r="M3134" s="2" t="s">
        <v>339</v>
      </c>
      <c r="N3134" s="11" t="s">
        <v>78</v>
      </c>
      <c r="O3134" s="6" t="s">
        <v>79</v>
      </c>
      <c r="P3134" s="41" t="s">
        <v>38</v>
      </c>
      <c r="Q3134" s="88" t="s">
        <v>39</v>
      </c>
      <c r="R3134" s="23">
        <v>2</v>
      </c>
      <c r="S3134" s="23">
        <v>3250.96</v>
      </c>
      <c r="T3134" s="9">
        <f t="shared" si="1819"/>
        <v>6501.92</v>
      </c>
      <c r="U3134" s="9">
        <f t="shared" si="1689"/>
        <v>7282.1504000000004</v>
      </c>
      <c r="V3134" s="6" t="s">
        <v>80</v>
      </c>
      <c r="W3134" s="6">
        <v>2016</v>
      </c>
      <c r="X3134" s="41"/>
    </row>
    <row r="3135" spans="1:24" ht="102" x14ac:dyDescent="0.25">
      <c r="A3135" s="6" t="s">
        <v>9009</v>
      </c>
      <c r="B3135" s="6" t="s">
        <v>25</v>
      </c>
      <c r="C3135" s="11" t="s">
        <v>8196</v>
      </c>
      <c r="D3135" s="11" t="s">
        <v>2204</v>
      </c>
      <c r="E3135" s="11" t="s">
        <v>8197</v>
      </c>
      <c r="F3135" s="283" t="s">
        <v>8198</v>
      </c>
      <c r="G3135" s="6" t="s">
        <v>30</v>
      </c>
      <c r="H3135" s="126">
        <v>0</v>
      </c>
      <c r="I3135" s="6" t="s">
        <v>31</v>
      </c>
      <c r="J3135" s="6" t="s">
        <v>32</v>
      </c>
      <c r="K3135" s="3" t="s">
        <v>95</v>
      </c>
      <c r="L3135" s="6" t="s">
        <v>34</v>
      </c>
      <c r="M3135" s="6" t="s">
        <v>35</v>
      </c>
      <c r="N3135" s="6" t="s">
        <v>10770</v>
      </c>
      <c r="O3135" s="6" t="s">
        <v>37</v>
      </c>
      <c r="P3135" s="41" t="s">
        <v>38</v>
      </c>
      <c r="Q3135" s="88" t="s">
        <v>39</v>
      </c>
      <c r="R3135" s="23">
        <v>2</v>
      </c>
      <c r="S3135" s="23">
        <v>145000</v>
      </c>
      <c r="T3135" s="9">
        <f t="shared" si="1819"/>
        <v>290000</v>
      </c>
      <c r="U3135" s="9">
        <f t="shared" si="1689"/>
        <v>324800.00000000006</v>
      </c>
      <c r="V3135" s="6"/>
      <c r="W3135" s="6">
        <v>2016</v>
      </c>
      <c r="X3135" s="41"/>
    </row>
    <row r="3136" spans="1:24" ht="153" x14ac:dyDescent="0.25">
      <c r="A3136" s="6" t="s">
        <v>9010</v>
      </c>
      <c r="B3136" s="6" t="s">
        <v>25</v>
      </c>
      <c r="C3136" s="11" t="s">
        <v>8199</v>
      </c>
      <c r="D3136" s="11" t="s">
        <v>8200</v>
      </c>
      <c r="E3136" s="11" t="s">
        <v>8201</v>
      </c>
      <c r="F3136" s="283" t="s">
        <v>8202</v>
      </c>
      <c r="G3136" s="6" t="s">
        <v>30</v>
      </c>
      <c r="H3136" s="126">
        <v>60</v>
      </c>
      <c r="I3136" s="6" t="s">
        <v>31</v>
      </c>
      <c r="J3136" s="6" t="s">
        <v>32</v>
      </c>
      <c r="K3136" s="3" t="s">
        <v>95</v>
      </c>
      <c r="L3136" s="6" t="s">
        <v>34</v>
      </c>
      <c r="M3136" s="6" t="s">
        <v>35</v>
      </c>
      <c r="N3136" s="11" t="s">
        <v>78</v>
      </c>
      <c r="O3136" s="6" t="s">
        <v>79</v>
      </c>
      <c r="P3136" s="41" t="s">
        <v>38</v>
      </c>
      <c r="Q3136" s="88" t="s">
        <v>39</v>
      </c>
      <c r="R3136" s="23">
        <v>1</v>
      </c>
      <c r="S3136" s="23">
        <v>189995</v>
      </c>
      <c r="T3136" s="9">
        <f t="shared" si="1819"/>
        <v>189995</v>
      </c>
      <c r="U3136" s="9">
        <f t="shared" si="1689"/>
        <v>212794.40000000002</v>
      </c>
      <c r="V3136" s="6" t="s">
        <v>80</v>
      </c>
      <c r="W3136" s="6">
        <v>2016</v>
      </c>
      <c r="X3136" s="41"/>
    </row>
    <row r="3137" spans="1:24" ht="153" x14ac:dyDescent="0.25">
      <c r="A3137" s="6" t="s">
        <v>9011</v>
      </c>
      <c r="B3137" s="6" t="s">
        <v>25</v>
      </c>
      <c r="C3137" s="11" t="s">
        <v>8203</v>
      </c>
      <c r="D3137" s="11" t="s">
        <v>8204</v>
      </c>
      <c r="E3137" s="11" t="s">
        <v>8205</v>
      </c>
      <c r="F3137" s="3" t="s">
        <v>8206</v>
      </c>
      <c r="G3137" s="6" t="s">
        <v>30</v>
      </c>
      <c r="H3137" s="6">
        <v>60</v>
      </c>
      <c r="I3137" s="6" t="s">
        <v>31</v>
      </c>
      <c r="J3137" s="6" t="s">
        <v>32</v>
      </c>
      <c r="K3137" s="6" t="s">
        <v>240</v>
      </c>
      <c r="L3137" s="6" t="s">
        <v>8207</v>
      </c>
      <c r="M3137" s="6" t="s">
        <v>35</v>
      </c>
      <c r="N3137" s="11" t="s">
        <v>5335</v>
      </c>
      <c r="O3137" s="3" t="s">
        <v>79</v>
      </c>
      <c r="P3137" s="41">
        <v>839</v>
      </c>
      <c r="Q3137" s="2" t="s">
        <v>2030</v>
      </c>
      <c r="R3137" s="23">
        <v>1</v>
      </c>
      <c r="S3137" s="12">
        <v>3237784.77</v>
      </c>
      <c r="T3137" s="9">
        <f t="shared" si="1819"/>
        <v>3237784.77</v>
      </c>
      <c r="U3137" s="9">
        <f t="shared" si="1689"/>
        <v>3626318.9424000005</v>
      </c>
      <c r="V3137" s="6" t="s">
        <v>80</v>
      </c>
      <c r="W3137" s="282">
        <v>2016</v>
      </c>
      <c r="X3137" s="6"/>
    </row>
    <row r="3138" spans="1:24" ht="153" x14ac:dyDescent="0.25">
      <c r="A3138" s="6" t="s">
        <v>9012</v>
      </c>
      <c r="B3138" s="6" t="s">
        <v>25</v>
      </c>
      <c r="C3138" s="11" t="s">
        <v>8203</v>
      </c>
      <c r="D3138" s="11" t="s">
        <v>8204</v>
      </c>
      <c r="E3138" s="11" t="s">
        <v>8205</v>
      </c>
      <c r="F3138" s="3" t="s">
        <v>8208</v>
      </c>
      <c r="G3138" s="6" t="s">
        <v>30</v>
      </c>
      <c r="H3138" s="6">
        <v>60</v>
      </c>
      <c r="I3138" s="6" t="s">
        <v>31</v>
      </c>
      <c r="J3138" s="6" t="s">
        <v>32</v>
      </c>
      <c r="K3138" s="6" t="s">
        <v>240</v>
      </c>
      <c r="L3138" s="6" t="s">
        <v>8207</v>
      </c>
      <c r="M3138" s="6" t="s">
        <v>35</v>
      </c>
      <c r="N3138" s="11" t="s">
        <v>5335</v>
      </c>
      <c r="O3138" s="3" t="s">
        <v>79</v>
      </c>
      <c r="P3138" s="41">
        <v>839</v>
      </c>
      <c r="Q3138" s="2" t="s">
        <v>2030</v>
      </c>
      <c r="R3138" s="23">
        <v>1</v>
      </c>
      <c r="S3138" s="12">
        <v>4598214.29</v>
      </c>
      <c r="T3138" s="9">
        <f t="shared" si="1819"/>
        <v>4598214.29</v>
      </c>
      <c r="U3138" s="9">
        <f t="shared" si="1689"/>
        <v>5150000.0048000002</v>
      </c>
      <c r="V3138" s="6" t="s">
        <v>80</v>
      </c>
      <c r="W3138" s="282">
        <v>2016</v>
      </c>
      <c r="X3138" s="241"/>
    </row>
    <row r="3139" spans="1:24" ht="153" x14ac:dyDescent="0.25">
      <c r="A3139" s="6" t="s">
        <v>9013</v>
      </c>
      <c r="B3139" s="6" t="s">
        <v>25</v>
      </c>
      <c r="C3139" s="11" t="s">
        <v>10423</v>
      </c>
      <c r="D3139" s="11" t="s">
        <v>8209</v>
      </c>
      <c r="E3139" s="11" t="s">
        <v>10424</v>
      </c>
      <c r="F3139" s="3" t="s">
        <v>8210</v>
      </c>
      <c r="G3139" s="6" t="s">
        <v>30</v>
      </c>
      <c r="H3139" s="6">
        <v>60</v>
      </c>
      <c r="I3139" s="6" t="s">
        <v>31</v>
      </c>
      <c r="J3139" s="6" t="s">
        <v>32</v>
      </c>
      <c r="K3139" s="6" t="s">
        <v>95</v>
      </c>
      <c r="L3139" s="6" t="s">
        <v>8207</v>
      </c>
      <c r="M3139" s="6" t="s">
        <v>35</v>
      </c>
      <c r="N3139" s="11" t="s">
        <v>5335</v>
      </c>
      <c r="O3139" s="3" t="s">
        <v>79</v>
      </c>
      <c r="P3139" s="41">
        <v>839</v>
      </c>
      <c r="Q3139" s="2" t="s">
        <v>2030</v>
      </c>
      <c r="R3139" s="12">
        <v>1</v>
      </c>
      <c r="S3139" s="12">
        <v>6792647.6799999997</v>
      </c>
      <c r="T3139" s="9">
        <f t="shared" si="1819"/>
        <v>6792647.6799999997</v>
      </c>
      <c r="U3139" s="9">
        <f t="shared" si="1689"/>
        <v>7607765.4016000004</v>
      </c>
      <c r="V3139" s="6" t="s">
        <v>80</v>
      </c>
      <c r="W3139" s="282">
        <v>2016</v>
      </c>
      <c r="X3139" s="241"/>
    </row>
    <row r="3140" spans="1:24" ht="153" x14ac:dyDescent="0.25">
      <c r="A3140" s="6" t="s">
        <v>9014</v>
      </c>
      <c r="B3140" s="6" t="s">
        <v>25</v>
      </c>
      <c r="C3140" s="11" t="s">
        <v>8211</v>
      </c>
      <c r="D3140" s="11" t="s">
        <v>8200</v>
      </c>
      <c r="E3140" s="11" t="s">
        <v>8212</v>
      </c>
      <c r="F3140" s="7" t="s">
        <v>8213</v>
      </c>
      <c r="G3140" s="6" t="s">
        <v>30</v>
      </c>
      <c r="H3140" s="6">
        <v>60</v>
      </c>
      <c r="I3140" s="6" t="s">
        <v>31</v>
      </c>
      <c r="J3140" s="6" t="s">
        <v>32</v>
      </c>
      <c r="K3140" s="6" t="s">
        <v>240</v>
      </c>
      <c r="L3140" s="6" t="s">
        <v>8207</v>
      </c>
      <c r="M3140" s="6" t="s">
        <v>35</v>
      </c>
      <c r="N3140" s="11" t="s">
        <v>5335</v>
      </c>
      <c r="O3140" s="3" t="s">
        <v>79</v>
      </c>
      <c r="P3140" s="41" t="s">
        <v>38</v>
      </c>
      <c r="Q3140" s="88" t="s">
        <v>39</v>
      </c>
      <c r="R3140" s="12">
        <v>1</v>
      </c>
      <c r="S3140" s="12">
        <v>4261242.43</v>
      </c>
      <c r="T3140" s="9">
        <f t="shared" si="1819"/>
        <v>4261242.43</v>
      </c>
      <c r="U3140" s="9">
        <f t="shared" si="1689"/>
        <v>4772591.5216000006</v>
      </c>
      <c r="V3140" s="6" t="s">
        <v>80</v>
      </c>
      <c r="W3140" s="282">
        <v>2016</v>
      </c>
      <c r="X3140" s="241"/>
    </row>
    <row r="3141" spans="1:24" ht="102" x14ac:dyDescent="0.25">
      <c r="A3141" s="6" t="s">
        <v>9015</v>
      </c>
      <c r="B3141" s="6" t="s">
        <v>25</v>
      </c>
      <c r="C3141" s="11" t="s">
        <v>8214</v>
      </c>
      <c r="D3141" s="11" t="s">
        <v>8215</v>
      </c>
      <c r="E3141" s="11" t="s">
        <v>8216</v>
      </c>
      <c r="F3141" s="7" t="s">
        <v>8217</v>
      </c>
      <c r="G3141" s="6" t="s">
        <v>30</v>
      </c>
      <c r="H3141" s="6">
        <v>0</v>
      </c>
      <c r="I3141" s="6" t="s">
        <v>31</v>
      </c>
      <c r="J3141" s="6" t="s">
        <v>32</v>
      </c>
      <c r="K3141" s="6" t="s">
        <v>95</v>
      </c>
      <c r="L3141" s="6" t="s">
        <v>8207</v>
      </c>
      <c r="M3141" s="6" t="s">
        <v>35</v>
      </c>
      <c r="N3141" s="6" t="s">
        <v>10770</v>
      </c>
      <c r="O3141" s="6" t="s">
        <v>37</v>
      </c>
      <c r="P3141" s="41" t="s">
        <v>38</v>
      </c>
      <c r="Q3141" s="88" t="s">
        <v>39</v>
      </c>
      <c r="R3141" s="12">
        <v>1</v>
      </c>
      <c r="S3141" s="12">
        <v>1409558.09</v>
      </c>
      <c r="T3141" s="9">
        <f t="shared" si="1819"/>
        <v>1409558.09</v>
      </c>
      <c r="U3141" s="9">
        <f t="shared" si="1689"/>
        <v>1578705.0608000003</v>
      </c>
      <c r="V3141" s="6"/>
      <c r="W3141" s="282">
        <v>2016</v>
      </c>
      <c r="X3141" s="241"/>
    </row>
    <row r="3142" spans="1:24" ht="102" x14ac:dyDescent="0.25">
      <c r="A3142" s="6" t="s">
        <v>9016</v>
      </c>
      <c r="B3142" s="6" t="s">
        <v>25</v>
      </c>
      <c r="C3142" s="11" t="s">
        <v>8218</v>
      </c>
      <c r="D3142" s="11" t="s">
        <v>8219</v>
      </c>
      <c r="E3142" s="11" t="s">
        <v>8220</v>
      </c>
      <c r="F3142" s="7" t="s">
        <v>8221</v>
      </c>
      <c r="G3142" s="6" t="s">
        <v>30</v>
      </c>
      <c r="H3142" s="6">
        <v>0</v>
      </c>
      <c r="I3142" s="6" t="s">
        <v>31</v>
      </c>
      <c r="J3142" s="6" t="s">
        <v>32</v>
      </c>
      <c r="K3142" s="6" t="s">
        <v>95</v>
      </c>
      <c r="L3142" s="6" t="s">
        <v>8207</v>
      </c>
      <c r="M3142" s="6" t="s">
        <v>35</v>
      </c>
      <c r="N3142" s="6" t="s">
        <v>10770</v>
      </c>
      <c r="O3142" s="6" t="s">
        <v>37</v>
      </c>
      <c r="P3142" s="41" t="s">
        <v>301</v>
      </c>
      <c r="Q3142" s="2" t="s">
        <v>2030</v>
      </c>
      <c r="R3142" s="12">
        <v>2</v>
      </c>
      <c r="S3142" s="12">
        <v>316849.26</v>
      </c>
      <c r="T3142" s="9">
        <f t="shared" si="1819"/>
        <v>633698.52</v>
      </c>
      <c r="U3142" s="9">
        <f t="shared" si="1689"/>
        <v>709742.34240000008</v>
      </c>
      <c r="V3142" s="6"/>
      <c r="W3142" s="282">
        <v>2016</v>
      </c>
      <c r="X3142" s="241"/>
    </row>
    <row r="3143" spans="1:24" ht="102" x14ac:dyDescent="0.25">
      <c r="A3143" s="6" t="s">
        <v>9017</v>
      </c>
      <c r="B3143" s="6" t="s">
        <v>25</v>
      </c>
      <c r="C3143" s="11" t="s">
        <v>8222</v>
      </c>
      <c r="D3143" s="11" t="s">
        <v>8223</v>
      </c>
      <c r="E3143" s="11" t="s">
        <v>8224</v>
      </c>
      <c r="F3143" s="7" t="s">
        <v>8225</v>
      </c>
      <c r="G3143" s="6" t="s">
        <v>30</v>
      </c>
      <c r="H3143" s="6">
        <v>0</v>
      </c>
      <c r="I3143" s="6" t="s">
        <v>31</v>
      </c>
      <c r="J3143" s="6" t="s">
        <v>32</v>
      </c>
      <c r="K3143" s="6" t="s">
        <v>95</v>
      </c>
      <c r="L3143" s="6" t="s">
        <v>8207</v>
      </c>
      <c r="M3143" s="6" t="s">
        <v>35</v>
      </c>
      <c r="N3143" s="6" t="s">
        <v>10770</v>
      </c>
      <c r="O3143" s="6" t="s">
        <v>37</v>
      </c>
      <c r="P3143" s="41" t="s">
        <v>301</v>
      </c>
      <c r="Q3143" s="2" t="s">
        <v>2030</v>
      </c>
      <c r="R3143" s="12">
        <v>1</v>
      </c>
      <c r="S3143" s="12">
        <v>6231690.6200000001</v>
      </c>
      <c r="T3143" s="9">
        <f t="shared" si="1819"/>
        <v>6231690.6200000001</v>
      </c>
      <c r="U3143" s="9">
        <f t="shared" si="1689"/>
        <v>6979493.4944000011</v>
      </c>
      <c r="V3143" s="6"/>
      <c r="W3143" s="282">
        <v>2016</v>
      </c>
      <c r="X3143" s="241"/>
    </row>
    <row r="3144" spans="1:24" ht="153" x14ac:dyDescent="0.25">
      <c r="A3144" s="6" t="s">
        <v>9018</v>
      </c>
      <c r="B3144" s="6" t="s">
        <v>25</v>
      </c>
      <c r="C3144" s="11" t="s">
        <v>8186</v>
      </c>
      <c r="D3144" s="11" t="s">
        <v>8187</v>
      </c>
      <c r="E3144" s="11" t="s">
        <v>8188</v>
      </c>
      <c r="F3144" s="285" t="s">
        <v>8226</v>
      </c>
      <c r="G3144" s="6" t="s">
        <v>30</v>
      </c>
      <c r="H3144" s="6">
        <v>60</v>
      </c>
      <c r="I3144" s="6" t="s">
        <v>31</v>
      </c>
      <c r="J3144" s="6" t="s">
        <v>32</v>
      </c>
      <c r="K3144" s="6" t="s">
        <v>95</v>
      </c>
      <c r="L3144" s="6" t="s">
        <v>8207</v>
      </c>
      <c r="M3144" s="6" t="s">
        <v>35</v>
      </c>
      <c r="N3144" s="11" t="s">
        <v>78</v>
      </c>
      <c r="O3144" s="3" t="s">
        <v>79</v>
      </c>
      <c r="P3144" s="41" t="s">
        <v>38</v>
      </c>
      <c r="Q3144" s="88" t="s">
        <v>39</v>
      </c>
      <c r="R3144" s="12">
        <v>26</v>
      </c>
      <c r="S3144" s="12">
        <v>54500</v>
      </c>
      <c r="T3144" s="9">
        <f t="shared" si="1819"/>
        <v>1417000</v>
      </c>
      <c r="U3144" s="9">
        <f t="shared" si="1689"/>
        <v>1587040.0000000002</v>
      </c>
      <c r="V3144" s="6" t="s">
        <v>80</v>
      </c>
      <c r="W3144" s="282">
        <v>2016</v>
      </c>
      <c r="X3144" s="241"/>
    </row>
    <row r="3145" spans="1:24" ht="153" x14ac:dyDescent="0.25">
      <c r="A3145" s="6" t="s">
        <v>9019</v>
      </c>
      <c r="B3145" s="6" t="s">
        <v>25</v>
      </c>
      <c r="C3145" s="11" t="s">
        <v>8227</v>
      </c>
      <c r="D3145" s="11" t="s">
        <v>8228</v>
      </c>
      <c r="E3145" s="11" t="s">
        <v>8229</v>
      </c>
      <c r="F3145" s="285" t="s">
        <v>8230</v>
      </c>
      <c r="G3145" s="6" t="s">
        <v>30</v>
      </c>
      <c r="H3145" s="6">
        <v>60</v>
      </c>
      <c r="I3145" s="6" t="s">
        <v>31</v>
      </c>
      <c r="J3145" s="6" t="s">
        <v>32</v>
      </c>
      <c r="K3145" s="6" t="s">
        <v>95</v>
      </c>
      <c r="L3145" s="6" t="s">
        <v>34</v>
      </c>
      <c r="M3145" s="6" t="s">
        <v>35</v>
      </c>
      <c r="N3145" s="11" t="s">
        <v>78</v>
      </c>
      <c r="O3145" s="3" t="s">
        <v>79</v>
      </c>
      <c r="P3145" s="32" t="s">
        <v>432</v>
      </c>
      <c r="Q3145" s="11" t="s">
        <v>433</v>
      </c>
      <c r="R3145" s="12">
        <v>1.712</v>
      </c>
      <c r="S3145" s="12">
        <v>148149.6</v>
      </c>
      <c r="T3145" s="9">
        <f t="shared" si="1819"/>
        <v>253632.1152</v>
      </c>
      <c r="U3145" s="9">
        <f t="shared" si="1689"/>
        <v>284067.96902400005</v>
      </c>
      <c r="V3145" s="6" t="s">
        <v>80</v>
      </c>
      <c r="W3145" s="282">
        <v>2016</v>
      </c>
      <c r="X3145" s="241"/>
    </row>
    <row r="3146" spans="1:24" ht="153" x14ac:dyDescent="0.25">
      <c r="A3146" s="6" t="s">
        <v>9020</v>
      </c>
      <c r="B3146" s="6" t="s">
        <v>25</v>
      </c>
      <c r="C3146" s="11" t="s">
        <v>8231</v>
      </c>
      <c r="D3146" s="11" t="s">
        <v>8054</v>
      </c>
      <c r="E3146" s="11" t="s">
        <v>8232</v>
      </c>
      <c r="F3146" s="285" t="s">
        <v>8233</v>
      </c>
      <c r="G3146" s="6" t="s">
        <v>30</v>
      </c>
      <c r="H3146" s="6">
        <v>60</v>
      </c>
      <c r="I3146" s="6" t="s">
        <v>31</v>
      </c>
      <c r="J3146" s="6" t="s">
        <v>32</v>
      </c>
      <c r="K3146" s="6" t="s">
        <v>240</v>
      </c>
      <c r="L3146" s="6" t="s">
        <v>34</v>
      </c>
      <c r="M3146" s="6" t="s">
        <v>35</v>
      </c>
      <c r="N3146" s="11" t="s">
        <v>78</v>
      </c>
      <c r="O3146" s="3" t="s">
        <v>79</v>
      </c>
      <c r="P3146" s="41" t="s">
        <v>38</v>
      </c>
      <c r="Q3146" s="88" t="s">
        <v>39</v>
      </c>
      <c r="R3146" s="12">
        <v>8510</v>
      </c>
      <c r="S3146" s="12">
        <v>17</v>
      </c>
      <c r="T3146" s="9">
        <v>0</v>
      </c>
      <c r="U3146" s="9">
        <f t="shared" si="1689"/>
        <v>0</v>
      </c>
      <c r="V3146" s="6" t="s">
        <v>80</v>
      </c>
      <c r="W3146" s="6">
        <v>2016</v>
      </c>
      <c r="X3146" s="6" t="s">
        <v>6995</v>
      </c>
    </row>
    <row r="3147" spans="1:24" ht="153" x14ac:dyDescent="0.25">
      <c r="A3147" s="6" t="s">
        <v>10978</v>
      </c>
      <c r="B3147" s="6" t="s">
        <v>25</v>
      </c>
      <c r="C3147" s="11" t="s">
        <v>8231</v>
      </c>
      <c r="D3147" s="11" t="s">
        <v>8054</v>
      </c>
      <c r="E3147" s="11" t="s">
        <v>8232</v>
      </c>
      <c r="F3147" s="285" t="s">
        <v>8233</v>
      </c>
      <c r="G3147" s="6" t="s">
        <v>30</v>
      </c>
      <c r="H3147" s="6">
        <v>0</v>
      </c>
      <c r="I3147" s="6" t="s">
        <v>31</v>
      </c>
      <c r="J3147" s="6" t="s">
        <v>32</v>
      </c>
      <c r="K3147" s="6" t="s">
        <v>240</v>
      </c>
      <c r="L3147" s="6" t="s">
        <v>34</v>
      </c>
      <c r="M3147" s="6" t="s">
        <v>35</v>
      </c>
      <c r="N3147" s="11" t="s">
        <v>36</v>
      </c>
      <c r="O3147" s="3" t="s">
        <v>2050</v>
      </c>
      <c r="P3147" s="41" t="s">
        <v>38</v>
      </c>
      <c r="Q3147" s="88" t="s">
        <v>39</v>
      </c>
      <c r="R3147" s="12">
        <v>8510</v>
      </c>
      <c r="S3147" s="12">
        <v>17</v>
      </c>
      <c r="T3147" s="9">
        <f t="shared" ref="T3147" si="1847">S3147*R3147</f>
        <v>144670</v>
      </c>
      <c r="U3147" s="9">
        <f t="shared" ref="U3147" si="1848">T3147*1.12</f>
        <v>162030.40000000002</v>
      </c>
      <c r="V3147" s="6"/>
      <c r="W3147" s="6">
        <v>2016</v>
      </c>
      <c r="X3147" s="241"/>
    </row>
    <row r="3148" spans="1:24" ht="153" x14ac:dyDescent="0.25">
      <c r="A3148" s="6" t="s">
        <v>9021</v>
      </c>
      <c r="B3148" s="6" t="s">
        <v>25</v>
      </c>
      <c r="C3148" s="11" t="s">
        <v>8234</v>
      </c>
      <c r="D3148" s="11" t="s">
        <v>334</v>
      </c>
      <c r="E3148" s="11" t="s">
        <v>8235</v>
      </c>
      <c r="F3148" s="285" t="s">
        <v>8236</v>
      </c>
      <c r="G3148" s="6" t="s">
        <v>30</v>
      </c>
      <c r="H3148" s="6">
        <v>60</v>
      </c>
      <c r="I3148" s="6" t="s">
        <v>31</v>
      </c>
      <c r="J3148" s="6" t="s">
        <v>32</v>
      </c>
      <c r="K3148" s="6" t="s">
        <v>240</v>
      </c>
      <c r="L3148" s="6" t="s">
        <v>34</v>
      </c>
      <c r="M3148" s="6" t="s">
        <v>35</v>
      </c>
      <c r="N3148" s="11" t="s">
        <v>78</v>
      </c>
      <c r="O3148" s="3" t="s">
        <v>79</v>
      </c>
      <c r="P3148" s="32" t="s">
        <v>432</v>
      </c>
      <c r="Q3148" s="11" t="s">
        <v>433</v>
      </c>
      <c r="R3148" s="12">
        <v>2.3510000000000004</v>
      </c>
      <c r="S3148" s="12">
        <v>190000</v>
      </c>
      <c r="T3148" s="9">
        <v>0</v>
      </c>
      <c r="U3148" s="9">
        <f t="shared" si="1689"/>
        <v>0</v>
      </c>
      <c r="V3148" s="6" t="s">
        <v>80</v>
      </c>
      <c r="W3148" s="282">
        <v>2016</v>
      </c>
      <c r="X3148" s="6" t="s">
        <v>6995</v>
      </c>
    </row>
    <row r="3149" spans="1:24" ht="153" x14ac:dyDescent="0.25">
      <c r="A3149" s="6" t="s">
        <v>10822</v>
      </c>
      <c r="B3149" s="6" t="s">
        <v>25</v>
      </c>
      <c r="C3149" s="11" t="s">
        <v>8234</v>
      </c>
      <c r="D3149" s="11" t="s">
        <v>334</v>
      </c>
      <c r="E3149" s="11" t="s">
        <v>8235</v>
      </c>
      <c r="F3149" s="285" t="s">
        <v>8236</v>
      </c>
      <c r="G3149" s="6" t="s">
        <v>30</v>
      </c>
      <c r="H3149" s="6">
        <v>0</v>
      </c>
      <c r="I3149" s="6" t="s">
        <v>31</v>
      </c>
      <c r="J3149" s="6" t="s">
        <v>32</v>
      </c>
      <c r="K3149" s="6" t="s">
        <v>240</v>
      </c>
      <c r="L3149" s="6" t="s">
        <v>34</v>
      </c>
      <c r="M3149" s="6" t="s">
        <v>35</v>
      </c>
      <c r="N3149" s="11" t="s">
        <v>36</v>
      </c>
      <c r="O3149" s="3" t="s">
        <v>2050</v>
      </c>
      <c r="P3149" s="32" t="s">
        <v>432</v>
      </c>
      <c r="Q3149" s="11" t="s">
        <v>433</v>
      </c>
      <c r="R3149" s="12">
        <v>2.3510000000000004</v>
      </c>
      <c r="S3149" s="12">
        <v>190000</v>
      </c>
      <c r="T3149" s="9">
        <f t="shared" ref="T3149" si="1849">S3149*R3149</f>
        <v>446690.00000000006</v>
      </c>
      <c r="U3149" s="9">
        <f t="shared" ref="U3149" si="1850">T3149*1.12</f>
        <v>500292.8000000001</v>
      </c>
      <c r="V3149" s="6"/>
      <c r="W3149" s="282">
        <v>2016</v>
      </c>
      <c r="X3149" s="241"/>
    </row>
    <row r="3150" spans="1:24" ht="153" x14ac:dyDescent="0.25">
      <c r="A3150" s="6" t="s">
        <v>9022</v>
      </c>
      <c r="B3150" s="6" t="s">
        <v>25</v>
      </c>
      <c r="C3150" s="11" t="s">
        <v>8237</v>
      </c>
      <c r="D3150" s="11" t="s">
        <v>334</v>
      </c>
      <c r="E3150" s="11" t="s">
        <v>8238</v>
      </c>
      <c r="F3150" s="285" t="s">
        <v>8239</v>
      </c>
      <c r="G3150" s="6" t="s">
        <v>30</v>
      </c>
      <c r="H3150" s="6">
        <v>60</v>
      </c>
      <c r="I3150" s="6" t="s">
        <v>31</v>
      </c>
      <c r="J3150" s="6" t="s">
        <v>32</v>
      </c>
      <c r="K3150" s="6" t="s">
        <v>240</v>
      </c>
      <c r="L3150" s="6" t="s">
        <v>34</v>
      </c>
      <c r="M3150" s="6" t="s">
        <v>35</v>
      </c>
      <c r="N3150" s="11" t="s">
        <v>78</v>
      </c>
      <c r="O3150" s="3" t="s">
        <v>79</v>
      </c>
      <c r="P3150" s="32" t="s">
        <v>432</v>
      </c>
      <c r="Q3150" s="11" t="s">
        <v>433</v>
      </c>
      <c r="R3150" s="12">
        <v>2.8150000000000004</v>
      </c>
      <c r="S3150" s="12">
        <v>190000</v>
      </c>
      <c r="T3150" s="9">
        <v>0</v>
      </c>
      <c r="U3150" s="9">
        <f t="shared" ref="U3150:U3226" si="1851">T3150*1.12</f>
        <v>0</v>
      </c>
      <c r="V3150" s="6" t="s">
        <v>80</v>
      </c>
      <c r="W3150" s="6">
        <v>2016</v>
      </c>
      <c r="X3150" s="6" t="s">
        <v>6995</v>
      </c>
    </row>
    <row r="3151" spans="1:24" ht="153" x14ac:dyDescent="0.25">
      <c r="A3151" s="6" t="s">
        <v>10823</v>
      </c>
      <c r="B3151" s="6" t="s">
        <v>25</v>
      </c>
      <c r="C3151" s="11" t="s">
        <v>8237</v>
      </c>
      <c r="D3151" s="11" t="s">
        <v>334</v>
      </c>
      <c r="E3151" s="11" t="s">
        <v>8238</v>
      </c>
      <c r="F3151" s="285" t="s">
        <v>8239</v>
      </c>
      <c r="G3151" s="6" t="s">
        <v>30</v>
      </c>
      <c r="H3151" s="6">
        <v>0</v>
      </c>
      <c r="I3151" s="6" t="s">
        <v>31</v>
      </c>
      <c r="J3151" s="6" t="s">
        <v>32</v>
      </c>
      <c r="K3151" s="6" t="s">
        <v>240</v>
      </c>
      <c r="L3151" s="6" t="s">
        <v>34</v>
      </c>
      <c r="M3151" s="6" t="s">
        <v>35</v>
      </c>
      <c r="N3151" s="11" t="s">
        <v>36</v>
      </c>
      <c r="O3151" s="3" t="s">
        <v>2050</v>
      </c>
      <c r="P3151" s="32" t="s">
        <v>432</v>
      </c>
      <c r="Q3151" s="11" t="s">
        <v>433</v>
      </c>
      <c r="R3151" s="12">
        <v>2.8150000000000004</v>
      </c>
      <c r="S3151" s="12">
        <v>190000</v>
      </c>
      <c r="T3151" s="9">
        <f t="shared" ref="T3151" si="1852">S3151*R3151</f>
        <v>534850.00000000012</v>
      </c>
      <c r="U3151" s="9">
        <f t="shared" ref="U3151" si="1853">T3151*1.12</f>
        <v>599032.00000000023</v>
      </c>
      <c r="V3151" s="6"/>
      <c r="W3151" s="282">
        <v>2016</v>
      </c>
      <c r="X3151" s="241"/>
    </row>
    <row r="3152" spans="1:24" ht="153" x14ac:dyDescent="0.25">
      <c r="A3152" s="6" t="s">
        <v>9023</v>
      </c>
      <c r="B3152" s="6" t="s">
        <v>25</v>
      </c>
      <c r="C3152" s="11" t="s">
        <v>8240</v>
      </c>
      <c r="D3152" s="11" t="s">
        <v>334</v>
      </c>
      <c r="E3152" s="11" t="s">
        <v>8241</v>
      </c>
      <c r="F3152" s="285" t="s">
        <v>8242</v>
      </c>
      <c r="G3152" s="6" t="s">
        <v>30</v>
      </c>
      <c r="H3152" s="6">
        <v>60</v>
      </c>
      <c r="I3152" s="6" t="s">
        <v>31</v>
      </c>
      <c r="J3152" s="6" t="s">
        <v>32</v>
      </c>
      <c r="K3152" s="6" t="s">
        <v>240</v>
      </c>
      <c r="L3152" s="6" t="s">
        <v>34</v>
      </c>
      <c r="M3152" s="6" t="s">
        <v>35</v>
      </c>
      <c r="N3152" s="11" t="s">
        <v>78</v>
      </c>
      <c r="O3152" s="3" t="s">
        <v>79</v>
      </c>
      <c r="P3152" s="32" t="s">
        <v>432</v>
      </c>
      <c r="Q3152" s="11" t="s">
        <v>433</v>
      </c>
      <c r="R3152" s="12">
        <v>3.1799999999999997</v>
      </c>
      <c r="S3152" s="12">
        <v>190000</v>
      </c>
      <c r="T3152" s="9">
        <v>0</v>
      </c>
      <c r="U3152" s="9">
        <f t="shared" si="1851"/>
        <v>0</v>
      </c>
      <c r="V3152" s="6" t="s">
        <v>80</v>
      </c>
      <c r="W3152" s="6">
        <v>2016</v>
      </c>
      <c r="X3152" s="6" t="s">
        <v>6995</v>
      </c>
    </row>
    <row r="3153" spans="1:24" ht="153" x14ac:dyDescent="0.25">
      <c r="A3153" s="6" t="s">
        <v>10824</v>
      </c>
      <c r="B3153" s="6" t="s">
        <v>25</v>
      </c>
      <c r="C3153" s="11" t="s">
        <v>8240</v>
      </c>
      <c r="D3153" s="11" t="s">
        <v>334</v>
      </c>
      <c r="E3153" s="11" t="s">
        <v>8241</v>
      </c>
      <c r="F3153" s="285" t="s">
        <v>8242</v>
      </c>
      <c r="G3153" s="6" t="s">
        <v>30</v>
      </c>
      <c r="H3153" s="6">
        <v>0</v>
      </c>
      <c r="I3153" s="6" t="s">
        <v>31</v>
      </c>
      <c r="J3153" s="6" t="s">
        <v>32</v>
      </c>
      <c r="K3153" s="6" t="s">
        <v>240</v>
      </c>
      <c r="L3153" s="6" t="s">
        <v>34</v>
      </c>
      <c r="M3153" s="6" t="s">
        <v>35</v>
      </c>
      <c r="N3153" s="11" t="s">
        <v>36</v>
      </c>
      <c r="O3153" s="3" t="s">
        <v>2050</v>
      </c>
      <c r="P3153" s="32" t="s">
        <v>432</v>
      </c>
      <c r="Q3153" s="11" t="s">
        <v>433</v>
      </c>
      <c r="R3153" s="12">
        <v>3.1799999999999997</v>
      </c>
      <c r="S3153" s="12">
        <v>190000</v>
      </c>
      <c r="T3153" s="9">
        <f t="shared" ref="T3153" si="1854">S3153*R3153</f>
        <v>604200</v>
      </c>
      <c r="U3153" s="9">
        <f t="shared" ref="U3153" si="1855">T3153*1.12</f>
        <v>676704.00000000012</v>
      </c>
      <c r="V3153" s="6"/>
      <c r="W3153" s="282">
        <v>2016</v>
      </c>
      <c r="X3153" s="241"/>
    </row>
    <row r="3154" spans="1:24" ht="153" x14ac:dyDescent="0.25">
      <c r="A3154" s="6" t="s">
        <v>9024</v>
      </c>
      <c r="B3154" s="6" t="s">
        <v>25</v>
      </c>
      <c r="C3154" s="11" t="s">
        <v>8243</v>
      </c>
      <c r="D3154" s="11" t="s">
        <v>334</v>
      </c>
      <c r="E3154" s="11" t="s">
        <v>8244</v>
      </c>
      <c r="F3154" s="285" t="s">
        <v>8245</v>
      </c>
      <c r="G3154" s="6" t="s">
        <v>30</v>
      </c>
      <c r="H3154" s="6">
        <v>60</v>
      </c>
      <c r="I3154" s="6" t="s">
        <v>31</v>
      </c>
      <c r="J3154" s="6" t="s">
        <v>32</v>
      </c>
      <c r="K3154" s="6" t="s">
        <v>240</v>
      </c>
      <c r="L3154" s="6" t="s">
        <v>34</v>
      </c>
      <c r="M3154" s="6" t="s">
        <v>35</v>
      </c>
      <c r="N3154" s="11" t="s">
        <v>78</v>
      </c>
      <c r="O3154" s="3" t="s">
        <v>79</v>
      </c>
      <c r="P3154" s="32" t="s">
        <v>432</v>
      </c>
      <c r="Q3154" s="11" t="s">
        <v>433</v>
      </c>
      <c r="R3154" s="12">
        <v>11.9</v>
      </c>
      <c r="S3154" s="12">
        <v>190000</v>
      </c>
      <c r="T3154" s="9">
        <v>0</v>
      </c>
      <c r="U3154" s="9">
        <f t="shared" si="1851"/>
        <v>0</v>
      </c>
      <c r="V3154" s="6" t="s">
        <v>80</v>
      </c>
      <c r="W3154" s="6">
        <v>2016</v>
      </c>
      <c r="X3154" s="6" t="s">
        <v>6995</v>
      </c>
    </row>
    <row r="3155" spans="1:24" ht="153" x14ac:dyDescent="0.25">
      <c r="A3155" s="6" t="s">
        <v>10825</v>
      </c>
      <c r="B3155" s="6" t="s">
        <v>25</v>
      </c>
      <c r="C3155" s="11" t="s">
        <v>8243</v>
      </c>
      <c r="D3155" s="11" t="s">
        <v>334</v>
      </c>
      <c r="E3155" s="11" t="s">
        <v>8244</v>
      </c>
      <c r="F3155" s="285" t="s">
        <v>8245</v>
      </c>
      <c r="G3155" s="6" t="s">
        <v>30</v>
      </c>
      <c r="H3155" s="6">
        <v>0</v>
      </c>
      <c r="I3155" s="6" t="s">
        <v>31</v>
      </c>
      <c r="J3155" s="6" t="s">
        <v>32</v>
      </c>
      <c r="K3155" s="6" t="s">
        <v>240</v>
      </c>
      <c r="L3155" s="6" t="s">
        <v>34</v>
      </c>
      <c r="M3155" s="6" t="s">
        <v>35</v>
      </c>
      <c r="N3155" s="11" t="s">
        <v>36</v>
      </c>
      <c r="O3155" s="3" t="s">
        <v>2050</v>
      </c>
      <c r="P3155" s="32" t="s">
        <v>432</v>
      </c>
      <c r="Q3155" s="11" t="s">
        <v>433</v>
      </c>
      <c r="R3155" s="12">
        <v>11.9</v>
      </c>
      <c r="S3155" s="12">
        <v>190000</v>
      </c>
      <c r="T3155" s="9">
        <f t="shared" ref="T3155" si="1856">S3155*R3155</f>
        <v>2261000</v>
      </c>
      <c r="U3155" s="9">
        <f t="shared" ref="U3155" si="1857">T3155*1.12</f>
        <v>2532320.0000000005</v>
      </c>
      <c r="V3155" s="6"/>
      <c r="W3155" s="282">
        <v>2016</v>
      </c>
      <c r="X3155" s="241"/>
    </row>
    <row r="3156" spans="1:24" ht="153" x14ac:dyDescent="0.25">
      <c r="A3156" s="6" t="s">
        <v>9025</v>
      </c>
      <c r="B3156" s="6" t="s">
        <v>25</v>
      </c>
      <c r="C3156" s="11" t="s">
        <v>8246</v>
      </c>
      <c r="D3156" s="11" t="s">
        <v>334</v>
      </c>
      <c r="E3156" s="11" t="s">
        <v>8247</v>
      </c>
      <c r="F3156" s="285" t="s">
        <v>8248</v>
      </c>
      <c r="G3156" s="6" t="s">
        <v>30</v>
      </c>
      <c r="H3156" s="6">
        <v>60</v>
      </c>
      <c r="I3156" s="6" t="s">
        <v>31</v>
      </c>
      <c r="J3156" s="6" t="s">
        <v>32</v>
      </c>
      <c r="K3156" s="6" t="s">
        <v>240</v>
      </c>
      <c r="L3156" s="6" t="s">
        <v>34</v>
      </c>
      <c r="M3156" s="6" t="s">
        <v>35</v>
      </c>
      <c r="N3156" s="11" t="s">
        <v>78</v>
      </c>
      <c r="O3156" s="3" t="s">
        <v>79</v>
      </c>
      <c r="P3156" s="32" t="s">
        <v>432</v>
      </c>
      <c r="Q3156" s="11" t="s">
        <v>433</v>
      </c>
      <c r="R3156" s="12">
        <v>23.513000000000002</v>
      </c>
      <c r="S3156" s="12">
        <v>190000</v>
      </c>
      <c r="T3156" s="9">
        <v>0</v>
      </c>
      <c r="U3156" s="9">
        <f t="shared" si="1851"/>
        <v>0</v>
      </c>
      <c r="V3156" s="6" t="s">
        <v>80</v>
      </c>
      <c r="W3156" s="282">
        <v>2016</v>
      </c>
      <c r="X3156" s="6" t="s">
        <v>6995</v>
      </c>
    </row>
    <row r="3157" spans="1:24" ht="153" x14ac:dyDescent="0.25">
      <c r="A3157" s="6" t="s">
        <v>10974</v>
      </c>
      <c r="B3157" s="6" t="s">
        <v>25</v>
      </c>
      <c r="C3157" s="11" t="s">
        <v>8246</v>
      </c>
      <c r="D3157" s="11" t="s">
        <v>334</v>
      </c>
      <c r="E3157" s="11" t="s">
        <v>8247</v>
      </c>
      <c r="F3157" s="285" t="s">
        <v>8248</v>
      </c>
      <c r="G3157" s="6" t="s">
        <v>30</v>
      </c>
      <c r="H3157" s="6">
        <v>0</v>
      </c>
      <c r="I3157" s="6" t="s">
        <v>31</v>
      </c>
      <c r="J3157" s="6" t="s">
        <v>32</v>
      </c>
      <c r="K3157" s="6" t="s">
        <v>240</v>
      </c>
      <c r="L3157" s="6" t="s">
        <v>34</v>
      </c>
      <c r="M3157" s="6" t="s">
        <v>35</v>
      </c>
      <c r="N3157" s="11" t="s">
        <v>36</v>
      </c>
      <c r="O3157" s="3" t="s">
        <v>2050</v>
      </c>
      <c r="P3157" s="32" t="s">
        <v>432</v>
      </c>
      <c r="Q3157" s="11" t="s">
        <v>433</v>
      </c>
      <c r="R3157" s="12">
        <v>23.513000000000002</v>
      </c>
      <c r="S3157" s="12">
        <v>190000</v>
      </c>
      <c r="T3157" s="9">
        <f>S3157*R3157</f>
        <v>4467470</v>
      </c>
      <c r="U3157" s="9">
        <f t="shared" ref="U3157" si="1858">T3157*1.12</f>
        <v>5003566.4000000004</v>
      </c>
      <c r="V3157" s="6"/>
      <c r="W3157" s="282">
        <v>2016</v>
      </c>
      <c r="X3157" s="6"/>
    </row>
    <row r="3158" spans="1:24" ht="153" x14ac:dyDescent="0.25">
      <c r="A3158" s="6" t="s">
        <v>9026</v>
      </c>
      <c r="B3158" s="6" t="s">
        <v>25</v>
      </c>
      <c r="C3158" s="11" t="s">
        <v>8249</v>
      </c>
      <c r="D3158" s="11" t="s">
        <v>334</v>
      </c>
      <c r="E3158" s="11" t="s">
        <v>8250</v>
      </c>
      <c r="F3158" s="285" t="s">
        <v>8251</v>
      </c>
      <c r="G3158" s="6" t="s">
        <v>30</v>
      </c>
      <c r="H3158" s="6">
        <v>60</v>
      </c>
      <c r="I3158" s="6" t="s">
        <v>31</v>
      </c>
      <c r="J3158" s="6" t="s">
        <v>32</v>
      </c>
      <c r="K3158" s="6" t="s">
        <v>240</v>
      </c>
      <c r="L3158" s="6" t="s">
        <v>34</v>
      </c>
      <c r="M3158" s="6" t="s">
        <v>35</v>
      </c>
      <c r="N3158" s="11" t="s">
        <v>78</v>
      </c>
      <c r="O3158" s="3" t="s">
        <v>79</v>
      </c>
      <c r="P3158" s="32" t="s">
        <v>432</v>
      </c>
      <c r="Q3158" s="11" t="s">
        <v>433</v>
      </c>
      <c r="R3158" s="12">
        <v>31.024999999999999</v>
      </c>
      <c r="S3158" s="12">
        <v>190000</v>
      </c>
      <c r="T3158" s="9">
        <v>0</v>
      </c>
      <c r="U3158" s="9">
        <f t="shared" si="1851"/>
        <v>0</v>
      </c>
      <c r="V3158" s="6" t="s">
        <v>80</v>
      </c>
      <c r="W3158" s="282">
        <v>2016</v>
      </c>
      <c r="X3158" s="6" t="s">
        <v>6995</v>
      </c>
    </row>
    <row r="3159" spans="1:24" ht="153" x14ac:dyDescent="0.25">
      <c r="A3159" s="6" t="s">
        <v>10876</v>
      </c>
      <c r="B3159" s="6" t="s">
        <v>25</v>
      </c>
      <c r="C3159" s="11" t="s">
        <v>8249</v>
      </c>
      <c r="D3159" s="11" t="s">
        <v>334</v>
      </c>
      <c r="E3159" s="11" t="s">
        <v>8250</v>
      </c>
      <c r="F3159" s="285" t="s">
        <v>8251</v>
      </c>
      <c r="G3159" s="6" t="s">
        <v>30</v>
      </c>
      <c r="H3159" s="6">
        <v>0</v>
      </c>
      <c r="I3159" s="6" t="s">
        <v>31</v>
      </c>
      <c r="J3159" s="6" t="s">
        <v>32</v>
      </c>
      <c r="K3159" s="6" t="s">
        <v>240</v>
      </c>
      <c r="L3159" s="6" t="s">
        <v>34</v>
      </c>
      <c r="M3159" s="6" t="s">
        <v>35</v>
      </c>
      <c r="N3159" s="11" t="s">
        <v>36</v>
      </c>
      <c r="O3159" s="3" t="s">
        <v>2050</v>
      </c>
      <c r="P3159" s="32" t="s">
        <v>432</v>
      </c>
      <c r="Q3159" s="11" t="s">
        <v>433</v>
      </c>
      <c r="R3159" s="12">
        <v>31.024999999999999</v>
      </c>
      <c r="S3159" s="12">
        <v>190000</v>
      </c>
      <c r="T3159" s="9">
        <f t="shared" ref="T3159" si="1859">S3159*R3159</f>
        <v>5894750</v>
      </c>
      <c r="U3159" s="9">
        <f t="shared" ref="U3159" si="1860">T3159*1.12</f>
        <v>6602120.0000000009</v>
      </c>
      <c r="V3159" s="6"/>
      <c r="W3159" s="282">
        <v>2016</v>
      </c>
      <c r="X3159" s="241"/>
    </row>
    <row r="3160" spans="1:24" ht="153" x14ac:dyDescent="0.25">
      <c r="A3160" s="6" t="s">
        <v>9027</v>
      </c>
      <c r="B3160" s="6" t="s">
        <v>25</v>
      </c>
      <c r="C3160" s="11" t="s">
        <v>8252</v>
      </c>
      <c r="D3160" s="11" t="s">
        <v>334</v>
      </c>
      <c r="E3160" s="11" t="s">
        <v>8253</v>
      </c>
      <c r="F3160" s="285" t="s">
        <v>8254</v>
      </c>
      <c r="G3160" s="6" t="s">
        <v>30</v>
      </c>
      <c r="H3160" s="6">
        <v>60</v>
      </c>
      <c r="I3160" s="6" t="s">
        <v>31</v>
      </c>
      <c r="J3160" s="6" t="s">
        <v>32</v>
      </c>
      <c r="K3160" s="6" t="s">
        <v>240</v>
      </c>
      <c r="L3160" s="6" t="s">
        <v>34</v>
      </c>
      <c r="M3160" s="6" t="s">
        <v>35</v>
      </c>
      <c r="N3160" s="11" t="s">
        <v>78</v>
      </c>
      <c r="O3160" s="3" t="s">
        <v>79</v>
      </c>
      <c r="P3160" s="32" t="s">
        <v>432</v>
      </c>
      <c r="Q3160" s="11" t="s">
        <v>433</v>
      </c>
      <c r="R3160" s="12">
        <v>2.1190000000000002</v>
      </c>
      <c r="S3160" s="12">
        <v>190000</v>
      </c>
      <c r="T3160" s="9">
        <v>0</v>
      </c>
      <c r="U3160" s="9">
        <f t="shared" si="1851"/>
        <v>0</v>
      </c>
      <c r="V3160" s="6" t="s">
        <v>80</v>
      </c>
      <c r="W3160" s="282">
        <v>2016</v>
      </c>
      <c r="X3160" s="6" t="s">
        <v>6995</v>
      </c>
    </row>
    <row r="3161" spans="1:24" ht="153" x14ac:dyDescent="0.25">
      <c r="A3161" s="6" t="s">
        <v>10877</v>
      </c>
      <c r="B3161" s="6" t="s">
        <v>25</v>
      </c>
      <c r="C3161" s="11" t="s">
        <v>8252</v>
      </c>
      <c r="D3161" s="11" t="s">
        <v>334</v>
      </c>
      <c r="E3161" s="11" t="s">
        <v>8253</v>
      </c>
      <c r="F3161" s="285" t="s">
        <v>8254</v>
      </c>
      <c r="G3161" s="6" t="s">
        <v>30</v>
      </c>
      <c r="H3161" s="6">
        <v>0</v>
      </c>
      <c r="I3161" s="6" t="s">
        <v>31</v>
      </c>
      <c r="J3161" s="6" t="s">
        <v>32</v>
      </c>
      <c r="K3161" s="6" t="s">
        <v>240</v>
      </c>
      <c r="L3161" s="6" t="s">
        <v>34</v>
      </c>
      <c r="M3161" s="6" t="s">
        <v>35</v>
      </c>
      <c r="N3161" s="11" t="s">
        <v>36</v>
      </c>
      <c r="O3161" s="3" t="s">
        <v>2050</v>
      </c>
      <c r="P3161" s="32" t="s">
        <v>432</v>
      </c>
      <c r="Q3161" s="11" t="s">
        <v>433</v>
      </c>
      <c r="R3161" s="12">
        <v>2.1190000000000002</v>
      </c>
      <c r="S3161" s="12">
        <v>190000</v>
      </c>
      <c r="T3161" s="9">
        <f t="shared" ref="T3161" si="1861">S3161*R3161</f>
        <v>402610.00000000006</v>
      </c>
      <c r="U3161" s="9">
        <f t="shared" ref="U3161" si="1862">T3161*1.12</f>
        <v>450923.20000000013</v>
      </c>
      <c r="V3161" s="6"/>
      <c r="W3161" s="282">
        <v>2016</v>
      </c>
      <c r="X3161" s="241"/>
    </row>
    <row r="3162" spans="1:24" ht="153" x14ac:dyDescent="0.25">
      <c r="A3162" s="6" t="s">
        <v>9028</v>
      </c>
      <c r="B3162" s="6" t="s">
        <v>25</v>
      </c>
      <c r="C3162" s="11" t="s">
        <v>8255</v>
      </c>
      <c r="D3162" s="11" t="s">
        <v>334</v>
      </c>
      <c r="E3162" s="11" t="s">
        <v>8256</v>
      </c>
      <c r="F3162" s="285" t="s">
        <v>8257</v>
      </c>
      <c r="G3162" s="6" t="s">
        <v>30</v>
      </c>
      <c r="H3162" s="6">
        <v>60</v>
      </c>
      <c r="I3162" s="6" t="s">
        <v>31</v>
      </c>
      <c r="J3162" s="6" t="s">
        <v>32</v>
      </c>
      <c r="K3162" s="6" t="s">
        <v>240</v>
      </c>
      <c r="L3162" s="6" t="s">
        <v>34</v>
      </c>
      <c r="M3162" s="6" t="s">
        <v>35</v>
      </c>
      <c r="N3162" s="11" t="s">
        <v>78</v>
      </c>
      <c r="O3162" s="3" t="s">
        <v>79</v>
      </c>
      <c r="P3162" s="32" t="s">
        <v>432</v>
      </c>
      <c r="Q3162" s="11" t="s">
        <v>433</v>
      </c>
      <c r="R3162" s="12">
        <v>28.51</v>
      </c>
      <c r="S3162" s="12">
        <v>190000</v>
      </c>
      <c r="T3162" s="9">
        <v>0</v>
      </c>
      <c r="U3162" s="9">
        <f t="shared" si="1851"/>
        <v>0</v>
      </c>
      <c r="V3162" s="6" t="s">
        <v>80</v>
      </c>
      <c r="W3162" s="282">
        <v>2016</v>
      </c>
      <c r="X3162" s="6" t="s">
        <v>6995</v>
      </c>
    </row>
    <row r="3163" spans="1:24" ht="153" x14ac:dyDescent="0.25">
      <c r="A3163" s="6" t="s">
        <v>10874</v>
      </c>
      <c r="B3163" s="6" t="s">
        <v>25</v>
      </c>
      <c r="C3163" s="11" t="s">
        <v>8255</v>
      </c>
      <c r="D3163" s="11" t="s">
        <v>334</v>
      </c>
      <c r="E3163" s="11" t="s">
        <v>8256</v>
      </c>
      <c r="F3163" s="285" t="s">
        <v>8257</v>
      </c>
      <c r="G3163" s="6" t="s">
        <v>30</v>
      </c>
      <c r="H3163" s="6">
        <v>0</v>
      </c>
      <c r="I3163" s="6" t="s">
        <v>31</v>
      </c>
      <c r="J3163" s="6" t="s">
        <v>32</v>
      </c>
      <c r="K3163" s="6" t="s">
        <v>240</v>
      </c>
      <c r="L3163" s="6" t="s">
        <v>34</v>
      </c>
      <c r="M3163" s="6" t="s">
        <v>35</v>
      </c>
      <c r="N3163" s="11" t="s">
        <v>36</v>
      </c>
      <c r="O3163" s="3" t="s">
        <v>2050</v>
      </c>
      <c r="P3163" s="32" t="s">
        <v>432</v>
      </c>
      <c r="Q3163" s="11" t="s">
        <v>433</v>
      </c>
      <c r="R3163" s="12">
        <v>28.51</v>
      </c>
      <c r="S3163" s="12">
        <v>190000</v>
      </c>
      <c r="T3163" s="9">
        <f t="shared" ref="T3163" si="1863">S3163*R3163</f>
        <v>5416900</v>
      </c>
      <c r="U3163" s="9">
        <f t="shared" ref="U3163" si="1864">T3163*1.12</f>
        <v>6066928.0000000009</v>
      </c>
      <c r="V3163" s="6"/>
      <c r="W3163" s="282">
        <v>2016</v>
      </c>
      <c r="X3163" s="241"/>
    </row>
    <row r="3164" spans="1:24" ht="153" x14ac:dyDescent="0.25">
      <c r="A3164" s="6" t="s">
        <v>9029</v>
      </c>
      <c r="B3164" s="6" t="s">
        <v>25</v>
      </c>
      <c r="C3164" s="11" t="s">
        <v>8258</v>
      </c>
      <c r="D3164" s="11" t="s">
        <v>334</v>
      </c>
      <c r="E3164" s="11" t="s">
        <v>8259</v>
      </c>
      <c r="F3164" s="285" t="s">
        <v>8260</v>
      </c>
      <c r="G3164" s="6" t="s">
        <v>30</v>
      </c>
      <c r="H3164" s="6">
        <v>60</v>
      </c>
      <c r="I3164" s="6" t="s">
        <v>31</v>
      </c>
      <c r="J3164" s="6" t="s">
        <v>32</v>
      </c>
      <c r="K3164" s="6" t="s">
        <v>240</v>
      </c>
      <c r="L3164" s="6" t="s">
        <v>34</v>
      </c>
      <c r="M3164" s="6" t="s">
        <v>35</v>
      </c>
      <c r="N3164" s="11" t="s">
        <v>78</v>
      </c>
      <c r="O3164" s="3" t="s">
        <v>79</v>
      </c>
      <c r="P3164" s="32" t="s">
        <v>432</v>
      </c>
      <c r="Q3164" s="11" t="s">
        <v>433</v>
      </c>
      <c r="R3164" s="12">
        <v>2.29</v>
      </c>
      <c r="S3164" s="12">
        <v>190000</v>
      </c>
      <c r="T3164" s="9">
        <v>0</v>
      </c>
      <c r="U3164" s="9">
        <f t="shared" si="1851"/>
        <v>0</v>
      </c>
      <c r="V3164" s="6" t="s">
        <v>80</v>
      </c>
      <c r="W3164" s="282">
        <v>2016</v>
      </c>
      <c r="X3164" s="6" t="s">
        <v>6995</v>
      </c>
    </row>
    <row r="3165" spans="1:24" ht="153" x14ac:dyDescent="0.25">
      <c r="A3165" s="6" t="s">
        <v>10880</v>
      </c>
      <c r="B3165" s="6" t="s">
        <v>25</v>
      </c>
      <c r="C3165" s="11" t="s">
        <v>8258</v>
      </c>
      <c r="D3165" s="11" t="s">
        <v>334</v>
      </c>
      <c r="E3165" s="11" t="s">
        <v>8259</v>
      </c>
      <c r="F3165" s="285" t="s">
        <v>8260</v>
      </c>
      <c r="G3165" s="6" t="s">
        <v>30</v>
      </c>
      <c r="H3165" s="6">
        <v>0</v>
      </c>
      <c r="I3165" s="6" t="s">
        <v>31</v>
      </c>
      <c r="J3165" s="6" t="s">
        <v>32</v>
      </c>
      <c r="K3165" s="6" t="s">
        <v>240</v>
      </c>
      <c r="L3165" s="6" t="s">
        <v>34</v>
      </c>
      <c r="M3165" s="6" t="s">
        <v>35</v>
      </c>
      <c r="N3165" s="11" t="s">
        <v>36</v>
      </c>
      <c r="O3165" s="3" t="s">
        <v>2050</v>
      </c>
      <c r="P3165" s="32" t="s">
        <v>432</v>
      </c>
      <c r="Q3165" s="11" t="s">
        <v>433</v>
      </c>
      <c r="R3165" s="12">
        <v>2.29</v>
      </c>
      <c r="S3165" s="12">
        <v>190000</v>
      </c>
      <c r="T3165" s="9">
        <f t="shared" ref="T3165" si="1865">S3165*R3165</f>
        <v>435100</v>
      </c>
      <c r="U3165" s="9">
        <f t="shared" ref="U3165" si="1866">T3165*1.12</f>
        <v>487312.00000000006</v>
      </c>
      <c r="V3165" s="6"/>
      <c r="W3165" s="282">
        <v>2016</v>
      </c>
      <c r="X3165" s="241"/>
    </row>
    <row r="3166" spans="1:24" ht="153" x14ac:dyDescent="0.25">
      <c r="A3166" s="6" t="s">
        <v>9030</v>
      </c>
      <c r="B3166" s="6" t="s">
        <v>25</v>
      </c>
      <c r="C3166" s="11" t="s">
        <v>8261</v>
      </c>
      <c r="D3166" s="11" t="s">
        <v>334</v>
      </c>
      <c r="E3166" s="11" t="s">
        <v>8262</v>
      </c>
      <c r="F3166" s="285" t="s">
        <v>8263</v>
      </c>
      <c r="G3166" s="6" t="s">
        <v>30</v>
      </c>
      <c r="H3166" s="6">
        <v>60</v>
      </c>
      <c r="I3166" s="6" t="s">
        <v>31</v>
      </c>
      <c r="J3166" s="6" t="s">
        <v>32</v>
      </c>
      <c r="K3166" s="6" t="s">
        <v>240</v>
      </c>
      <c r="L3166" s="6" t="s">
        <v>34</v>
      </c>
      <c r="M3166" s="6" t="s">
        <v>35</v>
      </c>
      <c r="N3166" s="11" t="s">
        <v>78</v>
      </c>
      <c r="O3166" s="3" t="s">
        <v>79</v>
      </c>
      <c r="P3166" s="32" t="s">
        <v>432</v>
      </c>
      <c r="Q3166" s="11" t="s">
        <v>433</v>
      </c>
      <c r="R3166" s="12">
        <v>0.96</v>
      </c>
      <c r="S3166" s="12">
        <v>190000</v>
      </c>
      <c r="T3166" s="9">
        <v>0</v>
      </c>
      <c r="U3166" s="9">
        <f t="shared" si="1851"/>
        <v>0</v>
      </c>
      <c r="V3166" s="6" t="s">
        <v>80</v>
      </c>
      <c r="W3166" s="282">
        <v>2016</v>
      </c>
      <c r="X3166" s="6" t="s">
        <v>6995</v>
      </c>
    </row>
    <row r="3167" spans="1:24" ht="153" x14ac:dyDescent="0.25">
      <c r="A3167" s="6" t="s">
        <v>10881</v>
      </c>
      <c r="B3167" s="6" t="s">
        <v>25</v>
      </c>
      <c r="C3167" s="11" t="s">
        <v>8261</v>
      </c>
      <c r="D3167" s="11" t="s">
        <v>334</v>
      </c>
      <c r="E3167" s="11" t="s">
        <v>8262</v>
      </c>
      <c r="F3167" s="285" t="s">
        <v>8263</v>
      </c>
      <c r="G3167" s="6" t="s">
        <v>30</v>
      </c>
      <c r="H3167" s="6">
        <v>0</v>
      </c>
      <c r="I3167" s="6" t="s">
        <v>31</v>
      </c>
      <c r="J3167" s="6" t="s">
        <v>32</v>
      </c>
      <c r="K3167" s="6" t="s">
        <v>240</v>
      </c>
      <c r="L3167" s="6" t="s">
        <v>34</v>
      </c>
      <c r="M3167" s="6" t="s">
        <v>35</v>
      </c>
      <c r="N3167" s="11" t="s">
        <v>36</v>
      </c>
      <c r="O3167" s="3" t="s">
        <v>2050</v>
      </c>
      <c r="P3167" s="32" t="s">
        <v>432</v>
      </c>
      <c r="Q3167" s="11" t="s">
        <v>433</v>
      </c>
      <c r="R3167" s="12">
        <v>0.96</v>
      </c>
      <c r="S3167" s="12">
        <v>190000</v>
      </c>
      <c r="T3167" s="9">
        <f t="shared" ref="T3167" si="1867">S3167*R3167</f>
        <v>182400</v>
      </c>
      <c r="U3167" s="9">
        <f t="shared" ref="U3167" si="1868">T3167*1.12</f>
        <v>204288.00000000003</v>
      </c>
      <c r="V3167" s="6"/>
      <c r="W3167" s="282">
        <v>2016</v>
      </c>
      <c r="X3167" s="241"/>
    </row>
    <row r="3168" spans="1:24" ht="153" x14ac:dyDescent="0.25">
      <c r="A3168" s="6" t="s">
        <v>9031</v>
      </c>
      <c r="B3168" s="6" t="s">
        <v>25</v>
      </c>
      <c r="C3168" s="11" t="s">
        <v>8264</v>
      </c>
      <c r="D3168" s="11" t="s">
        <v>334</v>
      </c>
      <c r="E3168" s="11" t="s">
        <v>8265</v>
      </c>
      <c r="F3168" s="285" t="s">
        <v>8266</v>
      </c>
      <c r="G3168" s="6" t="s">
        <v>30</v>
      </c>
      <c r="H3168" s="6">
        <v>60</v>
      </c>
      <c r="I3168" s="6" t="s">
        <v>31</v>
      </c>
      <c r="J3168" s="6" t="s">
        <v>32</v>
      </c>
      <c r="K3168" s="6" t="s">
        <v>240</v>
      </c>
      <c r="L3168" s="6" t="s">
        <v>34</v>
      </c>
      <c r="M3168" s="6" t="s">
        <v>35</v>
      </c>
      <c r="N3168" s="11" t="s">
        <v>78</v>
      </c>
      <c r="O3168" s="3" t="s">
        <v>79</v>
      </c>
      <c r="P3168" s="32" t="s">
        <v>432</v>
      </c>
      <c r="Q3168" s="11" t="s">
        <v>433</v>
      </c>
      <c r="R3168" s="12">
        <v>0.45500000000000002</v>
      </c>
      <c r="S3168" s="12">
        <v>190000</v>
      </c>
      <c r="T3168" s="9">
        <v>0</v>
      </c>
      <c r="U3168" s="9">
        <f t="shared" si="1851"/>
        <v>0</v>
      </c>
      <c r="V3168" s="6" t="s">
        <v>80</v>
      </c>
      <c r="W3168" s="282">
        <v>2016</v>
      </c>
      <c r="X3168" s="6" t="s">
        <v>6995</v>
      </c>
    </row>
    <row r="3169" spans="1:24" ht="153" x14ac:dyDescent="0.25">
      <c r="A3169" s="6" t="s">
        <v>10878</v>
      </c>
      <c r="B3169" s="6" t="s">
        <v>25</v>
      </c>
      <c r="C3169" s="11" t="s">
        <v>8264</v>
      </c>
      <c r="D3169" s="11" t="s">
        <v>334</v>
      </c>
      <c r="E3169" s="11" t="s">
        <v>8265</v>
      </c>
      <c r="F3169" s="285" t="s">
        <v>8266</v>
      </c>
      <c r="G3169" s="6" t="s">
        <v>30</v>
      </c>
      <c r="H3169" s="6">
        <v>0</v>
      </c>
      <c r="I3169" s="6" t="s">
        <v>31</v>
      </c>
      <c r="J3169" s="6" t="s">
        <v>32</v>
      </c>
      <c r="K3169" s="6" t="s">
        <v>240</v>
      </c>
      <c r="L3169" s="6" t="s">
        <v>34</v>
      </c>
      <c r="M3169" s="6" t="s">
        <v>35</v>
      </c>
      <c r="N3169" s="11" t="s">
        <v>36</v>
      </c>
      <c r="O3169" s="3" t="s">
        <v>2050</v>
      </c>
      <c r="P3169" s="32" t="s">
        <v>432</v>
      </c>
      <c r="Q3169" s="11" t="s">
        <v>433</v>
      </c>
      <c r="R3169" s="12">
        <v>0.45500000000000002</v>
      </c>
      <c r="S3169" s="12">
        <v>190000</v>
      </c>
      <c r="T3169" s="9">
        <f t="shared" ref="T3169" si="1869">S3169*R3169</f>
        <v>86450</v>
      </c>
      <c r="U3169" s="9">
        <f t="shared" ref="U3169" si="1870">T3169*1.12</f>
        <v>96824.000000000015</v>
      </c>
      <c r="V3169" s="6"/>
      <c r="W3169" s="282">
        <v>2016</v>
      </c>
      <c r="X3169" s="241"/>
    </row>
    <row r="3170" spans="1:24" ht="153" x14ac:dyDescent="0.25">
      <c r="A3170" s="6" t="s">
        <v>9032</v>
      </c>
      <c r="B3170" s="6" t="s">
        <v>25</v>
      </c>
      <c r="C3170" s="11" t="s">
        <v>8267</v>
      </c>
      <c r="D3170" s="11" t="s">
        <v>334</v>
      </c>
      <c r="E3170" s="11" t="s">
        <v>8268</v>
      </c>
      <c r="F3170" s="285" t="s">
        <v>8269</v>
      </c>
      <c r="G3170" s="6" t="s">
        <v>30</v>
      </c>
      <c r="H3170" s="6">
        <v>60</v>
      </c>
      <c r="I3170" s="6" t="s">
        <v>31</v>
      </c>
      <c r="J3170" s="6" t="s">
        <v>32</v>
      </c>
      <c r="K3170" s="6" t="s">
        <v>240</v>
      </c>
      <c r="L3170" s="6" t="s">
        <v>34</v>
      </c>
      <c r="M3170" s="6" t="s">
        <v>35</v>
      </c>
      <c r="N3170" s="11" t="s">
        <v>78</v>
      </c>
      <c r="O3170" s="3" t="s">
        <v>79</v>
      </c>
      <c r="P3170" s="32" t="s">
        <v>432</v>
      </c>
      <c r="Q3170" s="11" t="s">
        <v>433</v>
      </c>
      <c r="R3170" s="12">
        <v>0.94199999999999995</v>
      </c>
      <c r="S3170" s="12">
        <v>190000</v>
      </c>
      <c r="T3170" s="9">
        <v>0</v>
      </c>
      <c r="U3170" s="9">
        <f t="shared" si="1851"/>
        <v>0</v>
      </c>
      <c r="V3170" s="6" t="s">
        <v>80</v>
      </c>
      <c r="W3170" s="6">
        <v>2016</v>
      </c>
      <c r="X3170" s="6" t="s">
        <v>6995</v>
      </c>
    </row>
    <row r="3171" spans="1:24" ht="153" x14ac:dyDescent="0.25">
      <c r="A3171" s="6" t="s">
        <v>10879</v>
      </c>
      <c r="B3171" s="6" t="s">
        <v>25</v>
      </c>
      <c r="C3171" s="11" t="s">
        <v>8267</v>
      </c>
      <c r="D3171" s="11" t="s">
        <v>334</v>
      </c>
      <c r="E3171" s="11" t="s">
        <v>8268</v>
      </c>
      <c r="F3171" s="285" t="s">
        <v>8269</v>
      </c>
      <c r="G3171" s="6" t="s">
        <v>30</v>
      </c>
      <c r="H3171" s="6">
        <v>0</v>
      </c>
      <c r="I3171" s="6" t="s">
        <v>31</v>
      </c>
      <c r="J3171" s="6" t="s">
        <v>32</v>
      </c>
      <c r="K3171" s="6" t="s">
        <v>240</v>
      </c>
      <c r="L3171" s="6" t="s">
        <v>34</v>
      </c>
      <c r="M3171" s="6" t="s">
        <v>35</v>
      </c>
      <c r="N3171" s="11" t="s">
        <v>36</v>
      </c>
      <c r="O3171" s="3" t="s">
        <v>2050</v>
      </c>
      <c r="P3171" s="32" t="s">
        <v>432</v>
      </c>
      <c r="Q3171" s="11" t="s">
        <v>433</v>
      </c>
      <c r="R3171" s="12">
        <v>0.94199999999999995</v>
      </c>
      <c r="S3171" s="12">
        <v>190000</v>
      </c>
      <c r="T3171" s="9">
        <f t="shared" ref="T3171" si="1871">S3171*R3171</f>
        <v>178980</v>
      </c>
      <c r="U3171" s="9">
        <f t="shared" ref="U3171" si="1872">T3171*1.12</f>
        <v>200457.60000000001</v>
      </c>
      <c r="V3171" s="6"/>
      <c r="W3171" s="6">
        <v>2016</v>
      </c>
      <c r="X3171" s="241"/>
    </row>
    <row r="3172" spans="1:24" ht="153" x14ac:dyDescent="0.25">
      <c r="A3172" s="6" t="s">
        <v>9033</v>
      </c>
      <c r="B3172" s="6" t="s">
        <v>25</v>
      </c>
      <c r="C3172" s="11" t="s">
        <v>8270</v>
      </c>
      <c r="D3172" s="11" t="s">
        <v>334</v>
      </c>
      <c r="E3172" s="11" t="s">
        <v>8271</v>
      </c>
      <c r="F3172" s="285" t="s">
        <v>8272</v>
      </c>
      <c r="G3172" s="6" t="s">
        <v>30</v>
      </c>
      <c r="H3172" s="6">
        <v>60</v>
      </c>
      <c r="I3172" s="6" t="s">
        <v>31</v>
      </c>
      <c r="J3172" s="6" t="s">
        <v>32</v>
      </c>
      <c r="K3172" s="6" t="s">
        <v>240</v>
      </c>
      <c r="L3172" s="6" t="s">
        <v>34</v>
      </c>
      <c r="M3172" s="6" t="s">
        <v>35</v>
      </c>
      <c r="N3172" s="11" t="s">
        <v>78</v>
      </c>
      <c r="O3172" s="3" t="s">
        <v>79</v>
      </c>
      <c r="P3172" s="32" t="s">
        <v>432</v>
      </c>
      <c r="Q3172" s="11" t="s">
        <v>433</v>
      </c>
      <c r="R3172" s="12">
        <v>7.12</v>
      </c>
      <c r="S3172" s="12">
        <v>190000</v>
      </c>
      <c r="T3172" s="9">
        <v>0</v>
      </c>
      <c r="U3172" s="9">
        <f t="shared" si="1851"/>
        <v>0</v>
      </c>
      <c r="V3172" s="6" t="s">
        <v>80</v>
      </c>
      <c r="W3172" s="6">
        <v>2016</v>
      </c>
      <c r="X3172" s="6" t="s">
        <v>6995</v>
      </c>
    </row>
    <row r="3173" spans="1:24" ht="153" x14ac:dyDescent="0.25">
      <c r="A3173" s="6" t="s">
        <v>10875</v>
      </c>
      <c r="B3173" s="6" t="s">
        <v>25</v>
      </c>
      <c r="C3173" s="11" t="s">
        <v>8270</v>
      </c>
      <c r="D3173" s="11" t="s">
        <v>334</v>
      </c>
      <c r="E3173" s="11" t="s">
        <v>8271</v>
      </c>
      <c r="F3173" s="285" t="s">
        <v>8272</v>
      </c>
      <c r="G3173" s="6" t="s">
        <v>30</v>
      </c>
      <c r="H3173" s="6">
        <v>0</v>
      </c>
      <c r="I3173" s="6" t="s">
        <v>31</v>
      </c>
      <c r="J3173" s="6" t="s">
        <v>32</v>
      </c>
      <c r="K3173" s="6" t="s">
        <v>240</v>
      </c>
      <c r="L3173" s="6" t="s">
        <v>34</v>
      </c>
      <c r="M3173" s="6" t="s">
        <v>35</v>
      </c>
      <c r="N3173" s="11" t="s">
        <v>36</v>
      </c>
      <c r="O3173" s="3" t="s">
        <v>2050</v>
      </c>
      <c r="P3173" s="32" t="s">
        <v>432</v>
      </c>
      <c r="Q3173" s="11" t="s">
        <v>433</v>
      </c>
      <c r="R3173" s="12">
        <v>7.12</v>
      </c>
      <c r="S3173" s="12">
        <v>190000</v>
      </c>
      <c r="T3173" s="9">
        <f t="shared" ref="T3173" si="1873">S3173*R3173</f>
        <v>1352800</v>
      </c>
      <c r="U3173" s="9">
        <f t="shared" ref="U3173" si="1874">T3173*1.12</f>
        <v>1515136.0000000002</v>
      </c>
      <c r="V3173" s="6"/>
      <c r="W3173" s="6">
        <v>2016</v>
      </c>
      <c r="X3173" s="241"/>
    </row>
    <row r="3174" spans="1:24" ht="153" x14ac:dyDescent="0.25">
      <c r="A3174" s="6" t="s">
        <v>9034</v>
      </c>
      <c r="B3174" s="6" t="s">
        <v>25</v>
      </c>
      <c r="C3174" s="11" t="s">
        <v>8273</v>
      </c>
      <c r="D3174" s="11" t="s">
        <v>334</v>
      </c>
      <c r="E3174" s="11" t="s">
        <v>8274</v>
      </c>
      <c r="F3174" s="285" t="s">
        <v>8275</v>
      </c>
      <c r="G3174" s="6" t="s">
        <v>30</v>
      </c>
      <c r="H3174" s="6">
        <v>60</v>
      </c>
      <c r="I3174" s="6" t="s">
        <v>31</v>
      </c>
      <c r="J3174" s="6" t="s">
        <v>32</v>
      </c>
      <c r="K3174" s="6" t="s">
        <v>240</v>
      </c>
      <c r="L3174" s="6" t="s">
        <v>34</v>
      </c>
      <c r="M3174" s="6" t="s">
        <v>35</v>
      </c>
      <c r="N3174" s="11" t="s">
        <v>78</v>
      </c>
      <c r="O3174" s="3" t="s">
        <v>79</v>
      </c>
      <c r="P3174" s="32" t="s">
        <v>432</v>
      </c>
      <c r="Q3174" s="11" t="s">
        <v>433</v>
      </c>
      <c r="R3174" s="12">
        <v>16.832999999999998</v>
      </c>
      <c r="S3174" s="12">
        <v>190000</v>
      </c>
      <c r="T3174" s="9">
        <v>0</v>
      </c>
      <c r="U3174" s="9">
        <f t="shared" si="1851"/>
        <v>0</v>
      </c>
      <c r="V3174" s="6" t="s">
        <v>80</v>
      </c>
      <c r="W3174" s="282">
        <v>2016</v>
      </c>
      <c r="X3174" s="6" t="s">
        <v>6995</v>
      </c>
    </row>
    <row r="3175" spans="1:24" ht="153" x14ac:dyDescent="0.25">
      <c r="A3175" s="6" t="s">
        <v>10882</v>
      </c>
      <c r="B3175" s="6" t="s">
        <v>25</v>
      </c>
      <c r="C3175" s="11" t="s">
        <v>8273</v>
      </c>
      <c r="D3175" s="11" t="s">
        <v>334</v>
      </c>
      <c r="E3175" s="11" t="s">
        <v>8274</v>
      </c>
      <c r="F3175" s="285" t="s">
        <v>8275</v>
      </c>
      <c r="G3175" s="6" t="s">
        <v>30</v>
      </c>
      <c r="H3175" s="6">
        <v>0</v>
      </c>
      <c r="I3175" s="6" t="s">
        <v>31</v>
      </c>
      <c r="J3175" s="6" t="s">
        <v>32</v>
      </c>
      <c r="K3175" s="6" t="s">
        <v>240</v>
      </c>
      <c r="L3175" s="6" t="s">
        <v>34</v>
      </c>
      <c r="M3175" s="6" t="s">
        <v>35</v>
      </c>
      <c r="N3175" s="11" t="s">
        <v>36</v>
      </c>
      <c r="O3175" s="3" t="s">
        <v>2050</v>
      </c>
      <c r="P3175" s="32" t="s">
        <v>432</v>
      </c>
      <c r="Q3175" s="11" t="s">
        <v>433</v>
      </c>
      <c r="R3175" s="12">
        <v>16.832999999999998</v>
      </c>
      <c r="S3175" s="12">
        <v>190000</v>
      </c>
      <c r="T3175" s="9">
        <f t="shared" ref="T3175" si="1875">S3175*R3175</f>
        <v>3198269.9999999995</v>
      </c>
      <c r="U3175" s="9">
        <f t="shared" ref="U3175" si="1876">T3175*1.12</f>
        <v>3582062.4</v>
      </c>
      <c r="V3175" s="6"/>
      <c r="W3175" s="282">
        <v>2016</v>
      </c>
      <c r="X3175" s="241"/>
    </row>
    <row r="3176" spans="1:24" ht="102" x14ac:dyDescent="0.25">
      <c r="A3176" s="6" t="s">
        <v>9035</v>
      </c>
      <c r="B3176" s="6" t="s">
        <v>25</v>
      </c>
      <c r="C3176" s="11" t="s">
        <v>10476</v>
      </c>
      <c r="D3176" s="11" t="s">
        <v>10474</v>
      </c>
      <c r="E3176" s="11" t="s">
        <v>10475</v>
      </c>
      <c r="F3176" s="285" t="s">
        <v>8276</v>
      </c>
      <c r="G3176" s="6" t="s">
        <v>30</v>
      </c>
      <c r="H3176" s="6">
        <v>0</v>
      </c>
      <c r="I3176" s="6" t="s">
        <v>31</v>
      </c>
      <c r="J3176" s="6" t="s">
        <v>32</v>
      </c>
      <c r="K3176" s="6" t="s">
        <v>240</v>
      </c>
      <c r="L3176" s="6" t="s">
        <v>34</v>
      </c>
      <c r="M3176" s="6" t="s">
        <v>35</v>
      </c>
      <c r="N3176" s="6" t="s">
        <v>10770</v>
      </c>
      <c r="O3176" s="6" t="s">
        <v>37</v>
      </c>
      <c r="P3176" s="32" t="s">
        <v>1303</v>
      </c>
      <c r="Q3176" s="13" t="s">
        <v>1304</v>
      </c>
      <c r="R3176" s="12">
        <v>66</v>
      </c>
      <c r="S3176" s="12">
        <v>310</v>
      </c>
      <c r="T3176" s="9">
        <f t="shared" ref="T3176:T3206" si="1877">S3176*R3176</f>
        <v>20460</v>
      </c>
      <c r="U3176" s="9">
        <f t="shared" si="1851"/>
        <v>22915.200000000001</v>
      </c>
      <c r="V3176" s="6"/>
      <c r="W3176" s="282">
        <v>2016</v>
      </c>
      <c r="X3176" s="241"/>
    </row>
    <row r="3177" spans="1:24" ht="153" x14ac:dyDescent="0.25">
      <c r="A3177" s="6" t="s">
        <v>9036</v>
      </c>
      <c r="B3177" s="6" t="s">
        <v>25</v>
      </c>
      <c r="C3177" s="11" t="s">
        <v>8277</v>
      </c>
      <c r="D3177" s="11" t="s">
        <v>1591</v>
      </c>
      <c r="E3177" s="11" t="s">
        <v>8278</v>
      </c>
      <c r="F3177" s="285" t="s">
        <v>10491</v>
      </c>
      <c r="G3177" s="6" t="s">
        <v>30</v>
      </c>
      <c r="H3177" s="6">
        <v>60</v>
      </c>
      <c r="I3177" s="6" t="s">
        <v>31</v>
      </c>
      <c r="J3177" s="6" t="s">
        <v>32</v>
      </c>
      <c r="K3177" s="6" t="s">
        <v>240</v>
      </c>
      <c r="L3177" s="6" t="s">
        <v>34</v>
      </c>
      <c r="M3177" s="6" t="s">
        <v>35</v>
      </c>
      <c r="N3177" s="11" t="s">
        <v>78</v>
      </c>
      <c r="O3177" s="3" t="s">
        <v>79</v>
      </c>
      <c r="P3177" s="32" t="s">
        <v>432</v>
      </c>
      <c r="Q3177" s="11" t="s">
        <v>433</v>
      </c>
      <c r="R3177" s="12">
        <v>0.65</v>
      </c>
      <c r="S3177" s="12">
        <v>315000</v>
      </c>
      <c r="T3177" s="9">
        <f t="shared" si="1877"/>
        <v>204750</v>
      </c>
      <c r="U3177" s="9">
        <f t="shared" si="1851"/>
        <v>229320.00000000003</v>
      </c>
      <c r="V3177" s="6" t="s">
        <v>80</v>
      </c>
      <c r="W3177" s="282">
        <v>2016</v>
      </c>
      <c r="X3177" s="241"/>
    </row>
    <row r="3178" spans="1:24" ht="102" x14ac:dyDescent="0.25">
      <c r="A3178" s="6" t="s">
        <v>9037</v>
      </c>
      <c r="B3178" s="6" t="s">
        <v>25</v>
      </c>
      <c r="C3178" s="11" t="s">
        <v>8279</v>
      </c>
      <c r="D3178" s="11" t="s">
        <v>1295</v>
      </c>
      <c r="E3178" s="11" t="s">
        <v>8280</v>
      </c>
      <c r="F3178" s="283" t="s">
        <v>1295</v>
      </c>
      <c r="G3178" s="6" t="s">
        <v>30</v>
      </c>
      <c r="H3178" s="6">
        <v>0</v>
      </c>
      <c r="I3178" s="6" t="s">
        <v>31</v>
      </c>
      <c r="J3178" s="6" t="s">
        <v>32</v>
      </c>
      <c r="K3178" s="6" t="s">
        <v>240</v>
      </c>
      <c r="L3178" s="6" t="s">
        <v>34</v>
      </c>
      <c r="M3178" s="6" t="s">
        <v>35</v>
      </c>
      <c r="N3178" s="6" t="s">
        <v>10770</v>
      </c>
      <c r="O3178" s="6" t="s">
        <v>37</v>
      </c>
      <c r="P3178" s="41" t="s">
        <v>38</v>
      </c>
      <c r="Q3178" s="88" t="s">
        <v>39</v>
      </c>
      <c r="R3178" s="12">
        <v>120</v>
      </c>
      <c r="S3178" s="12">
        <v>561</v>
      </c>
      <c r="T3178" s="9">
        <f t="shared" si="1877"/>
        <v>67320</v>
      </c>
      <c r="U3178" s="9">
        <f t="shared" si="1851"/>
        <v>75398.400000000009</v>
      </c>
      <c r="V3178" s="6"/>
      <c r="W3178" s="282">
        <v>2016</v>
      </c>
      <c r="X3178" s="241"/>
    </row>
    <row r="3179" spans="1:24" ht="153" x14ac:dyDescent="0.25">
      <c r="A3179" s="6" t="s">
        <v>9038</v>
      </c>
      <c r="B3179" s="6" t="s">
        <v>25</v>
      </c>
      <c r="C3179" s="11" t="s">
        <v>8281</v>
      </c>
      <c r="D3179" s="11" t="s">
        <v>1905</v>
      </c>
      <c r="E3179" s="11" t="s">
        <v>8282</v>
      </c>
      <c r="F3179" s="283" t="s">
        <v>8283</v>
      </c>
      <c r="G3179" s="6" t="s">
        <v>30</v>
      </c>
      <c r="H3179" s="6">
        <v>60</v>
      </c>
      <c r="I3179" s="6" t="s">
        <v>31</v>
      </c>
      <c r="J3179" s="6" t="s">
        <v>32</v>
      </c>
      <c r="K3179" s="6" t="s">
        <v>95</v>
      </c>
      <c r="L3179" s="6" t="s">
        <v>34</v>
      </c>
      <c r="M3179" s="6" t="s">
        <v>35</v>
      </c>
      <c r="N3179" s="11" t="s">
        <v>78</v>
      </c>
      <c r="O3179" s="3" t="s">
        <v>79</v>
      </c>
      <c r="P3179" s="41" t="s">
        <v>38</v>
      </c>
      <c r="Q3179" s="88" t="s">
        <v>39</v>
      </c>
      <c r="R3179" s="12">
        <v>2</v>
      </c>
      <c r="S3179" s="12">
        <v>11888.25</v>
      </c>
      <c r="T3179" s="9">
        <f t="shared" si="1877"/>
        <v>23776.5</v>
      </c>
      <c r="U3179" s="9">
        <f t="shared" si="1851"/>
        <v>26629.680000000004</v>
      </c>
      <c r="V3179" s="6" t="s">
        <v>80</v>
      </c>
      <c r="W3179" s="282">
        <v>2016</v>
      </c>
      <c r="X3179" s="241"/>
    </row>
    <row r="3180" spans="1:24" ht="153" x14ac:dyDescent="0.25">
      <c r="A3180" s="6" t="s">
        <v>9039</v>
      </c>
      <c r="B3180" s="6" t="s">
        <v>25</v>
      </c>
      <c r="C3180" s="11" t="s">
        <v>8284</v>
      </c>
      <c r="D3180" s="11" t="s">
        <v>8285</v>
      </c>
      <c r="E3180" s="11" t="s">
        <v>8286</v>
      </c>
      <c r="F3180" s="283" t="s">
        <v>8287</v>
      </c>
      <c r="G3180" s="6" t="s">
        <v>30</v>
      </c>
      <c r="H3180" s="6">
        <v>60</v>
      </c>
      <c r="I3180" s="6" t="s">
        <v>31</v>
      </c>
      <c r="J3180" s="6" t="s">
        <v>32</v>
      </c>
      <c r="K3180" s="6" t="s">
        <v>95</v>
      </c>
      <c r="L3180" s="6" t="s">
        <v>34</v>
      </c>
      <c r="M3180" s="6" t="s">
        <v>35</v>
      </c>
      <c r="N3180" s="11" t="s">
        <v>78</v>
      </c>
      <c r="O3180" s="3" t="s">
        <v>79</v>
      </c>
      <c r="P3180" s="41" t="s">
        <v>38</v>
      </c>
      <c r="Q3180" s="88" t="s">
        <v>39</v>
      </c>
      <c r="R3180" s="12">
        <v>7</v>
      </c>
      <c r="S3180" s="12">
        <v>3811.5</v>
      </c>
      <c r="T3180" s="9">
        <f t="shared" si="1877"/>
        <v>26680.5</v>
      </c>
      <c r="U3180" s="9">
        <f t="shared" si="1851"/>
        <v>29882.160000000003</v>
      </c>
      <c r="V3180" s="6" t="s">
        <v>80</v>
      </c>
      <c r="W3180" s="282">
        <v>2016</v>
      </c>
      <c r="X3180" s="241"/>
    </row>
    <row r="3181" spans="1:24" ht="153" x14ac:dyDescent="0.25">
      <c r="A3181" s="6" t="s">
        <v>9040</v>
      </c>
      <c r="B3181" s="6" t="s">
        <v>25</v>
      </c>
      <c r="C3181" s="11" t="s">
        <v>8288</v>
      </c>
      <c r="D3181" s="11" t="s">
        <v>786</v>
      </c>
      <c r="E3181" s="11" t="s">
        <v>8289</v>
      </c>
      <c r="F3181" s="283" t="s">
        <v>8290</v>
      </c>
      <c r="G3181" s="6" t="s">
        <v>30</v>
      </c>
      <c r="H3181" s="6">
        <v>0</v>
      </c>
      <c r="I3181" s="6" t="s">
        <v>31</v>
      </c>
      <c r="J3181" s="6" t="s">
        <v>32</v>
      </c>
      <c r="K3181" s="6" t="s">
        <v>95</v>
      </c>
      <c r="L3181" s="6" t="s">
        <v>34</v>
      </c>
      <c r="M3181" s="6" t="s">
        <v>35</v>
      </c>
      <c r="N3181" s="11" t="s">
        <v>36</v>
      </c>
      <c r="O3181" s="3" t="s">
        <v>2050</v>
      </c>
      <c r="P3181" s="41" t="s">
        <v>38</v>
      </c>
      <c r="Q3181" s="88" t="s">
        <v>39</v>
      </c>
      <c r="R3181" s="12">
        <v>1</v>
      </c>
      <c r="S3181" s="12">
        <v>72008.039999999994</v>
      </c>
      <c r="T3181" s="9">
        <f t="shared" si="1877"/>
        <v>72008.039999999994</v>
      </c>
      <c r="U3181" s="9">
        <f t="shared" si="1851"/>
        <v>80649.004799999995</v>
      </c>
      <c r="V3181" s="6"/>
      <c r="W3181" s="282">
        <v>2016</v>
      </c>
      <c r="X3181" s="241"/>
    </row>
    <row r="3182" spans="1:24" ht="153" x14ac:dyDescent="0.25">
      <c r="A3182" s="6" t="s">
        <v>9041</v>
      </c>
      <c r="B3182" s="6" t="s">
        <v>25</v>
      </c>
      <c r="C3182" s="11" t="s">
        <v>8291</v>
      </c>
      <c r="D3182" s="11" t="s">
        <v>334</v>
      </c>
      <c r="E3182" s="11" t="s">
        <v>8292</v>
      </c>
      <c r="F3182" s="283" t="s">
        <v>8293</v>
      </c>
      <c r="G3182" s="6" t="s">
        <v>30</v>
      </c>
      <c r="H3182" s="6">
        <v>60</v>
      </c>
      <c r="I3182" s="6" t="s">
        <v>31</v>
      </c>
      <c r="J3182" s="6" t="s">
        <v>32</v>
      </c>
      <c r="K3182" s="6" t="s">
        <v>240</v>
      </c>
      <c r="L3182" s="6" t="s">
        <v>34</v>
      </c>
      <c r="M3182" s="6" t="s">
        <v>35</v>
      </c>
      <c r="N3182" s="11" t="s">
        <v>78</v>
      </c>
      <c r="O3182" s="3" t="s">
        <v>79</v>
      </c>
      <c r="P3182" s="41" t="s">
        <v>340</v>
      </c>
      <c r="Q3182" s="307" t="s">
        <v>353</v>
      </c>
      <c r="R3182" s="12">
        <v>192</v>
      </c>
      <c r="S3182" s="12">
        <v>274</v>
      </c>
      <c r="T3182" s="9">
        <f t="shared" si="1877"/>
        <v>52608</v>
      </c>
      <c r="U3182" s="9">
        <f t="shared" si="1851"/>
        <v>58920.960000000006</v>
      </c>
      <c r="V3182" s="6" t="s">
        <v>80</v>
      </c>
      <c r="W3182" s="282">
        <v>2016</v>
      </c>
      <c r="X3182" s="241"/>
    </row>
    <row r="3183" spans="1:24" ht="153" x14ac:dyDescent="0.25">
      <c r="A3183" s="6" t="s">
        <v>9042</v>
      </c>
      <c r="B3183" s="6" t="s">
        <v>25</v>
      </c>
      <c r="C3183" s="11" t="s">
        <v>8294</v>
      </c>
      <c r="D3183" s="11" t="s">
        <v>334</v>
      </c>
      <c r="E3183" s="11" t="s">
        <v>8295</v>
      </c>
      <c r="F3183" s="283" t="s">
        <v>8296</v>
      </c>
      <c r="G3183" s="6" t="s">
        <v>30</v>
      </c>
      <c r="H3183" s="6">
        <v>60</v>
      </c>
      <c r="I3183" s="6" t="s">
        <v>31</v>
      </c>
      <c r="J3183" s="6" t="s">
        <v>32</v>
      </c>
      <c r="K3183" s="6" t="s">
        <v>240</v>
      </c>
      <c r="L3183" s="6" t="s">
        <v>34</v>
      </c>
      <c r="M3183" s="6" t="s">
        <v>35</v>
      </c>
      <c r="N3183" s="11" t="s">
        <v>78</v>
      </c>
      <c r="O3183" s="3" t="s">
        <v>79</v>
      </c>
      <c r="P3183" s="41" t="s">
        <v>340</v>
      </c>
      <c r="Q3183" s="307" t="s">
        <v>353</v>
      </c>
      <c r="R3183" s="12">
        <v>56</v>
      </c>
      <c r="S3183" s="12">
        <v>436</v>
      </c>
      <c r="T3183" s="9">
        <f t="shared" si="1877"/>
        <v>24416</v>
      </c>
      <c r="U3183" s="9">
        <f t="shared" si="1851"/>
        <v>27345.920000000002</v>
      </c>
      <c r="V3183" s="6" t="s">
        <v>80</v>
      </c>
      <c r="W3183" s="282">
        <v>2016</v>
      </c>
      <c r="X3183" s="241"/>
    </row>
    <row r="3184" spans="1:24" ht="153" x14ac:dyDescent="0.25">
      <c r="A3184" s="6" t="s">
        <v>9043</v>
      </c>
      <c r="B3184" s="6" t="s">
        <v>25</v>
      </c>
      <c r="C3184" s="11" t="s">
        <v>8297</v>
      </c>
      <c r="D3184" s="11" t="s">
        <v>334</v>
      </c>
      <c r="E3184" s="11" t="s">
        <v>8298</v>
      </c>
      <c r="F3184" s="283" t="s">
        <v>8299</v>
      </c>
      <c r="G3184" s="6" t="s">
        <v>30</v>
      </c>
      <c r="H3184" s="6">
        <v>60</v>
      </c>
      <c r="I3184" s="6" t="s">
        <v>31</v>
      </c>
      <c r="J3184" s="6" t="s">
        <v>32</v>
      </c>
      <c r="K3184" s="6" t="s">
        <v>240</v>
      </c>
      <c r="L3184" s="6" t="s">
        <v>34</v>
      </c>
      <c r="M3184" s="6" t="s">
        <v>35</v>
      </c>
      <c r="N3184" s="11" t="s">
        <v>78</v>
      </c>
      <c r="O3184" s="3" t="s">
        <v>79</v>
      </c>
      <c r="P3184" s="41" t="s">
        <v>340</v>
      </c>
      <c r="Q3184" s="307" t="s">
        <v>353</v>
      </c>
      <c r="R3184" s="12">
        <v>258</v>
      </c>
      <c r="S3184" s="12">
        <v>889</v>
      </c>
      <c r="T3184" s="9">
        <f t="shared" si="1877"/>
        <v>229362</v>
      </c>
      <c r="U3184" s="9">
        <f t="shared" si="1851"/>
        <v>256885.44000000003</v>
      </c>
      <c r="V3184" s="6" t="s">
        <v>80</v>
      </c>
      <c r="W3184" s="282">
        <v>2016</v>
      </c>
      <c r="X3184" s="241"/>
    </row>
    <row r="3185" spans="1:24" ht="153" x14ac:dyDescent="0.25">
      <c r="A3185" s="6" t="s">
        <v>9044</v>
      </c>
      <c r="B3185" s="6" t="s">
        <v>25</v>
      </c>
      <c r="C3185" s="11" t="s">
        <v>8300</v>
      </c>
      <c r="D3185" s="11" t="s">
        <v>334</v>
      </c>
      <c r="E3185" s="11" t="s">
        <v>8301</v>
      </c>
      <c r="F3185" s="283" t="s">
        <v>8302</v>
      </c>
      <c r="G3185" s="6" t="s">
        <v>30</v>
      </c>
      <c r="H3185" s="6">
        <v>60</v>
      </c>
      <c r="I3185" s="6" t="s">
        <v>31</v>
      </c>
      <c r="J3185" s="6" t="s">
        <v>32</v>
      </c>
      <c r="K3185" s="6" t="s">
        <v>240</v>
      </c>
      <c r="L3185" s="6" t="s">
        <v>34</v>
      </c>
      <c r="M3185" s="6" t="s">
        <v>35</v>
      </c>
      <c r="N3185" s="11" t="s">
        <v>78</v>
      </c>
      <c r="O3185" s="3" t="s">
        <v>79</v>
      </c>
      <c r="P3185" s="41" t="s">
        <v>340</v>
      </c>
      <c r="Q3185" s="307" t="s">
        <v>353</v>
      </c>
      <c r="R3185" s="12">
        <v>1293.81</v>
      </c>
      <c r="S3185" s="12">
        <v>4382</v>
      </c>
      <c r="T3185" s="9">
        <f t="shared" si="1877"/>
        <v>5669475.4199999999</v>
      </c>
      <c r="U3185" s="9">
        <f t="shared" si="1851"/>
        <v>6349812.4704000009</v>
      </c>
      <c r="V3185" s="6" t="s">
        <v>80</v>
      </c>
      <c r="W3185" s="282">
        <v>2016</v>
      </c>
      <c r="X3185" s="241"/>
    </row>
    <row r="3186" spans="1:24" ht="153" x14ac:dyDescent="0.25">
      <c r="A3186" s="6" t="s">
        <v>9045</v>
      </c>
      <c r="B3186" s="6" t="s">
        <v>25</v>
      </c>
      <c r="C3186" s="11" t="s">
        <v>8303</v>
      </c>
      <c r="D3186" s="11" t="s">
        <v>334</v>
      </c>
      <c r="E3186" s="11" t="s">
        <v>8304</v>
      </c>
      <c r="F3186" s="283" t="s">
        <v>8305</v>
      </c>
      <c r="G3186" s="6" t="s">
        <v>30</v>
      </c>
      <c r="H3186" s="6">
        <v>60</v>
      </c>
      <c r="I3186" s="6" t="s">
        <v>31</v>
      </c>
      <c r="J3186" s="6" t="s">
        <v>32</v>
      </c>
      <c r="K3186" s="6" t="s">
        <v>240</v>
      </c>
      <c r="L3186" s="6" t="s">
        <v>34</v>
      </c>
      <c r="M3186" s="6" t="s">
        <v>35</v>
      </c>
      <c r="N3186" s="11" t="s">
        <v>78</v>
      </c>
      <c r="O3186" s="3" t="s">
        <v>79</v>
      </c>
      <c r="P3186" s="41" t="s">
        <v>340</v>
      </c>
      <c r="Q3186" s="307" t="s">
        <v>353</v>
      </c>
      <c r="R3186" s="12">
        <v>16</v>
      </c>
      <c r="S3186" s="12">
        <v>905</v>
      </c>
      <c r="T3186" s="9">
        <f t="shared" si="1877"/>
        <v>14480</v>
      </c>
      <c r="U3186" s="9">
        <f t="shared" si="1851"/>
        <v>16217.600000000002</v>
      </c>
      <c r="V3186" s="6" t="s">
        <v>80</v>
      </c>
      <c r="W3186" s="282">
        <v>2016</v>
      </c>
      <c r="X3186" s="241"/>
    </row>
    <row r="3187" spans="1:24" ht="153" x14ac:dyDescent="0.25">
      <c r="A3187" s="6" t="s">
        <v>9046</v>
      </c>
      <c r="B3187" s="6" t="s">
        <v>25</v>
      </c>
      <c r="C3187" s="11" t="s">
        <v>8306</v>
      </c>
      <c r="D3187" s="11" t="s">
        <v>334</v>
      </c>
      <c r="E3187" s="11" t="s">
        <v>8307</v>
      </c>
      <c r="F3187" s="283" t="s">
        <v>8308</v>
      </c>
      <c r="G3187" s="6" t="s">
        <v>30</v>
      </c>
      <c r="H3187" s="6">
        <v>60</v>
      </c>
      <c r="I3187" s="6" t="s">
        <v>31</v>
      </c>
      <c r="J3187" s="6" t="s">
        <v>32</v>
      </c>
      <c r="K3187" s="6" t="s">
        <v>240</v>
      </c>
      <c r="L3187" s="6" t="s">
        <v>34</v>
      </c>
      <c r="M3187" s="6" t="s">
        <v>35</v>
      </c>
      <c r="N3187" s="11" t="s">
        <v>78</v>
      </c>
      <c r="O3187" s="3" t="s">
        <v>79</v>
      </c>
      <c r="P3187" s="41" t="s">
        <v>340</v>
      </c>
      <c r="Q3187" s="307" t="s">
        <v>353</v>
      </c>
      <c r="R3187" s="12">
        <v>51</v>
      </c>
      <c r="S3187" s="12">
        <v>502</v>
      </c>
      <c r="T3187" s="9">
        <f t="shared" si="1877"/>
        <v>25602</v>
      </c>
      <c r="U3187" s="9">
        <f t="shared" si="1851"/>
        <v>28674.240000000002</v>
      </c>
      <c r="V3187" s="6" t="s">
        <v>80</v>
      </c>
      <c r="W3187" s="282">
        <v>2016</v>
      </c>
      <c r="X3187" s="241"/>
    </row>
    <row r="3188" spans="1:24" ht="153" x14ac:dyDescent="0.25">
      <c r="A3188" s="6" t="s">
        <v>9047</v>
      </c>
      <c r="B3188" s="6" t="s">
        <v>25</v>
      </c>
      <c r="C3188" s="11" t="s">
        <v>8306</v>
      </c>
      <c r="D3188" s="11" t="s">
        <v>334</v>
      </c>
      <c r="E3188" s="11" t="s">
        <v>8307</v>
      </c>
      <c r="F3188" s="283" t="s">
        <v>8309</v>
      </c>
      <c r="G3188" s="6" t="s">
        <v>30</v>
      </c>
      <c r="H3188" s="6">
        <v>60</v>
      </c>
      <c r="I3188" s="6" t="s">
        <v>31</v>
      </c>
      <c r="J3188" s="6" t="s">
        <v>32</v>
      </c>
      <c r="K3188" s="6" t="s">
        <v>240</v>
      </c>
      <c r="L3188" s="6" t="s">
        <v>34</v>
      </c>
      <c r="M3188" s="6" t="s">
        <v>35</v>
      </c>
      <c r="N3188" s="11" t="s">
        <v>78</v>
      </c>
      <c r="O3188" s="3" t="s">
        <v>79</v>
      </c>
      <c r="P3188" s="41" t="s">
        <v>340</v>
      </c>
      <c r="Q3188" s="307" t="s">
        <v>353</v>
      </c>
      <c r="R3188" s="12">
        <v>204</v>
      </c>
      <c r="S3188" s="12">
        <v>1387</v>
      </c>
      <c r="T3188" s="9">
        <f t="shared" si="1877"/>
        <v>282948</v>
      </c>
      <c r="U3188" s="9">
        <f t="shared" si="1851"/>
        <v>316901.76000000001</v>
      </c>
      <c r="V3188" s="6" t="s">
        <v>80</v>
      </c>
      <c r="W3188" s="282">
        <v>2016</v>
      </c>
      <c r="X3188" s="241"/>
    </row>
    <row r="3189" spans="1:24" ht="153" x14ac:dyDescent="0.25">
      <c r="A3189" s="6" t="s">
        <v>9048</v>
      </c>
      <c r="B3189" s="6" t="s">
        <v>25</v>
      </c>
      <c r="C3189" s="11" t="s">
        <v>8306</v>
      </c>
      <c r="D3189" s="11" t="s">
        <v>334</v>
      </c>
      <c r="E3189" s="11" t="s">
        <v>8307</v>
      </c>
      <c r="F3189" s="283" t="s">
        <v>8310</v>
      </c>
      <c r="G3189" s="6" t="s">
        <v>30</v>
      </c>
      <c r="H3189" s="6">
        <v>60</v>
      </c>
      <c r="I3189" s="6" t="s">
        <v>31</v>
      </c>
      <c r="J3189" s="6" t="s">
        <v>32</v>
      </c>
      <c r="K3189" s="6" t="s">
        <v>240</v>
      </c>
      <c r="L3189" s="6" t="s">
        <v>34</v>
      </c>
      <c r="M3189" s="6" t="s">
        <v>35</v>
      </c>
      <c r="N3189" s="11" t="s">
        <v>78</v>
      </c>
      <c r="O3189" s="3" t="s">
        <v>79</v>
      </c>
      <c r="P3189" s="41" t="s">
        <v>340</v>
      </c>
      <c r="Q3189" s="307" t="s">
        <v>353</v>
      </c>
      <c r="R3189" s="12">
        <v>106</v>
      </c>
      <c r="S3189" s="12">
        <v>866</v>
      </c>
      <c r="T3189" s="9">
        <f t="shared" si="1877"/>
        <v>91796</v>
      </c>
      <c r="U3189" s="9">
        <f t="shared" si="1851"/>
        <v>102811.52</v>
      </c>
      <c r="V3189" s="6" t="s">
        <v>80</v>
      </c>
      <c r="W3189" s="282">
        <v>2016</v>
      </c>
      <c r="X3189" s="241"/>
    </row>
    <row r="3190" spans="1:24" ht="153" x14ac:dyDescent="0.25">
      <c r="A3190" s="6" t="s">
        <v>9049</v>
      </c>
      <c r="B3190" s="6" t="s">
        <v>25</v>
      </c>
      <c r="C3190" s="11" t="s">
        <v>8306</v>
      </c>
      <c r="D3190" s="11" t="s">
        <v>334</v>
      </c>
      <c r="E3190" s="11" t="s">
        <v>8307</v>
      </c>
      <c r="F3190" s="283" t="s">
        <v>8311</v>
      </c>
      <c r="G3190" s="6" t="s">
        <v>30</v>
      </c>
      <c r="H3190" s="6">
        <v>60</v>
      </c>
      <c r="I3190" s="6" t="s">
        <v>31</v>
      </c>
      <c r="J3190" s="6" t="s">
        <v>32</v>
      </c>
      <c r="K3190" s="6" t="s">
        <v>240</v>
      </c>
      <c r="L3190" s="6" t="s">
        <v>34</v>
      </c>
      <c r="M3190" s="6" t="s">
        <v>35</v>
      </c>
      <c r="N3190" s="11" t="s">
        <v>78</v>
      </c>
      <c r="O3190" s="3" t="s">
        <v>79</v>
      </c>
      <c r="P3190" s="41" t="s">
        <v>340</v>
      </c>
      <c r="Q3190" s="307" t="s">
        <v>353</v>
      </c>
      <c r="R3190" s="12">
        <v>123</v>
      </c>
      <c r="S3190" s="12">
        <v>1815</v>
      </c>
      <c r="T3190" s="9">
        <f t="shared" si="1877"/>
        <v>223245</v>
      </c>
      <c r="U3190" s="9">
        <f t="shared" si="1851"/>
        <v>250034.40000000002</v>
      </c>
      <c r="V3190" s="6" t="s">
        <v>80</v>
      </c>
      <c r="W3190" s="282">
        <v>2016</v>
      </c>
      <c r="X3190" s="241"/>
    </row>
    <row r="3191" spans="1:24" ht="153" x14ac:dyDescent="0.25">
      <c r="A3191" s="6" t="s">
        <v>9050</v>
      </c>
      <c r="B3191" s="6" t="s">
        <v>25</v>
      </c>
      <c r="C3191" s="11" t="s">
        <v>8312</v>
      </c>
      <c r="D3191" s="11" t="s">
        <v>366</v>
      </c>
      <c r="E3191" s="11" t="s">
        <v>8313</v>
      </c>
      <c r="F3191" s="283" t="s">
        <v>8314</v>
      </c>
      <c r="G3191" s="6" t="s">
        <v>30</v>
      </c>
      <c r="H3191" s="6">
        <v>60</v>
      </c>
      <c r="I3191" s="6" t="s">
        <v>31</v>
      </c>
      <c r="J3191" s="6" t="s">
        <v>32</v>
      </c>
      <c r="K3191" s="6" t="s">
        <v>240</v>
      </c>
      <c r="L3191" s="6" t="s">
        <v>34</v>
      </c>
      <c r="M3191" s="6" t="s">
        <v>35</v>
      </c>
      <c r="N3191" s="11" t="s">
        <v>78</v>
      </c>
      <c r="O3191" s="3" t="s">
        <v>79</v>
      </c>
      <c r="P3191" s="41" t="s">
        <v>38</v>
      </c>
      <c r="Q3191" s="88" t="s">
        <v>39</v>
      </c>
      <c r="R3191" s="12">
        <v>6</v>
      </c>
      <c r="S3191" s="12">
        <v>4697</v>
      </c>
      <c r="T3191" s="9">
        <f t="shared" si="1877"/>
        <v>28182</v>
      </c>
      <c r="U3191" s="9">
        <f t="shared" si="1851"/>
        <v>31563.840000000004</v>
      </c>
      <c r="V3191" s="6" t="s">
        <v>80</v>
      </c>
      <c r="W3191" s="282">
        <v>2016</v>
      </c>
      <c r="X3191" s="241"/>
    </row>
    <row r="3192" spans="1:24" ht="153" x14ac:dyDescent="0.25">
      <c r="A3192" s="6" t="s">
        <v>9051</v>
      </c>
      <c r="B3192" s="6" t="s">
        <v>25</v>
      </c>
      <c r="C3192" s="11" t="s">
        <v>858</v>
      </c>
      <c r="D3192" s="11" t="s">
        <v>366</v>
      </c>
      <c r="E3192" s="11" t="s">
        <v>859</v>
      </c>
      <c r="F3192" s="283" t="s">
        <v>8315</v>
      </c>
      <c r="G3192" s="6" t="s">
        <v>30</v>
      </c>
      <c r="H3192" s="6">
        <v>60</v>
      </c>
      <c r="I3192" s="6" t="s">
        <v>31</v>
      </c>
      <c r="J3192" s="6" t="s">
        <v>32</v>
      </c>
      <c r="K3192" s="6" t="s">
        <v>240</v>
      </c>
      <c r="L3192" s="6" t="s">
        <v>34</v>
      </c>
      <c r="M3192" s="6" t="s">
        <v>35</v>
      </c>
      <c r="N3192" s="11" t="s">
        <v>78</v>
      </c>
      <c r="O3192" s="3" t="s">
        <v>79</v>
      </c>
      <c r="P3192" s="41" t="s">
        <v>38</v>
      </c>
      <c r="Q3192" s="88" t="s">
        <v>39</v>
      </c>
      <c r="R3192" s="12">
        <v>2</v>
      </c>
      <c r="S3192" s="12">
        <v>862</v>
      </c>
      <c r="T3192" s="9">
        <f t="shared" si="1877"/>
        <v>1724</v>
      </c>
      <c r="U3192" s="9">
        <f t="shared" si="1851"/>
        <v>1930.88</v>
      </c>
      <c r="V3192" s="6" t="s">
        <v>80</v>
      </c>
      <c r="W3192" s="282">
        <v>2016</v>
      </c>
      <c r="X3192" s="241"/>
    </row>
    <row r="3193" spans="1:24" ht="153" x14ac:dyDescent="0.25">
      <c r="A3193" s="6" t="s">
        <v>9052</v>
      </c>
      <c r="B3193" s="6" t="s">
        <v>25</v>
      </c>
      <c r="C3193" s="11" t="s">
        <v>850</v>
      </c>
      <c r="D3193" s="11" t="s">
        <v>366</v>
      </c>
      <c r="E3193" s="11" t="s">
        <v>851</v>
      </c>
      <c r="F3193" s="283" t="s">
        <v>8316</v>
      </c>
      <c r="G3193" s="6" t="s">
        <v>30</v>
      </c>
      <c r="H3193" s="6">
        <v>60</v>
      </c>
      <c r="I3193" s="6" t="s">
        <v>31</v>
      </c>
      <c r="J3193" s="6" t="s">
        <v>32</v>
      </c>
      <c r="K3193" s="6" t="s">
        <v>240</v>
      </c>
      <c r="L3193" s="6" t="s">
        <v>34</v>
      </c>
      <c r="M3193" s="6" t="s">
        <v>35</v>
      </c>
      <c r="N3193" s="11" t="s">
        <v>78</v>
      </c>
      <c r="O3193" s="3" t="s">
        <v>79</v>
      </c>
      <c r="P3193" s="41" t="s">
        <v>38</v>
      </c>
      <c r="Q3193" s="88" t="s">
        <v>39</v>
      </c>
      <c r="R3193" s="12">
        <v>2</v>
      </c>
      <c r="S3193" s="12">
        <v>642</v>
      </c>
      <c r="T3193" s="9">
        <f t="shared" si="1877"/>
        <v>1284</v>
      </c>
      <c r="U3193" s="9">
        <f t="shared" si="1851"/>
        <v>1438.0800000000002</v>
      </c>
      <c r="V3193" s="6" t="s">
        <v>80</v>
      </c>
      <c r="W3193" s="282">
        <v>2016</v>
      </c>
      <c r="X3193" s="241"/>
    </row>
    <row r="3194" spans="1:24" ht="153" x14ac:dyDescent="0.25">
      <c r="A3194" s="6" t="s">
        <v>9053</v>
      </c>
      <c r="B3194" s="6" t="s">
        <v>25</v>
      </c>
      <c r="C3194" s="11" t="s">
        <v>1974</v>
      </c>
      <c r="D3194" s="11" t="s">
        <v>366</v>
      </c>
      <c r="E3194" s="11" t="s">
        <v>1975</v>
      </c>
      <c r="F3194" s="283" t="s">
        <v>8317</v>
      </c>
      <c r="G3194" s="6" t="s">
        <v>30</v>
      </c>
      <c r="H3194" s="6">
        <v>60</v>
      </c>
      <c r="I3194" s="6" t="s">
        <v>31</v>
      </c>
      <c r="J3194" s="6" t="s">
        <v>32</v>
      </c>
      <c r="K3194" s="6" t="s">
        <v>240</v>
      </c>
      <c r="L3194" s="6" t="s">
        <v>34</v>
      </c>
      <c r="M3194" s="6" t="s">
        <v>35</v>
      </c>
      <c r="N3194" s="11" t="s">
        <v>78</v>
      </c>
      <c r="O3194" s="3" t="s">
        <v>79</v>
      </c>
      <c r="P3194" s="41" t="s">
        <v>38</v>
      </c>
      <c r="Q3194" s="88" t="s">
        <v>39</v>
      </c>
      <c r="R3194" s="12">
        <v>3</v>
      </c>
      <c r="S3194" s="12">
        <v>1292</v>
      </c>
      <c r="T3194" s="9">
        <f t="shared" si="1877"/>
        <v>3876</v>
      </c>
      <c r="U3194" s="9">
        <f t="shared" si="1851"/>
        <v>4341.1200000000008</v>
      </c>
      <c r="V3194" s="6" t="s">
        <v>80</v>
      </c>
      <c r="W3194" s="282">
        <v>2016</v>
      </c>
      <c r="X3194" s="241"/>
    </row>
    <row r="3195" spans="1:24" ht="153" x14ac:dyDescent="0.25">
      <c r="A3195" s="6" t="s">
        <v>9054</v>
      </c>
      <c r="B3195" s="6" t="s">
        <v>25</v>
      </c>
      <c r="C3195" s="11" t="s">
        <v>862</v>
      </c>
      <c r="D3195" s="11" t="s">
        <v>863</v>
      </c>
      <c r="E3195" s="11" t="s">
        <v>864</v>
      </c>
      <c r="F3195" s="283" t="s">
        <v>8318</v>
      </c>
      <c r="G3195" s="6" t="s">
        <v>30</v>
      </c>
      <c r="H3195" s="6">
        <v>60</v>
      </c>
      <c r="I3195" s="6" t="s">
        <v>31</v>
      </c>
      <c r="J3195" s="6" t="s">
        <v>32</v>
      </c>
      <c r="K3195" s="6" t="s">
        <v>240</v>
      </c>
      <c r="L3195" s="6" t="s">
        <v>34</v>
      </c>
      <c r="M3195" s="6" t="s">
        <v>35</v>
      </c>
      <c r="N3195" s="11" t="s">
        <v>78</v>
      </c>
      <c r="O3195" s="3" t="s">
        <v>79</v>
      </c>
      <c r="P3195" s="41" t="s">
        <v>38</v>
      </c>
      <c r="Q3195" s="88" t="s">
        <v>39</v>
      </c>
      <c r="R3195" s="12">
        <v>2</v>
      </c>
      <c r="S3195" s="12">
        <v>39200</v>
      </c>
      <c r="T3195" s="9">
        <f t="shared" si="1877"/>
        <v>78400</v>
      </c>
      <c r="U3195" s="9">
        <f t="shared" si="1851"/>
        <v>87808.000000000015</v>
      </c>
      <c r="V3195" s="6" t="s">
        <v>80</v>
      </c>
      <c r="W3195" s="282">
        <v>2016</v>
      </c>
      <c r="X3195" s="241"/>
    </row>
    <row r="3196" spans="1:24" ht="153" x14ac:dyDescent="0.25">
      <c r="A3196" s="6" t="s">
        <v>9055</v>
      </c>
      <c r="B3196" s="6" t="s">
        <v>25</v>
      </c>
      <c r="C3196" s="11" t="s">
        <v>8319</v>
      </c>
      <c r="D3196" s="11" t="s">
        <v>1992</v>
      </c>
      <c r="E3196" s="11" t="s">
        <v>8320</v>
      </c>
      <c r="F3196" s="283" t="s">
        <v>8321</v>
      </c>
      <c r="G3196" s="6" t="s">
        <v>30</v>
      </c>
      <c r="H3196" s="6">
        <v>60</v>
      </c>
      <c r="I3196" s="6" t="s">
        <v>31</v>
      </c>
      <c r="J3196" s="6" t="s">
        <v>32</v>
      </c>
      <c r="K3196" s="6" t="s">
        <v>240</v>
      </c>
      <c r="L3196" s="6" t="s">
        <v>34</v>
      </c>
      <c r="M3196" s="6" t="s">
        <v>35</v>
      </c>
      <c r="N3196" s="11" t="s">
        <v>78</v>
      </c>
      <c r="O3196" s="3" t="s">
        <v>79</v>
      </c>
      <c r="P3196" s="41" t="s">
        <v>38</v>
      </c>
      <c r="Q3196" s="88" t="s">
        <v>39</v>
      </c>
      <c r="R3196" s="12">
        <v>25</v>
      </c>
      <c r="S3196" s="12">
        <v>3054</v>
      </c>
      <c r="T3196" s="9">
        <f t="shared" si="1877"/>
        <v>76350</v>
      </c>
      <c r="U3196" s="9">
        <f t="shared" si="1851"/>
        <v>85512.000000000015</v>
      </c>
      <c r="V3196" s="6" t="s">
        <v>80</v>
      </c>
      <c r="W3196" s="282">
        <v>2016</v>
      </c>
      <c r="X3196" s="241"/>
    </row>
    <row r="3197" spans="1:24" ht="153" x14ac:dyDescent="0.25">
      <c r="A3197" s="6" t="s">
        <v>9056</v>
      </c>
      <c r="B3197" s="6" t="s">
        <v>25</v>
      </c>
      <c r="C3197" s="11" t="s">
        <v>8322</v>
      </c>
      <c r="D3197" s="11" t="s">
        <v>1992</v>
      </c>
      <c r="E3197" s="11" t="s">
        <v>8323</v>
      </c>
      <c r="F3197" s="283" t="s">
        <v>8324</v>
      </c>
      <c r="G3197" s="6" t="s">
        <v>30</v>
      </c>
      <c r="H3197" s="6">
        <v>60</v>
      </c>
      <c r="I3197" s="6" t="s">
        <v>31</v>
      </c>
      <c r="J3197" s="6" t="s">
        <v>32</v>
      </c>
      <c r="K3197" s="6" t="s">
        <v>240</v>
      </c>
      <c r="L3197" s="6" t="s">
        <v>34</v>
      </c>
      <c r="M3197" s="6" t="s">
        <v>35</v>
      </c>
      <c r="N3197" s="11" t="s">
        <v>78</v>
      </c>
      <c r="O3197" s="3" t="s">
        <v>79</v>
      </c>
      <c r="P3197" s="41" t="s">
        <v>38</v>
      </c>
      <c r="Q3197" s="88" t="s">
        <v>39</v>
      </c>
      <c r="R3197" s="12">
        <v>1</v>
      </c>
      <c r="S3197" s="12">
        <v>615</v>
      </c>
      <c r="T3197" s="9">
        <f t="shared" si="1877"/>
        <v>615</v>
      </c>
      <c r="U3197" s="9">
        <f t="shared" si="1851"/>
        <v>688.80000000000007</v>
      </c>
      <c r="V3197" s="6" t="s">
        <v>80</v>
      </c>
      <c r="W3197" s="282">
        <v>2016</v>
      </c>
      <c r="X3197" s="241"/>
    </row>
    <row r="3198" spans="1:24" ht="153" x14ac:dyDescent="0.25">
      <c r="A3198" s="6" t="s">
        <v>9057</v>
      </c>
      <c r="B3198" s="6" t="s">
        <v>25</v>
      </c>
      <c r="C3198" s="11" t="s">
        <v>1991</v>
      </c>
      <c r="D3198" s="11" t="s">
        <v>1992</v>
      </c>
      <c r="E3198" s="11" t="s">
        <v>1993</v>
      </c>
      <c r="F3198" s="283" t="s">
        <v>8325</v>
      </c>
      <c r="G3198" s="6" t="s">
        <v>30</v>
      </c>
      <c r="H3198" s="6">
        <v>60</v>
      </c>
      <c r="I3198" s="6" t="s">
        <v>31</v>
      </c>
      <c r="J3198" s="6" t="s">
        <v>32</v>
      </c>
      <c r="K3198" s="6" t="s">
        <v>240</v>
      </c>
      <c r="L3198" s="6" t="s">
        <v>34</v>
      </c>
      <c r="M3198" s="6" t="s">
        <v>35</v>
      </c>
      <c r="N3198" s="11" t="s">
        <v>78</v>
      </c>
      <c r="O3198" s="3" t="s">
        <v>79</v>
      </c>
      <c r="P3198" s="41" t="s">
        <v>38</v>
      </c>
      <c r="Q3198" s="88" t="s">
        <v>39</v>
      </c>
      <c r="R3198" s="12">
        <v>1</v>
      </c>
      <c r="S3198" s="12">
        <v>1305</v>
      </c>
      <c r="T3198" s="9">
        <f t="shared" si="1877"/>
        <v>1305</v>
      </c>
      <c r="U3198" s="9">
        <f t="shared" si="1851"/>
        <v>1461.6000000000001</v>
      </c>
      <c r="V3198" s="6" t="s">
        <v>80</v>
      </c>
      <c r="W3198" s="282">
        <v>2016</v>
      </c>
      <c r="X3198" s="241"/>
    </row>
    <row r="3199" spans="1:24" ht="153" x14ac:dyDescent="0.25">
      <c r="A3199" s="6" t="s">
        <v>9058</v>
      </c>
      <c r="B3199" s="6" t="s">
        <v>25</v>
      </c>
      <c r="C3199" s="11" t="s">
        <v>8326</v>
      </c>
      <c r="D3199" s="11" t="s">
        <v>417</v>
      </c>
      <c r="E3199" s="11" t="s">
        <v>8327</v>
      </c>
      <c r="F3199" s="283" t="s">
        <v>8328</v>
      </c>
      <c r="G3199" s="6" t="s">
        <v>30</v>
      </c>
      <c r="H3199" s="6">
        <v>60</v>
      </c>
      <c r="I3199" s="6" t="s">
        <v>31</v>
      </c>
      <c r="J3199" s="6" t="s">
        <v>32</v>
      </c>
      <c r="K3199" s="6" t="s">
        <v>240</v>
      </c>
      <c r="L3199" s="6" t="s">
        <v>34</v>
      </c>
      <c r="M3199" s="6" t="s">
        <v>35</v>
      </c>
      <c r="N3199" s="11" t="s">
        <v>78</v>
      </c>
      <c r="O3199" s="3" t="s">
        <v>79</v>
      </c>
      <c r="P3199" s="41" t="s">
        <v>38</v>
      </c>
      <c r="Q3199" s="88" t="s">
        <v>39</v>
      </c>
      <c r="R3199" s="12">
        <v>2</v>
      </c>
      <c r="S3199" s="12">
        <v>1003</v>
      </c>
      <c r="T3199" s="9">
        <f t="shared" si="1877"/>
        <v>2006</v>
      </c>
      <c r="U3199" s="9">
        <f t="shared" si="1851"/>
        <v>2246.7200000000003</v>
      </c>
      <c r="V3199" s="6" t="s">
        <v>80</v>
      </c>
      <c r="W3199" s="282">
        <v>2016</v>
      </c>
      <c r="X3199" s="241"/>
    </row>
    <row r="3200" spans="1:24" ht="165.75" customHeight="1" x14ac:dyDescent="0.25">
      <c r="A3200" s="6" t="s">
        <v>9059</v>
      </c>
      <c r="B3200" s="6" t="s">
        <v>25</v>
      </c>
      <c r="C3200" s="11" t="s">
        <v>8326</v>
      </c>
      <c r="D3200" s="11" t="s">
        <v>417</v>
      </c>
      <c r="E3200" s="11" t="s">
        <v>8327</v>
      </c>
      <c r="F3200" s="283" t="s">
        <v>8329</v>
      </c>
      <c r="G3200" s="6" t="s">
        <v>30</v>
      </c>
      <c r="H3200" s="6">
        <v>60</v>
      </c>
      <c r="I3200" s="6" t="s">
        <v>31</v>
      </c>
      <c r="J3200" s="6" t="s">
        <v>32</v>
      </c>
      <c r="K3200" s="6" t="s">
        <v>95</v>
      </c>
      <c r="L3200" s="6" t="s">
        <v>34</v>
      </c>
      <c r="M3200" s="6" t="s">
        <v>35</v>
      </c>
      <c r="N3200" s="11" t="s">
        <v>78</v>
      </c>
      <c r="O3200" s="3" t="s">
        <v>79</v>
      </c>
      <c r="P3200" s="41" t="s">
        <v>38</v>
      </c>
      <c r="Q3200" s="88" t="s">
        <v>39</v>
      </c>
      <c r="R3200" s="12">
        <v>1</v>
      </c>
      <c r="S3200" s="12">
        <v>1093</v>
      </c>
      <c r="T3200" s="9">
        <f t="shared" si="1877"/>
        <v>1093</v>
      </c>
      <c r="U3200" s="9">
        <f t="shared" si="1851"/>
        <v>1224.1600000000001</v>
      </c>
      <c r="V3200" s="6" t="s">
        <v>80</v>
      </c>
      <c r="W3200" s="282">
        <v>2016</v>
      </c>
      <c r="X3200" s="241"/>
    </row>
    <row r="3201" spans="1:24" ht="153" x14ac:dyDescent="0.25">
      <c r="A3201" s="6" t="s">
        <v>9060</v>
      </c>
      <c r="B3201" s="6" t="s">
        <v>25</v>
      </c>
      <c r="C3201" s="11" t="s">
        <v>10417</v>
      </c>
      <c r="D3201" s="11" t="s">
        <v>417</v>
      </c>
      <c r="E3201" s="11" t="s">
        <v>10418</v>
      </c>
      <c r="F3201" s="283" t="s">
        <v>8330</v>
      </c>
      <c r="G3201" s="6" t="s">
        <v>30</v>
      </c>
      <c r="H3201" s="6">
        <v>60</v>
      </c>
      <c r="I3201" s="6" t="s">
        <v>31</v>
      </c>
      <c r="J3201" s="6" t="s">
        <v>32</v>
      </c>
      <c r="K3201" s="6" t="s">
        <v>95</v>
      </c>
      <c r="L3201" s="6" t="s">
        <v>34</v>
      </c>
      <c r="M3201" s="6" t="s">
        <v>35</v>
      </c>
      <c r="N3201" s="11" t="s">
        <v>78</v>
      </c>
      <c r="O3201" s="3" t="s">
        <v>79</v>
      </c>
      <c r="P3201" s="41" t="s">
        <v>38</v>
      </c>
      <c r="Q3201" s="88" t="s">
        <v>39</v>
      </c>
      <c r="R3201" s="12">
        <v>9</v>
      </c>
      <c r="S3201" s="12">
        <v>100619</v>
      </c>
      <c r="T3201" s="9">
        <f t="shared" si="1877"/>
        <v>905571</v>
      </c>
      <c r="U3201" s="9">
        <f t="shared" si="1851"/>
        <v>1014239.5200000001</v>
      </c>
      <c r="V3201" s="6" t="s">
        <v>80</v>
      </c>
      <c r="W3201" s="282">
        <v>2016</v>
      </c>
      <c r="X3201" s="241"/>
    </row>
    <row r="3202" spans="1:24" ht="153" x14ac:dyDescent="0.25">
      <c r="A3202" s="6" t="s">
        <v>9061</v>
      </c>
      <c r="B3202" s="6" t="s">
        <v>25</v>
      </c>
      <c r="C3202" s="11" t="s">
        <v>1801</v>
      </c>
      <c r="D3202" s="11" t="s">
        <v>1802</v>
      </c>
      <c r="E3202" s="11" t="s">
        <v>1803</v>
      </c>
      <c r="F3202" s="283" t="s">
        <v>8331</v>
      </c>
      <c r="G3202" s="6" t="s">
        <v>30</v>
      </c>
      <c r="H3202" s="6">
        <v>60</v>
      </c>
      <c r="I3202" s="6" t="s">
        <v>31</v>
      </c>
      <c r="J3202" s="6" t="s">
        <v>32</v>
      </c>
      <c r="K3202" s="6" t="s">
        <v>95</v>
      </c>
      <c r="L3202" s="6" t="s">
        <v>34</v>
      </c>
      <c r="M3202" s="6" t="s">
        <v>35</v>
      </c>
      <c r="N3202" s="11" t="s">
        <v>78</v>
      </c>
      <c r="O3202" s="3" t="s">
        <v>79</v>
      </c>
      <c r="P3202" s="41" t="s">
        <v>38</v>
      </c>
      <c r="Q3202" s="88" t="s">
        <v>39</v>
      </c>
      <c r="R3202" s="12">
        <v>23</v>
      </c>
      <c r="S3202" s="12">
        <v>7289</v>
      </c>
      <c r="T3202" s="9">
        <f t="shared" si="1877"/>
        <v>167647</v>
      </c>
      <c r="U3202" s="9">
        <f t="shared" si="1851"/>
        <v>187764.64</v>
      </c>
      <c r="V3202" s="6" t="s">
        <v>80</v>
      </c>
      <c r="W3202" s="282">
        <v>2016</v>
      </c>
      <c r="X3202" s="241"/>
    </row>
    <row r="3203" spans="1:24" ht="153" x14ac:dyDescent="0.25">
      <c r="A3203" s="6" t="s">
        <v>9062</v>
      </c>
      <c r="B3203" s="6" t="s">
        <v>25</v>
      </c>
      <c r="C3203" s="11" t="s">
        <v>1801</v>
      </c>
      <c r="D3203" s="11" t="s">
        <v>1802</v>
      </c>
      <c r="E3203" s="11" t="s">
        <v>1803</v>
      </c>
      <c r="F3203" s="283" t="s">
        <v>8332</v>
      </c>
      <c r="G3203" s="6" t="s">
        <v>30</v>
      </c>
      <c r="H3203" s="6">
        <v>60</v>
      </c>
      <c r="I3203" s="6" t="s">
        <v>31</v>
      </c>
      <c r="J3203" s="6" t="s">
        <v>32</v>
      </c>
      <c r="K3203" s="6" t="s">
        <v>95</v>
      </c>
      <c r="L3203" s="6" t="s">
        <v>34</v>
      </c>
      <c r="M3203" s="6" t="s">
        <v>35</v>
      </c>
      <c r="N3203" s="11" t="s">
        <v>78</v>
      </c>
      <c r="O3203" s="3" t="s">
        <v>79</v>
      </c>
      <c r="P3203" s="41" t="s">
        <v>38</v>
      </c>
      <c r="Q3203" s="88" t="s">
        <v>39</v>
      </c>
      <c r="R3203" s="12">
        <v>29</v>
      </c>
      <c r="S3203" s="12">
        <v>11000</v>
      </c>
      <c r="T3203" s="9">
        <f t="shared" si="1877"/>
        <v>319000</v>
      </c>
      <c r="U3203" s="9">
        <f t="shared" si="1851"/>
        <v>357280.00000000006</v>
      </c>
      <c r="V3203" s="6" t="s">
        <v>80</v>
      </c>
      <c r="W3203" s="282">
        <v>2016</v>
      </c>
      <c r="X3203" s="241"/>
    </row>
    <row r="3204" spans="1:24" ht="153" x14ac:dyDescent="0.25">
      <c r="A3204" s="6" t="s">
        <v>9063</v>
      </c>
      <c r="B3204" s="6" t="s">
        <v>25</v>
      </c>
      <c r="C3204" s="11" t="s">
        <v>8333</v>
      </c>
      <c r="D3204" s="11" t="s">
        <v>2204</v>
      </c>
      <c r="E3204" s="11" t="s">
        <v>8334</v>
      </c>
      <c r="F3204" s="283" t="s">
        <v>8335</v>
      </c>
      <c r="G3204" s="6" t="s">
        <v>30</v>
      </c>
      <c r="H3204" s="6">
        <v>0</v>
      </c>
      <c r="I3204" s="6" t="s">
        <v>31</v>
      </c>
      <c r="J3204" s="6" t="s">
        <v>32</v>
      </c>
      <c r="K3204" s="6" t="s">
        <v>95</v>
      </c>
      <c r="L3204" s="6" t="s">
        <v>34</v>
      </c>
      <c r="M3204" s="6" t="s">
        <v>35</v>
      </c>
      <c r="N3204" s="11" t="s">
        <v>78</v>
      </c>
      <c r="O3204" s="3" t="s">
        <v>79</v>
      </c>
      <c r="P3204" s="41" t="s">
        <v>38</v>
      </c>
      <c r="Q3204" s="88" t="s">
        <v>39</v>
      </c>
      <c r="R3204" s="12">
        <v>1</v>
      </c>
      <c r="S3204" s="12">
        <v>46658</v>
      </c>
      <c r="T3204" s="9">
        <f t="shared" si="1877"/>
        <v>46658</v>
      </c>
      <c r="U3204" s="9">
        <f t="shared" si="1851"/>
        <v>52256.960000000006</v>
      </c>
      <c r="V3204" s="6"/>
      <c r="W3204" s="282">
        <v>2016</v>
      </c>
      <c r="X3204" s="241"/>
    </row>
    <row r="3205" spans="1:24" ht="153" x14ac:dyDescent="0.25">
      <c r="A3205" s="6" t="s">
        <v>9064</v>
      </c>
      <c r="B3205" s="6" t="s">
        <v>25</v>
      </c>
      <c r="C3205" s="11" t="s">
        <v>8336</v>
      </c>
      <c r="D3205" s="11" t="s">
        <v>2204</v>
      </c>
      <c r="E3205" s="11" t="s">
        <v>8337</v>
      </c>
      <c r="F3205" s="283" t="s">
        <v>8338</v>
      </c>
      <c r="G3205" s="6" t="s">
        <v>30</v>
      </c>
      <c r="H3205" s="6">
        <v>0</v>
      </c>
      <c r="I3205" s="6" t="s">
        <v>31</v>
      </c>
      <c r="J3205" s="6" t="s">
        <v>32</v>
      </c>
      <c r="K3205" s="6" t="s">
        <v>95</v>
      </c>
      <c r="L3205" s="6" t="s">
        <v>34</v>
      </c>
      <c r="M3205" s="6" t="s">
        <v>35</v>
      </c>
      <c r="N3205" s="11" t="s">
        <v>78</v>
      </c>
      <c r="O3205" s="3" t="s">
        <v>79</v>
      </c>
      <c r="P3205" s="41" t="s">
        <v>38</v>
      </c>
      <c r="Q3205" s="88" t="s">
        <v>39</v>
      </c>
      <c r="R3205" s="12">
        <v>1</v>
      </c>
      <c r="S3205" s="12">
        <v>108393</v>
      </c>
      <c r="T3205" s="9">
        <f t="shared" si="1877"/>
        <v>108393</v>
      </c>
      <c r="U3205" s="9">
        <f t="shared" si="1851"/>
        <v>121400.16000000002</v>
      </c>
      <c r="V3205" s="6"/>
      <c r="W3205" s="282">
        <v>2016</v>
      </c>
      <c r="X3205" s="241"/>
    </row>
    <row r="3206" spans="1:24" ht="153" x14ac:dyDescent="0.25">
      <c r="A3206" s="6" t="s">
        <v>9065</v>
      </c>
      <c r="B3206" s="6" t="s">
        <v>25</v>
      </c>
      <c r="C3206" s="11" t="s">
        <v>8339</v>
      </c>
      <c r="D3206" s="11" t="s">
        <v>334</v>
      </c>
      <c r="E3206" s="11" t="s">
        <v>8340</v>
      </c>
      <c r="F3206" s="283" t="s">
        <v>8341</v>
      </c>
      <c r="G3206" s="6" t="s">
        <v>337</v>
      </c>
      <c r="H3206" s="6">
        <v>60</v>
      </c>
      <c r="I3206" s="6" t="s">
        <v>31</v>
      </c>
      <c r="J3206" s="6" t="s">
        <v>32</v>
      </c>
      <c r="K3206" s="6" t="s">
        <v>95</v>
      </c>
      <c r="L3206" s="6" t="s">
        <v>34</v>
      </c>
      <c r="M3206" s="6" t="s">
        <v>35</v>
      </c>
      <c r="N3206" s="11" t="s">
        <v>78</v>
      </c>
      <c r="O3206" s="3" t="s">
        <v>79</v>
      </c>
      <c r="P3206" s="41" t="s">
        <v>340</v>
      </c>
      <c r="Q3206" s="307" t="s">
        <v>353</v>
      </c>
      <c r="R3206" s="12">
        <v>465</v>
      </c>
      <c r="S3206" s="12">
        <v>28170.11</v>
      </c>
      <c r="T3206" s="9">
        <f t="shared" si="1877"/>
        <v>13099101.15</v>
      </c>
      <c r="U3206" s="9">
        <f t="shared" si="1851"/>
        <v>14670993.288000003</v>
      </c>
      <c r="V3206" s="6" t="s">
        <v>80</v>
      </c>
      <c r="W3206" s="282">
        <v>2016</v>
      </c>
      <c r="X3206" s="241"/>
    </row>
    <row r="3207" spans="1:24" ht="153" x14ac:dyDescent="0.25">
      <c r="A3207" s="6" t="s">
        <v>9066</v>
      </c>
      <c r="B3207" s="6" t="s">
        <v>25</v>
      </c>
      <c r="C3207" s="11" t="s">
        <v>8342</v>
      </c>
      <c r="D3207" s="11" t="s">
        <v>183</v>
      </c>
      <c r="E3207" s="11" t="s">
        <v>8343</v>
      </c>
      <c r="F3207" s="7" t="s">
        <v>8344</v>
      </c>
      <c r="G3207" s="6" t="s">
        <v>30</v>
      </c>
      <c r="H3207" s="6">
        <v>0</v>
      </c>
      <c r="I3207" s="6" t="s">
        <v>31</v>
      </c>
      <c r="J3207" s="6" t="s">
        <v>32</v>
      </c>
      <c r="K3207" s="6" t="s">
        <v>628</v>
      </c>
      <c r="L3207" s="6" t="s">
        <v>34</v>
      </c>
      <c r="M3207" s="41" t="s">
        <v>35</v>
      </c>
      <c r="N3207" s="11" t="s">
        <v>4084</v>
      </c>
      <c r="O3207" s="11" t="s">
        <v>2050</v>
      </c>
      <c r="P3207" s="2">
        <v>704</v>
      </c>
      <c r="Q3207" s="88" t="s">
        <v>8345</v>
      </c>
      <c r="R3207" s="12">
        <v>2</v>
      </c>
      <c r="S3207" s="12">
        <v>19800</v>
      </c>
      <c r="T3207" s="9">
        <f>S3207*R3207</f>
        <v>39600</v>
      </c>
      <c r="U3207" s="9">
        <f t="shared" si="1851"/>
        <v>44352.000000000007</v>
      </c>
      <c r="V3207" s="6"/>
      <c r="W3207" s="282">
        <v>2016</v>
      </c>
      <c r="X3207" s="241"/>
    </row>
    <row r="3208" spans="1:24" ht="153" x14ac:dyDescent="0.25">
      <c r="A3208" s="6" t="s">
        <v>9067</v>
      </c>
      <c r="B3208" s="6" t="s">
        <v>25</v>
      </c>
      <c r="C3208" s="11" t="s">
        <v>8346</v>
      </c>
      <c r="D3208" s="11" t="s">
        <v>8347</v>
      </c>
      <c r="E3208" s="11" t="s">
        <v>8348</v>
      </c>
      <c r="F3208" s="7" t="s">
        <v>8349</v>
      </c>
      <c r="G3208" s="6" t="s">
        <v>30</v>
      </c>
      <c r="H3208" s="6">
        <v>0</v>
      </c>
      <c r="I3208" s="6" t="s">
        <v>31</v>
      </c>
      <c r="J3208" s="6" t="s">
        <v>32</v>
      </c>
      <c r="K3208" s="6" t="s">
        <v>628</v>
      </c>
      <c r="L3208" s="6" t="s">
        <v>34</v>
      </c>
      <c r="M3208" s="41" t="s">
        <v>35</v>
      </c>
      <c r="N3208" s="11" t="s">
        <v>4084</v>
      </c>
      <c r="O3208" s="11" t="s">
        <v>2050</v>
      </c>
      <c r="P3208" s="41" t="s">
        <v>38</v>
      </c>
      <c r="Q3208" s="88" t="s">
        <v>39</v>
      </c>
      <c r="R3208" s="12">
        <v>2</v>
      </c>
      <c r="S3208" s="12">
        <v>582000</v>
      </c>
      <c r="T3208" s="9">
        <f t="shared" ref="T3208:T3270" si="1878">S3208*R3208</f>
        <v>1164000</v>
      </c>
      <c r="U3208" s="9">
        <f t="shared" si="1851"/>
        <v>1303680.0000000002</v>
      </c>
      <c r="V3208" s="6"/>
      <c r="W3208" s="282">
        <v>2016</v>
      </c>
      <c r="X3208" s="241"/>
    </row>
    <row r="3209" spans="1:24" ht="153" x14ac:dyDescent="0.25">
      <c r="A3209" s="6" t="s">
        <v>9068</v>
      </c>
      <c r="B3209" s="6" t="s">
        <v>25</v>
      </c>
      <c r="C3209" s="11" t="s">
        <v>8346</v>
      </c>
      <c r="D3209" s="11" t="s">
        <v>8347</v>
      </c>
      <c r="E3209" s="11" t="s">
        <v>8348</v>
      </c>
      <c r="F3209" s="7" t="s">
        <v>8350</v>
      </c>
      <c r="G3209" s="6" t="s">
        <v>30</v>
      </c>
      <c r="H3209" s="6">
        <v>0</v>
      </c>
      <c r="I3209" s="6" t="s">
        <v>31</v>
      </c>
      <c r="J3209" s="6" t="s">
        <v>32</v>
      </c>
      <c r="K3209" s="6" t="s">
        <v>628</v>
      </c>
      <c r="L3209" s="6" t="s">
        <v>34</v>
      </c>
      <c r="M3209" s="41" t="s">
        <v>35</v>
      </c>
      <c r="N3209" s="11" t="s">
        <v>4084</v>
      </c>
      <c r="O3209" s="11" t="s">
        <v>2050</v>
      </c>
      <c r="P3209" s="41" t="s">
        <v>38</v>
      </c>
      <c r="Q3209" s="88" t="s">
        <v>39</v>
      </c>
      <c r="R3209" s="12">
        <v>2</v>
      </c>
      <c r="S3209" s="12">
        <v>1308000</v>
      </c>
      <c r="T3209" s="9">
        <f t="shared" si="1878"/>
        <v>2616000</v>
      </c>
      <c r="U3209" s="9">
        <f t="shared" si="1851"/>
        <v>2929920.0000000005</v>
      </c>
      <c r="V3209" s="6"/>
      <c r="W3209" s="282">
        <v>2016</v>
      </c>
      <c r="X3209" s="241"/>
    </row>
    <row r="3210" spans="1:24" ht="153" x14ac:dyDescent="0.25">
      <c r="A3210" s="6" t="s">
        <v>9069</v>
      </c>
      <c r="B3210" s="6" t="s">
        <v>25</v>
      </c>
      <c r="C3210" s="11" t="s">
        <v>8351</v>
      </c>
      <c r="D3210" s="11" t="s">
        <v>8352</v>
      </c>
      <c r="E3210" s="11" t="s">
        <v>8353</v>
      </c>
      <c r="F3210" s="7" t="s">
        <v>8354</v>
      </c>
      <c r="G3210" s="6" t="s">
        <v>337</v>
      </c>
      <c r="H3210" s="6">
        <v>0</v>
      </c>
      <c r="I3210" s="6" t="s">
        <v>31</v>
      </c>
      <c r="J3210" s="6" t="s">
        <v>32</v>
      </c>
      <c r="K3210" s="6" t="s">
        <v>240</v>
      </c>
      <c r="L3210" s="6" t="s">
        <v>34</v>
      </c>
      <c r="M3210" s="41" t="s">
        <v>35</v>
      </c>
      <c r="N3210" s="11" t="s">
        <v>4084</v>
      </c>
      <c r="O3210" s="11" t="s">
        <v>2050</v>
      </c>
      <c r="P3210" s="41" t="s">
        <v>38</v>
      </c>
      <c r="Q3210" s="88" t="s">
        <v>39</v>
      </c>
      <c r="R3210" s="12">
        <v>4</v>
      </c>
      <c r="S3210" s="12">
        <v>3480000</v>
      </c>
      <c r="T3210" s="9">
        <f t="shared" si="1878"/>
        <v>13920000</v>
      </c>
      <c r="U3210" s="9">
        <f t="shared" si="1851"/>
        <v>15590400.000000002</v>
      </c>
      <c r="V3210" s="6"/>
      <c r="W3210" s="282">
        <v>2016</v>
      </c>
      <c r="X3210" s="241"/>
    </row>
    <row r="3211" spans="1:24" ht="153" x14ac:dyDescent="0.25">
      <c r="A3211" s="6" t="s">
        <v>9070</v>
      </c>
      <c r="B3211" s="6" t="s">
        <v>25</v>
      </c>
      <c r="C3211" s="11" t="s">
        <v>8355</v>
      </c>
      <c r="D3211" s="11" t="s">
        <v>8356</v>
      </c>
      <c r="E3211" s="11" t="s">
        <v>104</v>
      </c>
      <c r="F3211" s="7" t="s">
        <v>8357</v>
      </c>
      <c r="G3211" s="6" t="s">
        <v>30</v>
      </c>
      <c r="H3211" s="6">
        <v>0</v>
      </c>
      <c r="I3211" s="6" t="s">
        <v>31</v>
      </c>
      <c r="J3211" s="6" t="s">
        <v>32</v>
      </c>
      <c r="K3211" s="6" t="s">
        <v>628</v>
      </c>
      <c r="L3211" s="6" t="s">
        <v>34</v>
      </c>
      <c r="M3211" s="41" t="s">
        <v>35</v>
      </c>
      <c r="N3211" s="11" t="s">
        <v>4084</v>
      </c>
      <c r="O3211" s="11" t="s">
        <v>2050</v>
      </c>
      <c r="P3211" s="41" t="s">
        <v>38</v>
      </c>
      <c r="Q3211" s="88" t="s">
        <v>39</v>
      </c>
      <c r="R3211" s="12">
        <v>8</v>
      </c>
      <c r="S3211" s="12">
        <v>122400</v>
      </c>
      <c r="T3211" s="9">
        <f t="shared" si="1878"/>
        <v>979200</v>
      </c>
      <c r="U3211" s="9">
        <f t="shared" si="1851"/>
        <v>1096704</v>
      </c>
      <c r="V3211" s="6"/>
      <c r="W3211" s="282">
        <v>2016</v>
      </c>
      <c r="X3211" s="241"/>
    </row>
    <row r="3212" spans="1:24" ht="153" x14ac:dyDescent="0.25">
      <c r="A3212" s="6" t="s">
        <v>9071</v>
      </c>
      <c r="B3212" s="6" t="s">
        <v>25</v>
      </c>
      <c r="C3212" s="11" t="s">
        <v>8358</v>
      </c>
      <c r="D3212" s="11" t="s">
        <v>8359</v>
      </c>
      <c r="E3212" s="11" t="s">
        <v>8360</v>
      </c>
      <c r="F3212" s="7" t="s">
        <v>8361</v>
      </c>
      <c r="G3212" s="6" t="s">
        <v>30</v>
      </c>
      <c r="H3212" s="6">
        <v>0</v>
      </c>
      <c r="I3212" s="6" t="s">
        <v>31</v>
      </c>
      <c r="J3212" s="6" t="s">
        <v>32</v>
      </c>
      <c r="K3212" s="6" t="s">
        <v>628</v>
      </c>
      <c r="L3212" s="6" t="s">
        <v>34</v>
      </c>
      <c r="M3212" s="41" t="s">
        <v>35</v>
      </c>
      <c r="N3212" s="11" t="s">
        <v>4084</v>
      </c>
      <c r="O3212" s="11" t="s">
        <v>2050</v>
      </c>
      <c r="P3212" s="41" t="s">
        <v>38</v>
      </c>
      <c r="Q3212" s="88" t="s">
        <v>39</v>
      </c>
      <c r="R3212" s="12">
        <v>21</v>
      </c>
      <c r="S3212" s="12">
        <v>108000</v>
      </c>
      <c r="T3212" s="9">
        <f t="shared" si="1878"/>
        <v>2268000</v>
      </c>
      <c r="U3212" s="9">
        <f t="shared" si="1851"/>
        <v>2540160.0000000005</v>
      </c>
      <c r="V3212" s="6"/>
      <c r="W3212" s="282">
        <v>2016</v>
      </c>
      <c r="X3212" s="241"/>
    </row>
    <row r="3213" spans="1:24" ht="153" x14ac:dyDescent="0.25">
      <c r="A3213" s="6" t="s">
        <v>9072</v>
      </c>
      <c r="B3213" s="6" t="s">
        <v>25</v>
      </c>
      <c r="C3213" s="11" t="s">
        <v>8362</v>
      </c>
      <c r="D3213" s="11" t="s">
        <v>8363</v>
      </c>
      <c r="E3213" s="11" t="s">
        <v>8364</v>
      </c>
      <c r="F3213" s="7" t="s">
        <v>8365</v>
      </c>
      <c r="G3213" s="6" t="s">
        <v>30</v>
      </c>
      <c r="H3213" s="6">
        <v>0</v>
      </c>
      <c r="I3213" s="6" t="s">
        <v>31</v>
      </c>
      <c r="J3213" s="6" t="s">
        <v>32</v>
      </c>
      <c r="K3213" s="6" t="s">
        <v>240</v>
      </c>
      <c r="L3213" s="6" t="s">
        <v>34</v>
      </c>
      <c r="M3213" s="41" t="s">
        <v>35</v>
      </c>
      <c r="N3213" s="11" t="s">
        <v>4084</v>
      </c>
      <c r="O3213" s="11" t="s">
        <v>2050</v>
      </c>
      <c r="P3213" s="41" t="s">
        <v>38</v>
      </c>
      <c r="Q3213" s="88" t="s">
        <v>39</v>
      </c>
      <c r="R3213" s="12">
        <v>2</v>
      </c>
      <c r="S3213" s="12">
        <v>225000</v>
      </c>
      <c r="T3213" s="9">
        <f t="shared" si="1878"/>
        <v>450000</v>
      </c>
      <c r="U3213" s="9">
        <f t="shared" si="1851"/>
        <v>504000.00000000006</v>
      </c>
      <c r="V3213" s="6"/>
      <c r="W3213" s="282">
        <v>2016</v>
      </c>
      <c r="X3213" s="241"/>
    </row>
    <row r="3214" spans="1:24" ht="153" x14ac:dyDescent="0.25">
      <c r="A3214" s="6" t="s">
        <v>9073</v>
      </c>
      <c r="B3214" s="6" t="s">
        <v>25</v>
      </c>
      <c r="C3214" s="11" t="s">
        <v>8355</v>
      </c>
      <c r="D3214" s="11" t="s">
        <v>8356</v>
      </c>
      <c r="E3214" s="11" t="s">
        <v>104</v>
      </c>
      <c r="F3214" s="7" t="s">
        <v>8366</v>
      </c>
      <c r="G3214" s="6" t="s">
        <v>30</v>
      </c>
      <c r="H3214" s="6">
        <v>0</v>
      </c>
      <c r="I3214" s="6" t="s">
        <v>31</v>
      </c>
      <c r="J3214" s="6" t="s">
        <v>32</v>
      </c>
      <c r="K3214" s="6" t="s">
        <v>628</v>
      </c>
      <c r="L3214" s="6" t="s">
        <v>34</v>
      </c>
      <c r="M3214" s="41" t="s">
        <v>35</v>
      </c>
      <c r="N3214" s="11" t="s">
        <v>4084</v>
      </c>
      <c r="O3214" s="11" t="s">
        <v>2050</v>
      </c>
      <c r="P3214" s="41" t="s">
        <v>38</v>
      </c>
      <c r="Q3214" s="88" t="s">
        <v>39</v>
      </c>
      <c r="R3214" s="12">
        <v>4</v>
      </c>
      <c r="S3214" s="12">
        <v>150000</v>
      </c>
      <c r="T3214" s="9">
        <f t="shared" si="1878"/>
        <v>600000</v>
      </c>
      <c r="U3214" s="9">
        <f t="shared" si="1851"/>
        <v>672000.00000000012</v>
      </c>
      <c r="V3214" s="6"/>
      <c r="W3214" s="282">
        <v>2016</v>
      </c>
      <c r="X3214" s="241"/>
    </row>
    <row r="3215" spans="1:24" ht="153" x14ac:dyDescent="0.25">
      <c r="A3215" s="6" t="s">
        <v>9074</v>
      </c>
      <c r="B3215" s="6" t="s">
        <v>25</v>
      </c>
      <c r="C3215" s="11" t="s">
        <v>8362</v>
      </c>
      <c r="D3215" s="11" t="s">
        <v>8363</v>
      </c>
      <c r="E3215" s="11" t="s">
        <v>8364</v>
      </c>
      <c r="F3215" s="7" t="s">
        <v>8367</v>
      </c>
      <c r="G3215" s="6" t="s">
        <v>30</v>
      </c>
      <c r="H3215" s="6">
        <v>0</v>
      </c>
      <c r="I3215" s="6" t="s">
        <v>31</v>
      </c>
      <c r="J3215" s="6" t="s">
        <v>32</v>
      </c>
      <c r="K3215" s="6" t="s">
        <v>240</v>
      </c>
      <c r="L3215" s="6" t="s">
        <v>34</v>
      </c>
      <c r="M3215" s="41" t="s">
        <v>35</v>
      </c>
      <c r="N3215" s="11" t="s">
        <v>4084</v>
      </c>
      <c r="O3215" s="11" t="s">
        <v>2050</v>
      </c>
      <c r="P3215" s="41" t="s">
        <v>38</v>
      </c>
      <c r="Q3215" s="88" t="s">
        <v>39</v>
      </c>
      <c r="R3215" s="12">
        <v>1</v>
      </c>
      <c r="S3215" s="12">
        <v>7390000</v>
      </c>
      <c r="T3215" s="9">
        <f t="shared" si="1878"/>
        <v>7390000</v>
      </c>
      <c r="U3215" s="9">
        <f t="shared" si="1851"/>
        <v>8276800.0000000009</v>
      </c>
      <c r="V3215" s="6"/>
      <c r="W3215" s="282">
        <v>2016</v>
      </c>
      <c r="X3215" s="241"/>
    </row>
    <row r="3216" spans="1:24" ht="153" x14ac:dyDescent="0.25">
      <c r="A3216" s="6" t="s">
        <v>9075</v>
      </c>
      <c r="B3216" s="6" t="s">
        <v>25</v>
      </c>
      <c r="C3216" s="11" t="s">
        <v>8362</v>
      </c>
      <c r="D3216" s="11" t="s">
        <v>8363</v>
      </c>
      <c r="E3216" s="11" t="s">
        <v>8364</v>
      </c>
      <c r="F3216" s="7" t="s">
        <v>8368</v>
      </c>
      <c r="G3216" s="6" t="s">
        <v>30</v>
      </c>
      <c r="H3216" s="6">
        <v>0</v>
      </c>
      <c r="I3216" s="6" t="s">
        <v>31</v>
      </c>
      <c r="J3216" s="6" t="s">
        <v>32</v>
      </c>
      <c r="K3216" s="6" t="s">
        <v>628</v>
      </c>
      <c r="L3216" s="6" t="s">
        <v>34</v>
      </c>
      <c r="M3216" s="41" t="s">
        <v>35</v>
      </c>
      <c r="N3216" s="11" t="s">
        <v>4084</v>
      </c>
      <c r="O3216" s="11" t="s">
        <v>2050</v>
      </c>
      <c r="P3216" s="41" t="s">
        <v>38</v>
      </c>
      <c r="Q3216" s="88" t="s">
        <v>39</v>
      </c>
      <c r="R3216" s="12">
        <v>1</v>
      </c>
      <c r="S3216" s="12">
        <v>4164000</v>
      </c>
      <c r="T3216" s="9">
        <f t="shared" si="1878"/>
        <v>4164000</v>
      </c>
      <c r="U3216" s="9">
        <f t="shared" si="1851"/>
        <v>4663680</v>
      </c>
      <c r="V3216" s="6"/>
      <c r="W3216" s="282">
        <v>2016</v>
      </c>
      <c r="X3216" s="241"/>
    </row>
    <row r="3217" spans="1:24" ht="153" x14ac:dyDescent="0.25">
      <c r="A3217" s="6" t="s">
        <v>9076</v>
      </c>
      <c r="B3217" s="6" t="s">
        <v>25</v>
      </c>
      <c r="C3217" s="11" t="s">
        <v>8362</v>
      </c>
      <c r="D3217" s="11" t="s">
        <v>8363</v>
      </c>
      <c r="E3217" s="11" t="s">
        <v>8364</v>
      </c>
      <c r="F3217" s="7" t="s">
        <v>8369</v>
      </c>
      <c r="G3217" s="6" t="s">
        <v>30</v>
      </c>
      <c r="H3217" s="6">
        <v>0</v>
      </c>
      <c r="I3217" s="6" t="s">
        <v>31</v>
      </c>
      <c r="J3217" s="6" t="s">
        <v>32</v>
      </c>
      <c r="K3217" s="6" t="s">
        <v>628</v>
      </c>
      <c r="L3217" s="6" t="s">
        <v>34</v>
      </c>
      <c r="M3217" s="41" t="s">
        <v>35</v>
      </c>
      <c r="N3217" s="11" t="s">
        <v>4084</v>
      </c>
      <c r="O3217" s="11" t="s">
        <v>2050</v>
      </c>
      <c r="P3217" s="41" t="s">
        <v>38</v>
      </c>
      <c r="Q3217" s="88" t="s">
        <v>39</v>
      </c>
      <c r="R3217" s="12">
        <v>1</v>
      </c>
      <c r="S3217" s="12">
        <v>144000</v>
      </c>
      <c r="T3217" s="9">
        <f t="shared" si="1878"/>
        <v>144000</v>
      </c>
      <c r="U3217" s="9">
        <f t="shared" si="1851"/>
        <v>161280.00000000003</v>
      </c>
      <c r="V3217" s="241"/>
      <c r="W3217" s="282">
        <v>2016</v>
      </c>
      <c r="X3217" s="241"/>
    </row>
    <row r="3218" spans="1:24" ht="153" x14ac:dyDescent="0.25">
      <c r="A3218" s="6" t="s">
        <v>9077</v>
      </c>
      <c r="B3218" s="6" t="s">
        <v>25</v>
      </c>
      <c r="C3218" s="11" t="s">
        <v>8370</v>
      </c>
      <c r="D3218" s="11" t="s">
        <v>8371</v>
      </c>
      <c r="E3218" s="11" t="s">
        <v>8372</v>
      </c>
      <c r="F3218" s="7" t="s">
        <v>8373</v>
      </c>
      <c r="G3218" s="6" t="s">
        <v>30</v>
      </c>
      <c r="H3218" s="6">
        <v>0</v>
      </c>
      <c r="I3218" s="6" t="s">
        <v>31</v>
      </c>
      <c r="J3218" s="6" t="s">
        <v>32</v>
      </c>
      <c r="K3218" s="6" t="s">
        <v>628</v>
      </c>
      <c r="L3218" s="6" t="s">
        <v>34</v>
      </c>
      <c r="M3218" s="41" t="s">
        <v>35</v>
      </c>
      <c r="N3218" s="11" t="s">
        <v>4084</v>
      </c>
      <c r="O3218" s="11" t="s">
        <v>2050</v>
      </c>
      <c r="P3218" s="41" t="s">
        <v>38</v>
      </c>
      <c r="Q3218" s="88" t="s">
        <v>39</v>
      </c>
      <c r="R3218" s="12">
        <v>2</v>
      </c>
      <c r="S3218" s="12">
        <v>348000</v>
      </c>
      <c r="T3218" s="9">
        <f t="shared" si="1878"/>
        <v>696000</v>
      </c>
      <c r="U3218" s="9">
        <f t="shared" si="1851"/>
        <v>779520.00000000012</v>
      </c>
      <c r="V3218" s="241"/>
      <c r="W3218" s="282">
        <v>2016</v>
      </c>
      <c r="X3218" s="241"/>
    </row>
    <row r="3219" spans="1:24" ht="153" x14ac:dyDescent="0.25">
      <c r="A3219" s="6" t="s">
        <v>9078</v>
      </c>
      <c r="B3219" s="6" t="s">
        <v>25</v>
      </c>
      <c r="C3219" s="11" t="s">
        <v>8374</v>
      </c>
      <c r="D3219" s="11" t="s">
        <v>8375</v>
      </c>
      <c r="E3219" s="11" t="s">
        <v>8376</v>
      </c>
      <c r="F3219" s="7" t="s">
        <v>8377</v>
      </c>
      <c r="G3219" s="6" t="s">
        <v>30</v>
      </c>
      <c r="H3219" s="6">
        <v>0</v>
      </c>
      <c r="I3219" s="6" t="s">
        <v>31</v>
      </c>
      <c r="J3219" s="6" t="s">
        <v>32</v>
      </c>
      <c r="K3219" s="6" t="s">
        <v>240</v>
      </c>
      <c r="L3219" s="6" t="s">
        <v>34</v>
      </c>
      <c r="M3219" s="41" t="s">
        <v>35</v>
      </c>
      <c r="N3219" s="11" t="s">
        <v>4084</v>
      </c>
      <c r="O3219" s="11" t="s">
        <v>2050</v>
      </c>
      <c r="P3219" s="41" t="s">
        <v>38</v>
      </c>
      <c r="Q3219" s="88" t="s">
        <v>39</v>
      </c>
      <c r="R3219" s="12">
        <v>1</v>
      </c>
      <c r="S3219" s="12">
        <v>2385600</v>
      </c>
      <c r="T3219" s="9">
        <f t="shared" si="1878"/>
        <v>2385600</v>
      </c>
      <c r="U3219" s="9">
        <f t="shared" si="1851"/>
        <v>2671872.0000000005</v>
      </c>
      <c r="V3219" s="241"/>
      <c r="W3219" s="282">
        <v>2016</v>
      </c>
      <c r="X3219" s="241"/>
    </row>
    <row r="3220" spans="1:24" ht="153" x14ac:dyDescent="0.25">
      <c r="A3220" s="6" t="s">
        <v>9079</v>
      </c>
      <c r="B3220" s="6" t="s">
        <v>25</v>
      </c>
      <c r="C3220" s="11" t="s">
        <v>8378</v>
      </c>
      <c r="D3220" s="11" t="s">
        <v>8379</v>
      </c>
      <c r="E3220" s="11" t="s">
        <v>8380</v>
      </c>
      <c r="F3220" s="7" t="s">
        <v>8381</v>
      </c>
      <c r="G3220" s="6" t="s">
        <v>30</v>
      </c>
      <c r="H3220" s="6">
        <v>0</v>
      </c>
      <c r="I3220" s="6" t="s">
        <v>31</v>
      </c>
      <c r="J3220" s="6" t="s">
        <v>32</v>
      </c>
      <c r="K3220" s="6" t="s">
        <v>240</v>
      </c>
      <c r="L3220" s="6" t="s">
        <v>34</v>
      </c>
      <c r="M3220" s="41" t="s">
        <v>35</v>
      </c>
      <c r="N3220" s="11" t="s">
        <v>4084</v>
      </c>
      <c r="O3220" s="11" t="s">
        <v>2050</v>
      </c>
      <c r="P3220" s="41" t="s">
        <v>38</v>
      </c>
      <c r="Q3220" s="88" t="s">
        <v>39</v>
      </c>
      <c r="R3220" s="12">
        <v>1</v>
      </c>
      <c r="S3220" s="12">
        <v>204000</v>
      </c>
      <c r="T3220" s="9">
        <f t="shared" si="1878"/>
        <v>204000</v>
      </c>
      <c r="U3220" s="9">
        <f t="shared" si="1851"/>
        <v>228480.00000000003</v>
      </c>
      <c r="V3220" s="241"/>
      <c r="W3220" s="282">
        <v>2016</v>
      </c>
      <c r="X3220" s="241"/>
    </row>
    <row r="3221" spans="1:24" ht="153" x14ac:dyDescent="0.25">
      <c r="A3221" s="6" t="s">
        <v>9080</v>
      </c>
      <c r="B3221" s="6" t="s">
        <v>25</v>
      </c>
      <c r="C3221" s="11" t="s">
        <v>8382</v>
      </c>
      <c r="D3221" s="11" t="s">
        <v>1596</v>
      </c>
      <c r="E3221" s="11" t="s">
        <v>8383</v>
      </c>
      <c r="F3221" s="7" t="s">
        <v>8384</v>
      </c>
      <c r="G3221" s="6" t="s">
        <v>30</v>
      </c>
      <c r="H3221" s="6">
        <v>0</v>
      </c>
      <c r="I3221" s="6" t="s">
        <v>31</v>
      </c>
      <c r="J3221" s="6" t="s">
        <v>32</v>
      </c>
      <c r="K3221" s="6" t="s">
        <v>628</v>
      </c>
      <c r="L3221" s="6" t="s">
        <v>34</v>
      </c>
      <c r="M3221" s="41" t="s">
        <v>35</v>
      </c>
      <c r="N3221" s="11" t="s">
        <v>4084</v>
      </c>
      <c r="O3221" s="11" t="s">
        <v>2050</v>
      </c>
      <c r="P3221" s="41" t="s">
        <v>38</v>
      </c>
      <c r="Q3221" s="88" t="s">
        <v>39</v>
      </c>
      <c r="R3221" s="12">
        <v>1</v>
      </c>
      <c r="S3221" s="12">
        <v>600000</v>
      </c>
      <c r="T3221" s="9">
        <f t="shared" si="1878"/>
        <v>600000</v>
      </c>
      <c r="U3221" s="9">
        <f t="shared" si="1851"/>
        <v>672000.00000000012</v>
      </c>
      <c r="V3221" s="241"/>
      <c r="W3221" s="282">
        <v>2016</v>
      </c>
      <c r="X3221" s="241"/>
    </row>
    <row r="3222" spans="1:24" ht="153" x14ac:dyDescent="0.25">
      <c r="A3222" s="6" t="s">
        <v>9081</v>
      </c>
      <c r="B3222" s="6" t="s">
        <v>25</v>
      </c>
      <c r="C3222" s="11" t="s">
        <v>8385</v>
      </c>
      <c r="D3222" s="11" t="s">
        <v>8386</v>
      </c>
      <c r="E3222" s="11" t="s">
        <v>8387</v>
      </c>
      <c r="F3222" s="7" t="s">
        <v>8388</v>
      </c>
      <c r="G3222" s="6" t="s">
        <v>30</v>
      </c>
      <c r="H3222" s="6">
        <v>0</v>
      </c>
      <c r="I3222" s="6" t="s">
        <v>31</v>
      </c>
      <c r="J3222" s="6" t="s">
        <v>32</v>
      </c>
      <c r="K3222" s="6" t="s">
        <v>628</v>
      </c>
      <c r="L3222" s="6" t="s">
        <v>34</v>
      </c>
      <c r="M3222" s="41" t="s">
        <v>35</v>
      </c>
      <c r="N3222" s="11" t="s">
        <v>4084</v>
      </c>
      <c r="O3222" s="11" t="s">
        <v>2050</v>
      </c>
      <c r="P3222" s="41" t="s">
        <v>38</v>
      </c>
      <c r="Q3222" s="88" t="s">
        <v>39</v>
      </c>
      <c r="R3222" s="12">
        <v>1</v>
      </c>
      <c r="S3222" s="12">
        <v>60000</v>
      </c>
      <c r="T3222" s="9">
        <f t="shared" si="1878"/>
        <v>60000</v>
      </c>
      <c r="U3222" s="9">
        <f t="shared" si="1851"/>
        <v>67200</v>
      </c>
      <c r="V3222" s="241"/>
      <c r="W3222" s="282">
        <v>2016</v>
      </c>
      <c r="X3222" s="241"/>
    </row>
    <row r="3223" spans="1:24" ht="153" x14ac:dyDescent="0.25">
      <c r="A3223" s="6" t="s">
        <v>9082</v>
      </c>
      <c r="B3223" s="6" t="s">
        <v>25</v>
      </c>
      <c r="C3223" s="11" t="s">
        <v>8362</v>
      </c>
      <c r="D3223" s="11" t="s">
        <v>8363</v>
      </c>
      <c r="E3223" s="11" t="s">
        <v>8364</v>
      </c>
      <c r="F3223" s="7" t="s">
        <v>8389</v>
      </c>
      <c r="G3223" s="6" t="s">
        <v>30</v>
      </c>
      <c r="H3223" s="6">
        <v>0</v>
      </c>
      <c r="I3223" s="6" t="s">
        <v>31</v>
      </c>
      <c r="J3223" s="6" t="s">
        <v>32</v>
      </c>
      <c r="K3223" s="6" t="s">
        <v>628</v>
      </c>
      <c r="L3223" s="6" t="s">
        <v>34</v>
      </c>
      <c r="M3223" s="41" t="s">
        <v>35</v>
      </c>
      <c r="N3223" s="11" t="s">
        <v>4084</v>
      </c>
      <c r="O3223" s="11" t="s">
        <v>2050</v>
      </c>
      <c r="P3223" s="41" t="s">
        <v>38</v>
      </c>
      <c r="Q3223" s="88" t="s">
        <v>39</v>
      </c>
      <c r="R3223" s="12">
        <v>1</v>
      </c>
      <c r="S3223" s="12">
        <v>2280000</v>
      </c>
      <c r="T3223" s="9">
        <f t="shared" si="1878"/>
        <v>2280000</v>
      </c>
      <c r="U3223" s="9">
        <f t="shared" si="1851"/>
        <v>2553600.0000000005</v>
      </c>
      <c r="V3223" s="241"/>
      <c r="W3223" s="282">
        <v>2016</v>
      </c>
      <c r="X3223" s="241"/>
    </row>
    <row r="3224" spans="1:24" ht="153" x14ac:dyDescent="0.25">
      <c r="A3224" s="6" t="s">
        <v>9083</v>
      </c>
      <c r="B3224" s="6" t="s">
        <v>25</v>
      </c>
      <c r="C3224" s="11" t="s">
        <v>8390</v>
      </c>
      <c r="D3224" s="119" t="s">
        <v>8391</v>
      </c>
      <c r="E3224" s="119" t="s">
        <v>8392</v>
      </c>
      <c r="F3224" s="7" t="s">
        <v>8393</v>
      </c>
      <c r="G3224" s="6" t="s">
        <v>30</v>
      </c>
      <c r="H3224" s="6">
        <v>0</v>
      </c>
      <c r="I3224" s="6" t="s">
        <v>31</v>
      </c>
      <c r="J3224" s="6" t="s">
        <v>32</v>
      </c>
      <c r="K3224" s="6" t="s">
        <v>628</v>
      </c>
      <c r="L3224" s="6" t="s">
        <v>34</v>
      </c>
      <c r="M3224" s="41" t="s">
        <v>35</v>
      </c>
      <c r="N3224" s="11" t="s">
        <v>4084</v>
      </c>
      <c r="O3224" s="11" t="s">
        <v>2050</v>
      </c>
      <c r="P3224" s="41" t="s">
        <v>38</v>
      </c>
      <c r="Q3224" s="88" t="s">
        <v>39</v>
      </c>
      <c r="R3224" s="12">
        <v>6</v>
      </c>
      <c r="S3224" s="12">
        <v>63600</v>
      </c>
      <c r="T3224" s="9">
        <f t="shared" si="1878"/>
        <v>381600</v>
      </c>
      <c r="U3224" s="9">
        <f t="shared" si="1851"/>
        <v>427392.00000000006</v>
      </c>
      <c r="V3224" s="241"/>
      <c r="W3224" s="282">
        <v>2016</v>
      </c>
      <c r="X3224" s="241"/>
    </row>
    <row r="3225" spans="1:24" ht="153" x14ac:dyDescent="0.25">
      <c r="A3225" s="6" t="s">
        <v>9084</v>
      </c>
      <c r="B3225" s="6" t="s">
        <v>25</v>
      </c>
      <c r="C3225" s="11" t="s">
        <v>8355</v>
      </c>
      <c r="D3225" s="11" t="s">
        <v>8356</v>
      </c>
      <c r="E3225" s="11" t="s">
        <v>104</v>
      </c>
      <c r="F3225" s="7" t="s">
        <v>8394</v>
      </c>
      <c r="G3225" s="6" t="s">
        <v>30</v>
      </c>
      <c r="H3225" s="6">
        <v>0</v>
      </c>
      <c r="I3225" s="6" t="s">
        <v>31</v>
      </c>
      <c r="J3225" s="6" t="s">
        <v>32</v>
      </c>
      <c r="K3225" s="6" t="s">
        <v>628</v>
      </c>
      <c r="L3225" s="6" t="s">
        <v>34</v>
      </c>
      <c r="M3225" s="41" t="s">
        <v>35</v>
      </c>
      <c r="N3225" s="11" t="s">
        <v>4084</v>
      </c>
      <c r="O3225" s="11" t="s">
        <v>2050</v>
      </c>
      <c r="P3225" s="41" t="s">
        <v>38</v>
      </c>
      <c r="Q3225" s="88" t="s">
        <v>39</v>
      </c>
      <c r="R3225" s="12">
        <v>1</v>
      </c>
      <c r="S3225" s="12">
        <v>120000</v>
      </c>
      <c r="T3225" s="9">
        <f t="shared" si="1878"/>
        <v>120000</v>
      </c>
      <c r="U3225" s="9">
        <f t="shared" si="1851"/>
        <v>134400</v>
      </c>
      <c r="V3225" s="241"/>
      <c r="W3225" s="282">
        <v>2016</v>
      </c>
      <c r="X3225" s="241"/>
    </row>
    <row r="3226" spans="1:24" ht="153" x14ac:dyDescent="0.25">
      <c r="A3226" s="6" t="s">
        <v>9085</v>
      </c>
      <c r="B3226" s="6" t="s">
        <v>25</v>
      </c>
      <c r="C3226" s="11" t="s">
        <v>8395</v>
      </c>
      <c r="D3226" s="11" t="s">
        <v>8396</v>
      </c>
      <c r="E3226" s="119" t="s">
        <v>8397</v>
      </c>
      <c r="F3226" s="7" t="s">
        <v>8398</v>
      </c>
      <c r="G3226" s="6" t="s">
        <v>30</v>
      </c>
      <c r="H3226" s="6">
        <v>0</v>
      </c>
      <c r="I3226" s="6" t="s">
        <v>31</v>
      </c>
      <c r="J3226" s="6" t="s">
        <v>32</v>
      </c>
      <c r="K3226" s="6" t="s">
        <v>240</v>
      </c>
      <c r="L3226" s="6" t="s">
        <v>34</v>
      </c>
      <c r="M3226" s="41" t="s">
        <v>35</v>
      </c>
      <c r="N3226" s="11" t="s">
        <v>4084</v>
      </c>
      <c r="O3226" s="11" t="s">
        <v>2050</v>
      </c>
      <c r="P3226" s="41" t="s">
        <v>38</v>
      </c>
      <c r="Q3226" s="88" t="s">
        <v>39</v>
      </c>
      <c r="R3226" s="12">
        <v>2</v>
      </c>
      <c r="S3226" s="12">
        <v>1380000</v>
      </c>
      <c r="T3226" s="9">
        <f t="shared" si="1878"/>
        <v>2760000</v>
      </c>
      <c r="U3226" s="9">
        <f t="shared" si="1851"/>
        <v>3091200.0000000005</v>
      </c>
      <c r="V3226" s="241"/>
      <c r="W3226" s="282">
        <v>2016</v>
      </c>
      <c r="X3226" s="241"/>
    </row>
    <row r="3227" spans="1:24" ht="153" x14ac:dyDescent="0.25">
      <c r="A3227" s="6" t="s">
        <v>9086</v>
      </c>
      <c r="B3227" s="6" t="s">
        <v>25</v>
      </c>
      <c r="C3227" s="11" t="s">
        <v>8355</v>
      </c>
      <c r="D3227" s="11" t="s">
        <v>8356</v>
      </c>
      <c r="E3227" s="11" t="s">
        <v>104</v>
      </c>
      <c r="F3227" s="7" t="s">
        <v>8399</v>
      </c>
      <c r="G3227" s="6" t="s">
        <v>30</v>
      </c>
      <c r="H3227" s="6">
        <v>0</v>
      </c>
      <c r="I3227" s="6" t="s">
        <v>31</v>
      </c>
      <c r="J3227" s="6" t="s">
        <v>32</v>
      </c>
      <c r="K3227" s="6" t="s">
        <v>628</v>
      </c>
      <c r="L3227" s="6" t="s">
        <v>34</v>
      </c>
      <c r="M3227" s="41" t="s">
        <v>35</v>
      </c>
      <c r="N3227" s="11" t="s">
        <v>4084</v>
      </c>
      <c r="O3227" s="11" t="s">
        <v>2050</v>
      </c>
      <c r="P3227" s="41" t="s">
        <v>38</v>
      </c>
      <c r="Q3227" s="88" t="s">
        <v>39</v>
      </c>
      <c r="R3227" s="12">
        <v>1</v>
      </c>
      <c r="S3227" s="12">
        <v>156000</v>
      </c>
      <c r="T3227" s="9">
        <f t="shared" si="1878"/>
        <v>156000</v>
      </c>
      <c r="U3227" s="9">
        <f t="shared" ref="U3227:U3294" si="1879">T3227*1.12</f>
        <v>174720.00000000003</v>
      </c>
      <c r="V3227" s="241"/>
      <c r="W3227" s="282">
        <v>2016</v>
      </c>
      <c r="X3227" s="241"/>
    </row>
    <row r="3228" spans="1:24" ht="153" x14ac:dyDescent="0.25">
      <c r="A3228" s="6" t="s">
        <v>9087</v>
      </c>
      <c r="B3228" s="6" t="s">
        <v>25</v>
      </c>
      <c r="C3228" s="11" t="s">
        <v>8400</v>
      </c>
      <c r="D3228" s="119" t="s">
        <v>8401</v>
      </c>
      <c r="E3228" s="119" t="s">
        <v>8402</v>
      </c>
      <c r="F3228" s="7" t="s">
        <v>8403</v>
      </c>
      <c r="G3228" s="6" t="s">
        <v>30</v>
      </c>
      <c r="H3228" s="6">
        <v>0</v>
      </c>
      <c r="I3228" s="6" t="s">
        <v>31</v>
      </c>
      <c r="J3228" s="6" t="s">
        <v>32</v>
      </c>
      <c r="K3228" s="6" t="s">
        <v>240</v>
      </c>
      <c r="L3228" s="6" t="s">
        <v>34</v>
      </c>
      <c r="M3228" s="41" t="s">
        <v>35</v>
      </c>
      <c r="N3228" s="11" t="s">
        <v>4084</v>
      </c>
      <c r="O3228" s="11" t="s">
        <v>2050</v>
      </c>
      <c r="P3228" s="41" t="s">
        <v>38</v>
      </c>
      <c r="Q3228" s="88" t="s">
        <v>39</v>
      </c>
      <c r="R3228" s="12">
        <v>1</v>
      </c>
      <c r="S3228" s="12">
        <v>475000</v>
      </c>
      <c r="T3228" s="9">
        <f t="shared" si="1878"/>
        <v>475000</v>
      </c>
      <c r="U3228" s="9">
        <f t="shared" si="1879"/>
        <v>532000</v>
      </c>
      <c r="V3228" s="241"/>
      <c r="W3228" s="282">
        <v>2016</v>
      </c>
      <c r="X3228" s="241"/>
    </row>
    <row r="3229" spans="1:24" ht="153" x14ac:dyDescent="0.25">
      <c r="A3229" s="6" t="s">
        <v>9088</v>
      </c>
      <c r="B3229" s="6" t="s">
        <v>25</v>
      </c>
      <c r="C3229" s="11" t="s">
        <v>8404</v>
      </c>
      <c r="D3229" s="119" t="s">
        <v>8405</v>
      </c>
      <c r="E3229" s="119" t="s">
        <v>8406</v>
      </c>
      <c r="F3229" s="7" t="s">
        <v>8407</v>
      </c>
      <c r="G3229" s="6" t="s">
        <v>30</v>
      </c>
      <c r="H3229" s="6">
        <v>0</v>
      </c>
      <c r="I3229" s="6" t="s">
        <v>31</v>
      </c>
      <c r="J3229" s="6" t="s">
        <v>32</v>
      </c>
      <c r="K3229" s="6" t="s">
        <v>628</v>
      </c>
      <c r="L3229" s="6" t="s">
        <v>34</v>
      </c>
      <c r="M3229" s="41" t="s">
        <v>35</v>
      </c>
      <c r="N3229" s="11" t="s">
        <v>4084</v>
      </c>
      <c r="O3229" s="11" t="s">
        <v>2050</v>
      </c>
      <c r="P3229" s="41" t="s">
        <v>38</v>
      </c>
      <c r="Q3229" s="88" t="s">
        <v>39</v>
      </c>
      <c r="R3229" s="12">
        <v>2</v>
      </c>
      <c r="S3229" s="12">
        <v>330000</v>
      </c>
      <c r="T3229" s="9">
        <f t="shared" si="1878"/>
        <v>660000</v>
      </c>
      <c r="U3229" s="9">
        <f t="shared" si="1879"/>
        <v>739200.00000000012</v>
      </c>
      <c r="V3229" s="241"/>
      <c r="W3229" s="282">
        <v>2016</v>
      </c>
      <c r="X3229" s="241"/>
    </row>
    <row r="3230" spans="1:24" ht="153" x14ac:dyDescent="0.25">
      <c r="A3230" s="6" t="s">
        <v>9089</v>
      </c>
      <c r="B3230" s="6" t="s">
        <v>25</v>
      </c>
      <c r="C3230" s="11" t="s">
        <v>8408</v>
      </c>
      <c r="D3230" s="119" t="s">
        <v>183</v>
      </c>
      <c r="E3230" s="119" t="s">
        <v>8409</v>
      </c>
      <c r="F3230" s="7" t="s">
        <v>8410</v>
      </c>
      <c r="G3230" s="6" t="s">
        <v>30</v>
      </c>
      <c r="H3230" s="6">
        <v>0</v>
      </c>
      <c r="I3230" s="6" t="s">
        <v>31</v>
      </c>
      <c r="J3230" s="6" t="s">
        <v>32</v>
      </c>
      <c r="K3230" s="6" t="s">
        <v>628</v>
      </c>
      <c r="L3230" s="6" t="s">
        <v>34</v>
      </c>
      <c r="M3230" s="41" t="s">
        <v>35</v>
      </c>
      <c r="N3230" s="11" t="s">
        <v>4084</v>
      </c>
      <c r="O3230" s="11" t="s">
        <v>2050</v>
      </c>
      <c r="P3230" s="41">
        <v>704</v>
      </c>
      <c r="Q3230" s="2" t="s">
        <v>8345</v>
      </c>
      <c r="R3230" s="12">
        <v>2</v>
      </c>
      <c r="S3230" s="12">
        <v>180000</v>
      </c>
      <c r="T3230" s="9">
        <f t="shared" si="1878"/>
        <v>360000</v>
      </c>
      <c r="U3230" s="9">
        <f t="shared" si="1879"/>
        <v>403200.00000000006</v>
      </c>
      <c r="V3230" s="241"/>
      <c r="W3230" s="282">
        <v>2016</v>
      </c>
      <c r="X3230" s="241"/>
    </row>
    <row r="3231" spans="1:24" ht="153" x14ac:dyDescent="0.25">
      <c r="A3231" s="6" t="s">
        <v>9090</v>
      </c>
      <c r="B3231" s="6" t="s">
        <v>25</v>
      </c>
      <c r="C3231" s="11" t="s">
        <v>8411</v>
      </c>
      <c r="D3231" s="119" t="s">
        <v>8412</v>
      </c>
      <c r="E3231" s="119" t="s">
        <v>8413</v>
      </c>
      <c r="F3231" s="7" t="s">
        <v>8414</v>
      </c>
      <c r="G3231" s="6" t="s">
        <v>30</v>
      </c>
      <c r="H3231" s="6">
        <v>60</v>
      </c>
      <c r="I3231" s="6" t="s">
        <v>31</v>
      </c>
      <c r="J3231" s="6" t="s">
        <v>32</v>
      </c>
      <c r="K3231" s="6" t="s">
        <v>628</v>
      </c>
      <c r="L3231" s="6" t="s">
        <v>34</v>
      </c>
      <c r="M3231" s="41" t="s">
        <v>35</v>
      </c>
      <c r="N3231" s="11" t="s">
        <v>78</v>
      </c>
      <c r="O3231" s="3" t="s">
        <v>79</v>
      </c>
      <c r="P3231" s="41" t="s">
        <v>38</v>
      </c>
      <c r="Q3231" s="88" t="s">
        <v>39</v>
      </c>
      <c r="R3231" s="12">
        <v>1</v>
      </c>
      <c r="S3231" s="12">
        <v>571800</v>
      </c>
      <c r="T3231" s="9">
        <f t="shared" si="1878"/>
        <v>571800</v>
      </c>
      <c r="U3231" s="9">
        <f t="shared" si="1879"/>
        <v>640416.00000000012</v>
      </c>
      <c r="V3231" s="282" t="s">
        <v>80</v>
      </c>
      <c r="W3231" s="282">
        <v>2016</v>
      </c>
      <c r="X3231" s="241"/>
    </row>
    <row r="3232" spans="1:24" ht="153" x14ac:dyDescent="0.25">
      <c r="A3232" s="6" t="s">
        <v>9091</v>
      </c>
      <c r="B3232" s="6" t="s">
        <v>25</v>
      </c>
      <c r="C3232" s="11" t="s">
        <v>4110</v>
      </c>
      <c r="D3232" s="253" t="s">
        <v>4111</v>
      </c>
      <c r="E3232" s="253" t="s">
        <v>4112</v>
      </c>
      <c r="F3232" s="7" t="s">
        <v>8415</v>
      </c>
      <c r="G3232" s="6" t="s">
        <v>30</v>
      </c>
      <c r="H3232" s="6">
        <v>60</v>
      </c>
      <c r="I3232" s="6" t="s">
        <v>31</v>
      </c>
      <c r="J3232" s="6" t="s">
        <v>32</v>
      </c>
      <c r="K3232" s="6" t="s">
        <v>628</v>
      </c>
      <c r="L3232" s="6" t="s">
        <v>34</v>
      </c>
      <c r="M3232" s="41" t="s">
        <v>35</v>
      </c>
      <c r="N3232" s="11" t="s">
        <v>78</v>
      </c>
      <c r="O3232" s="3" t="s">
        <v>79</v>
      </c>
      <c r="P3232" s="41" t="s">
        <v>38</v>
      </c>
      <c r="Q3232" s="88" t="s">
        <v>39</v>
      </c>
      <c r="R3232" s="12">
        <v>2</v>
      </c>
      <c r="S3232" s="12">
        <v>45600</v>
      </c>
      <c r="T3232" s="9">
        <f t="shared" si="1878"/>
        <v>91200</v>
      </c>
      <c r="U3232" s="9">
        <f t="shared" si="1879"/>
        <v>102144.00000000001</v>
      </c>
      <c r="V3232" s="282" t="s">
        <v>80</v>
      </c>
      <c r="W3232" s="282">
        <v>2016</v>
      </c>
      <c r="X3232" s="241"/>
    </row>
    <row r="3233" spans="1:24" ht="153" x14ac:dyDescent="0.25">
      <c r="A3233" s="6" t="s">
        <v>9092</v>
      </c>
      <c r="B3233" s="6" t="s">
        <v>25</v>
      </c>
      <c r="C3233" s="11" t="s">
        <v>8416</v>
      </c>
      <c r="D3233" s="11" t="s">
        <v>8417</v>
      </c>
      <c r="E3233" s="11" t="s">
        <v>8418</v>
      </c>
      <c r="F3233" s="7" t="s">
        <v>8419</v>
      </c>
      <c r="G3233" s="6" t="s">
        <v>30</v>
      </c>
      <c r="H3233" s="6">
        <v>60</v>
      </c>
      <c r="I3233" s="6" t="s">
        <v>31</v>
      </c>
      <c r="J3233" s="6" t="s">
        <v>32</v>
      </c>
      <c r="K3233" s="6" t="s">
        <v>628</v>
      </c>
      <c r="L3233" s="6" t="s">
        <v>34</v>
      </c>
      <c r="M3233" s="41" t="s">
        <v>35</v>
      </c>
      <c r="N3233" s="11" t="s">
        <v>78</v>
      </c>
      <c r="O3233" s="3" t="s">
        <v>79</v>
      </c>
      <c r="P3233" s="41" t="s">
        <v>38</v>
      </c>
      <c r="Q3233" s="88" t="s">
        <v>39</v>
      </c>
      <c r="R3233" s="12">
        <v>1</v>
      </c>
      <c r="S3233" s="12">
        <v>210000</v>
      </c>
      <c r="T3233" s="9">
        <f t="shared" si="1878"/>
        <v>210000</v>
      </c>
      <c r="U3233" s="9">
        <f t="shared" si="1879"/>
        <v>235200.00000000003</v>
      </c>
      <c r="V3233" s="282" t="s">
        <v>80</v>
      </c>
      <c r="W3233" s="282">
        <v>2016</v>
      </c>
      <c r="X3233" s="241"/>
    </row>
    <row r="3234" spans="1:24" ht="153" x14ac:dyDescent="0.25">
      <c r="A3234" s="6" t="s">
        <v>9093</v>
      </c>
      <c r="B3234" s="6" t="s">
        <v>25</v>
      </c>
      <c r="C3234" s="11" t="s">
        <v>8420</v>
      </c>
      <c r="D3234" s="11" t="s">
        <v>8421</v>
      </c>
      <c r="E3234" s="11" t="s">
        <v>8422</v>
      </c>
      <c r="F3234" s="7" t="s">
        <v>8423</v>
      </c>
      <c r="G3234" s="6" t="s">
        <v>30</v>
      </c>
      <c r="H3234" s="6">
        <v>0</v>
      </c>
      <c r="I3234" s="6" t="s">
        <v>31</v>
      </c>
      <c r="J3234" s="6" t="s">
        <v>32</v>
      </c>
      <c r="K3234" s="6" t="s">
        <v>628</v>
      </c>
      <c r="L3234" s="6" t="s">
        <v>34</v>
      </c>
      <c r="M3234" s="41" t="s">
        <v>35</v>
      </c>
      <c r="N3234" s="11" t="s">
        <v>4084</v>
      </c>
      <c r="O3234" s="11" t="s">
        <v>2050</v>
      </c>
      <c r="P3234" s="41" t="s">
        <v>38</v>
      </c>
      <c r="Q3234" s="88" t="s">
        <v>39</v>
      </c>
      <c r="R3234" s="12">
        <v>2</v>
      </c>
      <c r="S3234" s="12">
        <v>90000</v>
      </c>
      <c r="T3234" s="9">
        <f t="shared" si="1878"/>
        <v>180000</v>
      </c>
      <c r="U3234" s="9">
        <f t="shared" si="1879"/>
        <v>201600.00000000003</v>
      </c>
      <c r="V3234" s="241"/>
      <c r="W3234" s="282">
        <v>2016</v>
      </c>
      <c r="X3234" s="241"/>
    </row>
    <row r="3235" spans="1:24" ht="153" x14ac:dyDescent="0.25">
      <c r="A3235" s="6" t="s">
        <v>9094</v>
      </c>
      <c r="B3235" s="6" t="s">
        <v>25</v>
      </c>
      <c r="C3235" s="11" t="s">
        <v>8424</v>
      </c>
      <c r="D3235" s="11" t="s">
        <v>8425</v>
      </c>
      <c r="E3235" s="11" t="s">
        <v>8426</v>
      </c>
      <c r="F3235" s="7" t="s">
        <v>8427</v>
      </c>
      <c r="G3235" s="6" t="s">
        <v>30</v>
      </c>
      <c r="H3235" s="6">
        <v>0</v>
      </c>
      <c r="I3235" s="6" t="s">
        <v>31</v>
      </c>
      <c r="J3235" s="6" t="s">
        <v>32</v>
      </c>
      <c r="K3235" s="6" t="s">
        <v>628</v>
      </c>
      <c r="L3235" s="6" t="s">
        <v>34</v>
      </c>
      <c r="M3235" s="41" t="s">
        <v>35</v>
      </c>
      <c r="N3235" s="11" t="s">
        <v>4084</v>
      </c>
      <c r="O3235" s="11" t="s">
        <v>2050</v>
      </c>
      <c r="P3235" s="41" t="s">
        <v>38</v>
      </c>
      <c r="Q3235" s="88" t="s">
        <v>39</v>
      </c>
      <c r="R3235" s="12">
        <v>2</v>
      </c>
      <c r="S3235" s="12">
        <v>570000</v>
      </c>
      <c r="T3235" s="9">
        <f t="shared" si="1878"/>
        <v>1140000</v>
      </c>
      <c r="U3235" s="9">
        <f t="shared" si="1879"/>
        <v>1276800.0000000002</v>
      </c>
      <c r="V3235" s="241"/>
      <c r="W3235" s="282">
        <v>2016</v>
      </c>
      <c r="X3235" s="241"/>
    </row>
    <row r="3236" spans="1:24" ht="153" x14ac:dyDescent="0.25">
      <c r="A3236" s="6" t="s">
        <v>9095</v>
      </c>
      <c r="B3236" s="6" t="s">
        <v>25</v>
      </c>
      <c r="C3236" s="11" t="s">
        <v>8428</v>
      </c>
      <c r="D3236" s="11" t="s">
        <v>8421</v>
      </c>
      <c r="E3236" s="11" t="s">
        <v>8429</v>
      </c>
      <c r="F3236" s="7" t="s">
        <v>8430</v>
      </c>
      <c r="G3236" s="6" t="s">
        <v>30</v>
      </c>
      <c r="H3236" s="6">
        <v>0</v>
      </c>
      <c r="I3236" s="6" t="s">
        <v>31</v>
      </c>
      <c r="J3236" s="6" t="s">
        <v>32</v>
      </c>
      <c r="K3236" s="6" t="s">
        <v>628</v>
      </c>
      <c r="L3236" s="6" t="s">
        <v>34</v>
      </c>
      <c r="M3236" s="41" t="s">
        <v>35</v>
      </c>
      <c r="N3236" s="11" t="s">
        <v>4084</v>
      </c>
      <c r="O3236" s="11" t="s">
        <v>2050</v>
      </c>
      <c r="P3236" s="41" t="s">
        <v>38</v>
      </c>
      <c r="Q3236" s="88" t="s">
        <v>39</v>
      </c>
      <c r="R3236" s="12">
        <v>5</v>
      </c>
      <c r="S3236" s="12">
        <v>360000</v>
      </c>
      <c r="T3236" s="9">
        <f t="shared" si="1878"/>
        <v>1800000</v>
      </c>
      <c r="U3236" s="9">
        <f t="shared" si="1879"/>
        <v>2016000.0000000002</v>
      </c>
      <c r="V3236" s="241"/>
      <c r="W3236" s="282">
        <v>2016</v>
      </c>
      <c r="X3236" s="241"/>
    </row>
    <row r="3237" spans="1:24" ht="153" x14ac:dyDescent="0.25">
      <c r="A3237" s="6" t="s">
        <v>9096</v>
      </c>
      <c r="B3237" s="6" t="s">
        <v>25</v>
      </c>
      <c r="C3237" s="11" t="s">
        <v>8431</v>
      </c>
      <c r="D3237" s="119" t="s">
        <v>8432</v>
      </c>
      <c r="E3237" s="119" t="s">
        <v>8433</v>
      </c>
      <c r="F3237" s="7" t="s">
        <v>8434</v>
      </c>
      <c r="G3237" s="6" t="s">
        <v>30</v>
      </c>
      <c r="H3237" s="6">
        <v>0</v>
      </c>
      <c r="I3237" s="6" t="s">
        <v>31</v>
      </c>
      <c r="J3237" s="6" t="s">
        <v>32</v>
      </c>
      <c r="K3237" s="6" t="s">
        <v>628</v>
      </c>
      <c r="L3237" s="6" t="s">
        <v>34</v>
      </c>
      <c r="M3237" s="41" t="s">
        <v>35</v>
      </c>
      <c r="N3237" s="11" t="s">
        <v>4084</v>
      </c>
      <c r="O3237" s="11" t="s">
        <v>2050</v>
      </c>
      <c r="P3237" s="41">
        <v>839</v>
      </c>
      <c r="Q3237" s="2" t="s">
        <v>2030</v>
      </c>
      <c r="R3237" s="12">
        <v>2</v>
      </c>
      <c r="S3237" s="12">
        <v>436800</v>
      </c>
      <c r="T3237" s="9">
        <f t="shared" si="1878"/>
        <v>873600</v>
      </c>
      <c r="U3237" s="9">
        <f t="shared" si="1879"/>
        <v>978432.00000000012</v>
      </c>
      <c r="V3237" s="241"/>
      <c r="W3237" s="282">
        <v>2016</v>
      </c>
      <c r="X3237" s="241"/>
    </row>
    <row r="3238" spans="1:24" ht="153" x14ac:dyDescent="0.25">
      <c r="A3238" s="6" t="s">
        <v>9097</v>
      </c>
      <c r="B3238" s="6" t="s">
        <v>25</v>
      </c>
      <c r="C3238" s="11" t="s">
        <v>8435</v>
      </c>
      <c r="D3238" s="119" t="s">
        <v>8436</v>
      </c>
      <c r="E3238" s="119" t="s">
        <v>8437</v>
      </c>
      <c r="F3238" s="7" t="s">
        <v>8438</v>
      </c>
      <c r="G3238" s="6" t="s">
        <v>30</v>
      </c>
      <c r="H3238" s="6">
        <v>0</v>
      </c>
      <c r="I3238" s="6" t="s">
        <v>31</v>
      </c>
      <c r="J3238" s="6" t="s">
        <v>32</v>
      </c>
      <c r="K3238" s="6" t="s">
        <v>628</v>
      </c>
      <c r="L3238" s="6" t="s">
        <v>34</v>
      </c>
      <c r="M3238" s="41" t="s">
        <v>35</v>
      </c>
      <c r="N3238" s="11" t="s">
        <v>4084</v>
      </c>
      <c r="O3238" s="11" t="s">
        <v>2050</v>
      </c>
      <c r="P3238" s="41" t="s">
        <v>38</v>
      </c>
      <c r="Q3238" s="88" t="s">
        <v>39</v>
      </c>
      <c r="R3238" s="12">
        <v>10</v>
      </c>
      <c r="S3238" s="12">
        <v>510000</v>
      </c>
      <c r="T3238" s="9">
        <f t="shared" si="1878"/>
        <v>5100000</v>
      </c>
      <c r="U3238" s="9">
        <f t="shared" si="1879"/>
        <v>5712000.0000000009</v>
      </c>
      <c r="V3238" s="241"/>
      <c r="W3238" s="282">
        <v>2016</v>
      </c>
      <c r="X3238" s="241"/>
    </row>
    <row r="3239" spans="1:24" ht="153" x14ac:dyDescent="0.25">
      <c r="A3239" s="6" t="s">
        <v>9098</v>
      </c>
      <c r="B3239" s="6" t="s">
        <v>25</v>
      </c>
      <c r="C3239" s="11" t="s">
        <v>8439</v>
      </c>
      <c r="D3239" s="119" t="s">
        <v>8440</v>
      </c>
      <c r="E3239" s="119" t="s">
        <v>8441</v>
      </c>
      <c r="F3239" s="7" t="s">
        <v>8442</v>
      </c>
      <c r="G3239" s="6" t="s">
        <v>30</v>
      </c>
      <c r="H3239" s="6">
        <v>0</v>
      </c>
      <c r="I3239" s="6" t="s">
        <v>31</v>
      </c>
      <c r="J3239" s="6" t="s">
        <v>32</v>
      </c>
      <c r="K3239" s="6" t="s">
        <v>628</v>
      </c>
      <c r="L3239" s="6" t="s">
        <v>34</v>
      </c>
      <c r="M3239" s="41" t="s">
        <v>35</v>
      </c>
      <c r="N3239" s="11" t="s">
        <v>4084</v>
      </c>
      <c r="O3239" s="11" t="s">
        <v>2050</v>
      </c>
      <c r="P3239" s="41" t="s">
        <v>38</v>
      </c>
      <c r="Q3239" s="88" t="s">
        <v>39</v>
      </c>
      <c r="R3239" s="12">
        <v>4</v>
      </c>
      <c r="S3239" s="12">
        <v>130200</v>
      </c>
      <c r="T3239" s="9">
        <f t="shared" si="1878"/>
        <v>520800</v>
      </c>
      <c r="U3239" s="9">
        <f t="shared" si="1879"/>
        <v>583296</v>
      </c>
      <c r="V3239" s="241"/>
      <c r="W3239" s="282">
        <v>2016</v>
      </c>
      <c r="X3239" s="241"/>
    </row>
    <row r="3240" spans="1:24" ht="153" x14ac:dyDescent="0.25">
      <c r="A3240" s="6" t="s">
        <v>9099</v>
      </c>
      <c r="B3240" s="6" t="s">
        <v>25</v>
      </c>
      <c r="C3240" s="11" t="s">
        <v>8443</v>
      </c>
      <c r="D3240" s="119" t="s">
        <v>8444</v>
      </c>
      <c r="E3240" s="119" t="s">
        <v>8445</v>
      </c>
      <c r="F3240" s="7" t="s">
        <v>8446</v>
      </c>
      <c r="G3240" s="6" t="s">
        <v>30</v>
      </c>
      <c r="H3240" s="6">
        <v>0</v>
      </c>
      <c r="I3240" s="6" t="s">
        <v>31</v>
      </c>
      <c r="J3240" s="6" t="s">
        <v>32</v>
      </c>
      <c r="K3240" s="6" t="s">
        <v>628</v>
      </c>
      <c r="L3240" s="6" t="s">
        <v>34</v>
      </c>
      <c r="M3240" s="41" t="s">
        <v>35</v>
      </c>
      <c r="N3240" s="11" t="s">
        <v>4084</v>
      </c>
      <c r="O3240" s="11" t="s">
        <v>2050</v>
      </c>
      <c r="P3240" s="41" t="s">
        <v>38</v>
      </c>
      <c r="Q3240" s="88" t="s">
        <v>39</v>
      </c>
      <c r="R3240" s="12">
        <v>4</v>
      </c>
      <c r="S3240" s="12">
        <v>372000</v>
      </c>
      <c r="T3240" s="9">
        <f t="shared" si="1878"/>
        <v>1488000</v>
      </c>
      <c r="U3240" s="9">
        <f t="shared" si="1879"/>
        <v>1666560.0000000002</v>
      </c>
      <c r="V3240" s="241"/>
      <c r="W3240" s="282">
        <v>2016</v>
      </c>
      <c r="X3240" s="241"/>
    </row>
    <row r="3241" spans="1:24" ht="153" x14ac:dyDescent="0.25">
      <c r="A3241" s="6" t="s">
        <v>9100</v>
      </c>
      <c r="B3241" s="6" t="s">
        <v>25</v>
      </c>
      <c r="C3241" s="11" t="s">
        <v>8447</v>
      </c>
      <c r="D3241" s="119" t="s">
        <v>8421</v>
      </c>
      <c r="E3241" s="119" t="s">
        <v>8448</v>
      </c>
      <c r="F3241" s="7" t="s">
        <v>8449</v>
      </c>
      <c r="G3241" s="6" t="s">
        <v>30</v>
      </c>
      <c r="H3241" s="6">
        <v>0</v>
      </c>
      <c r="I3241" s="6" t="s">
        <v>31</v>
      </c>
      <c r="J3241" s="6" t="s">
        <v>32</v>
      </c>
      <c r="K3241" s="6" t="s">
        <v>628</v>
      </c>
      <c r="L3241" s="6" t="s">
        <v>34</v>
      </c>
      <c r="M3241" s="41" t="s">
        <v>35</v>
      </c>
      <c r="N3241" s="11" t="s">
        <v>4084</v>
      </c>
      <c r="O3241" s="11" t="s">
        <v>2050</v>
      </c>
      <c r="P3241" s="41" t="s">
        <v>38</v>
      </c>
      <c r="Q3241" s="88" t="s">
        <v>39</v>
      </c>
      <c r="R3241" s="12">
        <v>4</v>
      </c>
      <c r="S3241" s="12">
        <v>381600</v>
      </c>
      <c r="T3241" s="9">
        <f t="shared" si="1878"/>
        <v>1526400</v>
      </c>
      <c r="U3241" s="9">
        <f t="shared" si="1879"/>
        <v>1709568.0000000002</v>
      </c>
      <c r="V3241" s="241"/>
      <c r="W3241" s="282">
        <v>2016</v>
      </c>
      <c r="X3241" s="241"/>
    </row>
    <row r="3242" spans="1:24" ht="153" x14ac:dyDescent="0.25">
      <c r="A3242" s="6" t="s">
        <v>9101</v>
      </c>
      <c r="B3242" s="6" t="s">
        <v>25</v>
      </c>
      <c r="C3242" s="11" t="s">
        <v>8450</v>
      </c>
      <c r="D3242" s="11" t="s">
        <v>8451</v>
      </c>
      <c r="E3242" s="11" t="s">
        <v>8452</v>
      </c>
      <c r="F3242" s="7" t="s">
        <v>8453</v>
      </c>
      <c r="G3242" s="6" t="s">
        <v>337</v>
      </c>
      <c r="H3242" s="6">
        <v>0</v>
      </c>
      <c r="I3242" s="6" t="s">
        <v>31</v>
      </c>
      <c r="J3242" s="6" t="s">
        <v>32</v>
      </c>
      <c r="K3242" s="6" t="s">
        <v>240</v>
      </c>
      <c r="L3242" s="6" t="s">
        <v>34</v>
      </c>
      <c r="M3242" s="41" t="s">
        <v>35</v>
      </c>
      <c r="N3242" s="11" t="s">
        <v>4084</v>
      </c>
      <c r="O3242" s="11" t="s">
        <v>2050</v>
      </c>
      <c r="P3242" s="41" t="s">
        <v>38</v>
      </c>
      <c r="Q3242" s="88" t="s">
        <v>39</v>
      </c>
      <c r="R3242" s="12">
        <v>14</v>
      </c>
      <c r="S3242" s="12">
        <v>2616675</v>
      </c>
      <c r="T3242" s="9">
        <f t="shared" si="1878"/>
        <v>36633450</v>
      </c>
      <c r="U3242" s="9">
        <f t="shared" si="1879"/>
        <v>41029464.000000007</v>
      </c>
      <c r="V3242" s="241"/>
      <c r="W3242" s="282">
        <v>2016</v>
      </c>
      <c r="X3242" s="241"/>
    </row>
    <row r="3243" spans="1:24" ht="153" x14ac:dyDescent="0.25">
      <c r="A3243" s="6" t="s">
        <v>9102</v>
      </c>
      <c r="B3243" s="6" t="s">
        <v>25</v>
      </c>
      <c r="C3243" s="11" t="s">
        <v>8454</v>
      </c>
      <c r="D3243" s="11" t="s">
        <v>2398</v>
      </c>
      <c r="E3243" s="11" t="s">
        <v>8455</v>
      </c>
      <c r="F3243" s="7" t="s">
        <v>8456</v>
      </c>
      <c r="G3243" s="6" t="s">
        <v>30</v>
      </c>
      <c r="H3243" s="6">
        <v>0</v>
      </c>
      <c r="I3243" s="6" t="s">
        <v>31</v>
      </c>
      <c r="J3243" s="6" t="s">
        <v>32</v>
      </c>
      <c r="K3243" s="6" t="s">
        <v>628</v>
      </c>
      <c r="L3243" s="6" t="s">
        <v>34</v>
      </c>
      <c r="M3243" s="41" t="s">
        <v>35</v>
      </c>
      <c r="N3243" s="11" t="s">
        <v>4084</v>
      </c>
      <c r="O3243" s="11" t="s">
        <v>2050</v>
      </c>
      <c r="P3243" s="41" t="s">
        <v>38</v>
      </c>
      <c r="Q3243" s="88" t="s">
        <v>39</v>
      </c>
      <c r="R3243" s="12">
        <v>4</v>
      </c>
      <c r="S3243" s="12">
        <v>211565</v>
      </c>
      <c r="T3243" s="9">
        <f t="shared" si="1878"/>
        <v>846260</v>
      </c>
      <c r="U3243" s="9">
        <f t="shared" si="1879"/>
        <v>947811.20000000007</v>
      </c>
      <c r="V3243" s="241"/>
      <c r="W3243" s="282">
        <v>2016</v>
      </c>
      <c r="X3243" s="241"/>
    </row>
    <row r="3244" spans="1:24" ht="153" x14ac:dyDescent="0.25">
      <c r="A3244" s="6" t="s">
        <v>9103</v>
      </c>
      <c r="B3244" s="6" t="s">
        <v>25</v>
      </c>
      <c r="C3244" s="11" t="s">
        <v>8457</v>
      </c>
      <c r="D3244" s="11" t="s">
        <v>8458</v>
      </c>
      <c r="E3244" s="11" t="s">
        <v>8459</v>
      </c>
      <c r="F3244" s="7" t="s">
        <v>8460</v>
      </c>
      <c r="G3244" s="6" t="s">
        <v>30</v>
      </c>
      <c r="H3244" s="6">
        <v>0</v>
      </c>
      <c r="I3244" s="6" t="s">
        <v>31</v>
      </c>
      <c r="J3244" s="6" t="s">
        <v>32</v>
      </c>
      <c r="K3244" s="6" t="s">
        <v>628</v>
      </c>
      <c r="L3244" s="6" t="s">
        <v>34</v>
      </c>
      <c r="M3244" s="41" t="s">
        <v>35</v>
      </c>
      <c r="N3244" s="11" t="s">
        <v>4084</v>
      </c>
      <c r="O3244" s="11" t="s">
        <v>2050</v>
      </c>
      <c r="P3244" s="41" t="s">
        <v>38</v>
      </c>
      <c r="Q3244" s="88" t="s">
        <v>39</v>
      </c>
      <c r="R3244" s="12">
        <v>2</v>
      </c>
      <c r="S3244" s="12">
        <v>199800</v>
      </c>
      <c r="T3244" s="9">
        <f t="shared" si="1878"/>
        <v>399600</v>
      </c>
      <c r="U3244" s="9">
        <f t="shared" si="1879"/>
        <v>447552.00000000006</v>
      </c>
      <c r="V3244" s="241"/>
      <c r="W3244" s="282">
        <v>2016</v>
      </c>
      <c r="X3244" s="241"/>
    </row>
    <row r="3245" spans="1:24" ht="153" x14ac:dyDescent="0.25">
      <c r="A3245" s="6" t="s">
        <v>9104</v>
      </c>
      <c r="B3245" s="6" t="s">
        <v>25</v>
      </c>
      <c r="C3245" s="11" t="s">
        <v>8362</v>
      </c>
      <c r="D3245" s="11" t="s">
        <v>8363</v>
      </c>
      <c r="E3245" s="11" t="s">
        <v>8364</v>
      </c>
      <c r="F3245" s="7" t="s">
        <v>8461</v>
      </c>
      <c r="G3245" s="6" t="s">
        <v>30</v>
      </c>
      <c r="H3245" s="6">
        <v>0</v>
      </c>
      <c r="I3245" s="6" t="s">
        <v>31</v>
      </c>
      <c r="J3245" s="6" t="s">
        <v>32</v>
      </c>
      <c r="K3245" s="6" t="s">
        <v>628</v>
      </c>
      <c r="L3245" s="6" t="s">
        <v>34</v>
      </c>
      <c r="M3245" s="41" t="s">
        <v>35</v>
      </c>
      <c r="N3245" s="11" t="s">
        <v>4084</v>
      </c>
      <c r="O3245" s="11" t="s">
        <v>2050</v>
      </c>
      <c r="P3245" s="41" t="s">
        <v>38</v>
      </c>
      <c r="Q3245" s="2" t="s">
        <v>39</v>
      </c>
      <c r="R3245" s="12">
        <v>1</v>
      </c>
      <c r="S3245" s="12">
        <v>309000</v>
      </c>
      <c r="T3245" s="9">
        <f t="shared" si="1878"/>
        <v>309000</v>
      </c>
      <c r="U3245" s="9">
        <f t="shared" si="1879"/>
        <v>346080.00000000006</v>
      </c>
      <c r="V3245" s="241"/>
      <c r="W3245" s="282">
        <v>2016</v>
      </c>
      <c r="X3245" s="241"/>
    </row>
    <row r="3246" spans="1:24" ht="153" x14ac:dyDescent="0.25">
      <c r="A3246" s="6" t="s">
        <v>9105</v>
      </c>
      <c r="B3246" s="6" t="s">
        <v>25</v>
      </c>
      <c r="C3246" s="11" t="s">
        <v>8462</v>
      </c>
      <c r="D3246" s="11" t="s">
        <v>8463</v>
      </c>
      <c r="E3246" s="11" t="s">
        <v>8464</v>
      </c>
      <c r="F3246" s="7" t="s">
        <v>8465</v>
      </c>
      <c r="G3246" s="6" t="s">
        <v>30</v>
      </c>
      <c r="H3246" s="6">
        <v>0</v>
      </c>
      <c r="I3246" s="6" t="s">
        <v>31</v>
      </c>
      <c r="J3246" s="6" t="s">
        <v>32</v>
      </c>
      <c r="K3246" s="6" t="s">
        <v>240</v>
      </c>
      <c r="L3246" s="6" t="s">
        <v>34</v>
      </c>
      <c r="M3246" s="41" t="s">
        <v>35</v>
      </c>
      <c r="N3246" s="11" t="s">
        <v>4084</v>
      </c>
      <c r="O3246" s="11" t="s">
        <v>2050</v>
      </c>
      <c r="P3246" s="41" t="s">
        <v>38</v>
      </c>
      <c r="Q3246" s="2" t="s">
        <v>39</v>
      </c>
      <c r="R3246" s="12">
        <v>1</v>
      </c>
      <c r="S3246" s="12">
        <v>3866400</v>
      </c>
      <c r="T3246" s="9">
        <f t="shared" si="1878"/>
        <v>3866400</v>
      </c>
      <c r="U3246" s="9">
        <f t="shared" si="1879"/>
        <v>4330368</v>
      </c>
      <c r="V3246" s="241"/>
      <c r="W3246" s="282">
        <v>2016</v>
      </c>
      <c r="X3246" s="241"/>
    </row>
    <row r="3247" spans="1:24" ht="153" x14ac:dyDescent="0.25">
      <c r="A3247" s="6" t="s">
        <v>9106</v>
      </c>
      <c r="B3247" s="6" t="s">
        <v>25</v>
      </c>
      <c r="C3247" s="11" t="s">
        <v>8466</v>
      </c>
      <c r="D3247" s="11" t="s">
        <v>8463</v>
      </c>
      <c r="E3247" s="11" t="s">
        <v>8467</v>
      </c>
      <c r="F3247" s="7" t="s">
        <v>8468</v>
      </c>
      <c r="G3247" s="6" t="s">
        <v>30</v>
      </c>
      <c r="H3247" s="6">
        <v>0</v>
      </c>
      <c r="I3247" s="6" t="s">
        <v>31</v>
      </c>
      <c r="J3247" s="6" t="s">
        <v>32</v>
      </c>
      <c r="K3247" s="6" t="s">
        <v>240</v>
      </c>
      <c r="L3247" s="6" t="s">
        <v>34</v>
      </c>
      <c r="M3247" s="41" t="s">
        <v>35</v>
      </c>
      <c r="N3247" s="11" t="s">
        <v>4084</v>
      </c>
      <c r="O3247" s="11" t="s">
        <v>2050</v>
      </c>
      <c r="P3247" s="41" t="s">
        <v>38</v>
      </c>
      <c r="Q3247" s="2" t="s">
        <v>39</v>
      </c>
      <c r="R3247" s="12">
        <v>1</v>
      </c>
      <c r="S3247" s="12">
        <v>3427200</v>
      </c>
      <c r="T3247" s="9">
        <f t="shared" si="1878"/>
        <v>3427200</v>
      </c>
      <c r="U3247" s="9">
        <f t="shared" si="1879"/>
        <v>3838464.0000000005</v>
      </c>
      <c r="V3247" s="241"/>
      <c r="W3247" s="282">
        <v>2016</v>
      </c>
      <c r="X3247" s="241"/>
    </row>
    <row r="3248" spans="1:24" ht="153" x14ac:dyDescent="0.25">
      <c r="A3248" s="6" t="s">
        <v>9107</v>
      </c>
      <c r="B3248" s="6" t="s">
        <v>25</v>
      </c>
      <c r="C3248" s="11" t="s">
        <v>8469</v>
      </c>
      <c r="D3248" s="11" t="s">
        <v>8470</v>
      </c>
      <c r="E3248" s="11" t="s">
        <v>8471</v>
      </c>
      <c r="F3248" s="7" t="s">
        <v>8472</v>
      </c>
      <c r="G3248" s="6" t="s">
        <v>337</v>
      </c>
      <c r="H3248" s="6">
        <v>0</v>
      </c>
      <c r="I3248" s="6" t="s">
        <v>31</v>
      </c>
      <c r="J3248" s="6" t="s">
        <v>32</v>
      </c>
      <c r="K3248" s="6" t="s">
        <v>240</v>
      </c>
      <c r="L3248" s="6" t="s">
        <v>34</v>
      </c>
      <c r="M3248" s="41" t="s">
        <v>35</v>
      </c>
      <c r="N3248" s="11" t="s">
        <v>4084</v>
      </c>
      <c r="O3248" s="11" t="s">
        <v>2050</v>
      </c>
      <c r="P3248" s="41" t="s">
        <v>38</v>
      </c>
      <c r="Q3248" s="2" t="s">
        <v>39</v>
      </c>
      <c r="R3248" s="12">
        <v>1</v>
      </c>
      <c r="S3248" s="12">
        <v>14400000</v>
      </c>
      <c r="T3248" s="9">
        <f t="shared" si="1878"/>
        <v>14400000</v>
      </c>
      <c r="U3248" s="9">
        <f t="shared" si="1879"/>
        <v>16128000.000000002</v>
      </c>
      <c r="V3248" s="241"/>
      <c r="W3248" s="282">
        <v>2016</v>
      </c>
      <c r="X3248" s="241"/>
    </row>
    <row r="3249" spans="1:24" ht="153" x14ac:dyDescent="0.25">
      <c r="A3249" s="6" t="s">
        <v>9108</v>
      </c>
      <c r="B3249" s="6" t="s">
        <v>25</v>
      </c>
      <c r="C3249" s="11" t="s">
        <v>8435</v>
      </c>
      <c r="D3249" s="11" t="s">
        <v>8436</v>
      </c>
      <c r="E3249" s="11" t="s">
        <v>8437</v>
      </c>
      <c r="F3249" s="7" t="s">
        <v>8473</v>
      </c>
      <c r="G3249" s="6" t="s">
        <v>30</v>
      </c>
      <c r="H3249" s="6">
        <v>0</v>
      </c>
      <c r="I3249" s="6" t="s">
        <v>31</v>
      </c>
      <c r="J3249" s="6" t="s">
        <v>32</v>
      </c>
      <c r="K3249" s="6" t="s">
        <v>628</v>
      </c>
      <c r="L3249" s="6" t="s">
        <v>34</v>
      </c>
      <c r="M3249" s="41" t="s">
        <v>35</v>
      </c>
      <c r="N3249" s="11" t="s">
        <v>4084</v>
      </c>
      <c r="O3249" s="11" t="s">
        <v>2050</v>
      </c>
      <c r="P3249" s="41" t="s">
        <v>38</v>
      </c>
      <c r="Q3249" s="2" t="s">
        <v>39</v>
      </c>
      <c r="R3249" s="12">
        <v>1</v>
      </c>
      <c r="S3249" s="12">
        <v>120000</v>
      </c>
      <c r="T3249" s="9">
        <f t="shared" si="1878"/>
        <v>120000</v>
      </c>
      <c r="U3249" s="9">
        <f t="shared" si="1879"/>
        <v>134400</v>
      </c>
      <c r="V3249" s="241"/>
      <c r="W3249" s="282">
        <v>2016</v>
      </c>
      <c r="X3249" s="241"/>
    </row>
    <row r="3250" spans="1:24" ht="153" x14ac:dyDescent="0.25">
      <c r="A3250" s="6" t="s">
        <v>9109</v>
      </c>
      <c r="B3250" s="6" t="s">
        <v>25</v>
      </c>
      <c r="C3250" s="11" t="s">
        <v>8435</v>
      </c>
      <c r="D3250" s="11" t="s">
        <v>8436</v>
      </c>
      <c r="E3250" s="11" t="s">
        <v>8437</v>
      </c>
      <c r="F3250" s="7" t="s">
        <v>8474</v>
      </c>
      <c r="G3250" s="6" t="s">
        <v>30</v>
      </c>
      <c r="H3250" s="6">
        <v>0</v>
      </c>
      <c r="I3250" s="6" t="s">
        <v>31</v>
      </c>
      <c r="J3250" s="6" t="s">
        <v>32</v>
      </c>
      <c r="K3250" s="6" t="s">
        <v>628</v>
      </c>
      <c r="L3250" s="6" t="s">
        <v>34</v>
      </c>
      <c r="M3250" s="41" t="s">
        <v>35</v>
      </c>
      <c r="N3250" s="11" t="s">
        <v>4084</v>
      </c>
      <c r="O3250" s="11" t="s">
        <v>2050</v>
      </c>
      <c r="P3250" s="41" t="s">
        <v>38</v>
      </c>
      <c r="Q3250" s="2" t="s">
        <v>39</v>
      </c>
      <c r="R3250" s="12">
        <v>1</v>
      </c>
      <c r="S3250" s="12">
        <v>79945</v>
      </c>
      <c r="T3250" s="9">
        <f t="shared" si="1878"/>
        <v>79945</v>
      </c>
      <c r="U3250" s="9">
        <f t="shared" si="1879"/>
        <v>89538.400000000009</v>
      </c>
      <c r="V3250" s="241"/>
      <c r="W3250" s="282">
        <v>2016</v>
      </c>
      <c r="X3250" s="241"/>
    </row>
    <row r="3251" spans="1:24" ht="153" x14ac:dyDescent="0.25">
      <c r="A3251" s="6" t="s">
        <v>9110</v>
      </c>
      <c r="B3251" s="6" t="s">
        <v>25</v>
      </c>
      <c r="C3251" s="11" t="s">
        <v>8390</v>
      </c>
      <c r="D3251" s="106" t="s">
        <v>8391</v>
      </c>
      <c r="E3251" s="90" t="s">
        <v>8392</v>
      </c>
      <c r="F3251" s="7" t="s">
        <v>10419</v>
      </c>
      <c r="G3251" s="6" t="s">
        <v>30</v>
      </c>
      <c r="H3251" s="6">
        <v>0</v>
      </c>
      <c r="I3251" s="6" t="s">
        <v>31</v>
      </c>
      <c r="J3251" s="6" t="s">
        <v>32</v>
      </c>
      <c r="K3251" s="6" t="s">
        <v>628</v>
      </c>
      <c r="L3251" s="6" t="s">
        <v>34</v>
      </c>
      <c r="M3251" s="41" t="s">
        <v>35</v>
      </c>
      <c r="N3251" s="11" t="s">
        <v>4084</v>
      </c>
      <c r="O3251" s="11" t="s">
        <v>2050</v>
      </c>
      <c r="P3251" s="41" t="s">
        <v>38</v>
      </c>
      <c r="Q3251" s="2" t="s">
        <v>39</v>
      </c>
      <c r="R3251" s="12">
        <v>2</v>
      </c>
      <c r="S3251" s="12">
        <v>150000</v>
      </c>
      <c r="T3251" s="9">
        <f t="shared" si="1878"/>
        <v>300000</v>
      </c>
      <c r="U3251" s="9">
        <f t="shared" si="1879"/>
        <v>336000.00000000006</v>
      </c>
      <c r="V3251" s="241"/>
      <c r="W3251" s="282">
        <v>2016</v>
      </c>
      <c r="X3251" s="241"/>
    </row>
    <row r="3252" spans="1:24" ht="153" x14ac:dyDescent="0.25">
      <c r="A3252" s="6" t="s">
        <v>9111</v>
      </c>
      <c r="B3252" s="6" t="s">
        <v>25</v>
      </c>
      <c r="C3252" s="11" t="s">
        <v>8475</v>
      </c>
      <c r="D3252" s="11" t="s">
        <v>8476</v>
      </c>
      <c r="E3252" s="11" t="s">
        <v>8477</v>
      </c>
      <c r="F3252" s="7" t="s">
        <v>8478</v>
      </c>
      <c r="G3252" s="6" t="s">
        <v>30</v>
      </c>
      <c r="H3252" s="6">
        <v>0</v>
      </c>
      <c r="I3252" s="6" t="s">
        <v>31</v>
      </c>
      <c r="J3252" s="6" t="s">
        <v>32</v>
      </c>
      <c r="K3252" s="6" t="s">
        <v>628</v>
      </c>
      <c r="L3252" s="6" t="s">
        <v>34</v>
      </c>
      <c r="M3252" s="41" t="s">
        <v>35</v>
      </c>
      <c r="N3252" s="11" t="s">
        <v>4084</v>
      </c>
      <c r="O3252" s="11" t="s">
        <v>2050</v>
      </c>
      <c r="P3252" s="41" t="s">
        <v>38</v>
      </c>
      <c r="Q3252" s="2" t="s">
        <v>39</v>
      </c>
      <c r="R3252" s="12">
        <v>2</v>
      </c>
      <c r="S3252" s="12">
        <v>898200</v>
      </c>
      <c r="T3252" s="9">
        <f t="shared" si="1878"/>
        <v>1796400</v>
      </c>
      <c r="U3252" s="9">
        <f t="shared" si="1879"/>
        <v>2011968.0000000002</v>
      </c>
      <c r="V3252" s="241"/>
      <c r="W3252" s="282">
        <v>2016</v>
      </c>
      <c r="X3252" s="241"/>
    </row>
    <row r="3253" spans="1:24" ht="153" x14ac:dyDescent="0.25">
      <c r="A3253" s="6" t="s">
        <v>9112</v>
      </c>
      <c r="B3253" s="6" t="s">
        <v>25</v>
      </c>
      <c r="C3253" s="11" t="s">
        <v>8479</v>
      </c>
      <c r="D3253" s="11" t="s">
        <v>2163</v>
      </c>
      <c r="E3253" s="119" t="s">
        <v>8480</v>
      </c>
      <c r="F3253" s="7" t="s">
        <v>8481</v>
      </c>
      <c r="G3253" s="6" t="s">
        <v>30</v>
      </c>
      <c r="H3253" s="6">
        <v>0</v>
      </c>
      <c r="I3253" s="6" t="s">
        <v>31</v>
      </c>
      <c r="J3253" s="6" t="s">
        <v>32</v>
      </c>
      <c r="K3253" s="6" t="s">
        <v>628</v>
      </c>
      <c r="L3253" s="6" t="s">
        <v>34</v>
      </c>
      <c r="M3253" s="41" t="s">
        <v>35</v>
      </c>
      <c r="N3253" s="11" t="s">
        <v>4084</v>
      </c>
      <c r="O3253" s="11" t="s">
        <v>2050</v>
      </c>
      <c r="P3253" s="41" t="s">
        <v>38</v>
      </c>
      <c r="Q3253" s="2" t="s">
        <v>39</v>
      </c>
      <c r="R3253" s="12">
        <v>4</v>
      </c>
      <c r="S3253" s="12">
        <v>624000</v>
      </c>
      <c r="T3253" s="9">
        <f t="shared" si="1878"/>
        <v>2496000</v>
      </c>
      <c r="U3253" s="9">
        <f t="shared" si="1879"/>
        <v>2795520.0000000005</v>
      </c>
      <c r="V3253" s="241"/>
      <c r="W3253" s="282">
        <v>2016</v>
      </c>
      <c r="X3253" s="241"/>
    </row>
    <row r="3254" spans="1:24" ht="153" x14ac:dyDescent="0.25">
      <c r="A3254" s="6" t="s">
        <v>9113</v>
      </c>
      <c r="B3254" s="6" t="s">
        <v>25</v>
      </c>
      <c r="C3254" s="11" t="s">
        <v>8482</v>
      </c>
      <c r="D3254" s="11" t="s">
        <v>8359</v>
      </c>
      <c r="E3254" s="119" t="s">
        <v>8483</v>
      </c>
      <c r="F3254" s="7" t="s">
        <v>8484</v>
      </c>
      <c r="G3254" s="6" t="s">
        <v>30</v>
      </c>
      <c r="H3254" s="6">
        <v>0</v>
      </c>
      <c r="I3254" s="6" t="s">
        <v>31</v>
      </c>
      <c r="J3254" s="6" t="s">
        <v>32</v>
      </c>
      <c r="K3254" s="6" t="s">
        <v>628</v>
      </c>
      <c r="L3254" s="6" t="s">
        <v>34</v>
      </c>
      <c r="M3254" s="41" t="s">
        <v>35</v>
      </c>
      <c r="N3254" s="11" t="s">
        <v>4084</v>
      </c>
      <c r="O3254" s="11" t="s">
        <v>2050</v>
      </c>
      <c r="P3254" s="41" t="s">
        <v>38</v>
      </c>
      <c r="Q3254" s="2" t="s">
        <v>39</v>
      </c>
      <c r="R3254" s="12">
        <v>2</v>
      </c>
      <c r="S3254" s="12">
        <v>156000</v>
      </c>
      <c r="T3254" s="9">
        <f t="shared" si="1878"/>
        <v>312000</v>
      </c>
      <c r="U3254" s="9">
        <f t="shared" si="1879"/>
        <v>349440.00000000006</v>
      </c>
      <c r="V3254" s="241"/>
      <c r="W3254" s="282">
        <v>2016</v>
      </c>
      <c r="X3254" s="241"/>
    </row>
    <row r="3255" spans="1:24" ht="153" x14ac:dyDescent="0.25">
      <c r="A3255" s="6" t="s">
        <v>9114</v>
      </c>
      <c r="B3255" s="6" t="s">
        <v>25</v>
      </c>
      <c r="C3255" s="11" t="s">
        <v>8485</v>
      </c>
      <c r="D3255" s="119" t="s">
        <v>8421</v>
      </c>
      <c r="E3255" s="119" t="s">
        <v>8486</v>
      </c>
      <c r="F3255" s="7" t="s">
        <v>8487</v>
      </c>
      <c r="G3255" s="6" t="s">
        <v>30</v>
      </c>
      <c r="H3255" s="6">
        <v>0</v>
      </c>
      <c r="I3255" s="6" t="s">
        <v>31</v>
      </c>
      <c r="J3255" s="6" t="s">
        <v>32</v>
      </c>
      <c r="K3255" s="6" t="s">
        <v>628</v>
      </c>
      <c r="L3255" s="6" t="s">
        <v>34</v>
      </c>
      <c r="M3255" s="41" t="s">
        <v>35</v>
      </c>
      <c r="N3255" s="11" t="s">
        <v>4084</v>
      </c>
      <c r="O3255" s="11" t="s">
        <v>2050</v>
      </c>
      <c r="P3255" s="41" t="s">
        <v>38</v>
      </c>
      <c r="Q3255" s="2" t="s">
        <v>39</v>
      </c>
      <c r="R3255" s="12">
        <v>1</v>
      </c>
      <c r="S3255" s="12">
        <v>474000</v>
      </c>
      <c r="T3255" s="9">
        <f t="shared" si="1878"/>
        <v>474000</v>
      </c>
      <c r="U3255" s="9">
        <f t="shared" si="1879"/>
        <v>530880</v>
      </c>
      <c r="V3255" s="241"/>
      <c r="W3255" s="282">
        <v>2016</v>
      </c>
      <c r="X3255" s="241"/>
    </row>
    <row r="3256" spans="1:24" ht="153" x14ac:dyDescent="0.25">
      <c r="A3256" s="6" t="s">
        <v>9115</v>
      </c>
      <c r="B3256" s="6" t="s">
        <v>25</v>
      </c>
      <c r="C3256" s="11" t="s">
        <v>8488</v>
      </c>
      <c r="D3256" s="11" t="s">
        <v>8200</v>
      </c>
      <c r="E3256" s="119" t="s">
        <v>8489</v>
      </c>
      <c r="F3256" s="7" t="s">
        <v>8490</v>
      </c>
      <c r="G3256" s="6" t="s">
        <v>30</v>
      </c>
      <c r="H3256" s="6">
        <v>0</v>
      </c>
      <c r="I3256" s="6" t="s">
        <v>31</v>
      </c>
      <c r="J3256" s="6" t="s">
        <v>32</v>
      </c>
      <c r="K3256" s="6" t="s">
        <v>628</v>
      </c>
      <c r="L3256" s="6" t="s">
        <v>34</v>
      </c>
      <c r="M3256" s="41" t="s">
        <v>35</v>
      </c>
      <c r="N3256" s="11" t="s">
        <v>4084</v>
      </c>
      <c r="O3256" s="11" t="s">
        <v>2050</v>
      </c>
      <c r="P3256" s="41" t="s">
        <v>38</v>
      </c>
      <c r="Q3256" s="2" t="s">
        <v>39</v>
      </c>
      <c r="R3256" s="12">
        <v>1</v>
      </c>
      <c r="S3256" s="12">
        <v>300000</v>
      </c>
      <c r="T3256" s="9">
        <f t="shared" si="1878"/>
        <v>300000</v>
      </c>
      <c r="U3256" s="9">
        <f t="shared" si="1879"/>
        <v>336000.00000000006</v>
      </c>
      <c r="V3256" s="241"/>
      <c r="W3256" s="282">
        <v>2016</v>
      </c>
      <c r="X3256" s="241"/>
    </row>
    <row r="3257" spans="1:24" ht="153" x14ac:dyDescent="0.25">
      <c r="A3257" s="6" t="s">
        <v>9116</v>
      </c>
      <c r="B3257" s="6" t="s">
        <v>25</v>
      </c>
      <c r="C3257" s="11" t="s">
        <v>8491</v>
      </c>
      <c r="D3257" s="11" t="s">
        <v>8492</v>
      </c>
      <c r="E3257" s="11" t="s">
        <v>8493</v>
      </c>
      <c r="F3257" s="7" t="s">
        <v>8494</v>
      </c>
      <c r="G3257" s="6" t="s">
        <v>30</v>
      </c>
      <c r="H3257" s="6">
        <v>0</v>
      </c>
      <c r="I3257" s="6" t="s">
        <v>31</v>
      </c>
      <c r="J3257" s="6" t="s">
        <v>32</v>
      </c>
      <c r="K3257" s="6" t="s">
        <v>628</v>
      </c>
      <c r="L3257" s="6" t="s">
        <v>34</v>
      </c>
      <c r="M3257" s="41" t="s">
        <v>35</v>
      </c>
      <c r="N3257" s="11" t="s">
        <v>4084</v>
      </c>
      <c r="O3257" s="11" t="s">
        <v>2050</v>
      </c>
      <c r="P3257" s="41" t="s">
        <v>38</v>
      </c>
      <c r="Q3257" s="2" t="s">
        <v>39</v>
      </c>
      <c r="R3257" s="12">
        <v>1</v>
      </c>
      <c r="S3257" s="12">
        <v>610750</v>
      </c>
      <c r="T3257" s="9">
        <f t="shared" si="1878"/>
        <v>610750</v>
      </c>
      <c r="U3257" s="9">
        <f t="shared" si="1879"/>
        <v>684040.00000000012</v>
      </c>
      <c r="V3257" s="241"/>
      <c r="W3257" s="282">
        <v>2016</v>
      </c>
      <c r="X3257" s="241"/>
    </row>
    <row r="3258" spans="1:24" ht="153" x14ac:dyDescent="0.25">
      <c r="A3258" s="6" t="s">
        <v>9117</v>
      </c>
      <c r="B3258" s="6" t="s">
        <v>25</v>
      </c>
      <c r="C3258" s="11" t="s">
        <v>8495</v>
      </c>
      <c r="D3258" s="11" t="s">
        <v>2163</v>
      </c>
      <c r="E3258" s="11" t="s">
        <v>8496</v>
      </c>
      <c r="F3258" s="7" t="s">
        <v>8497</v>
      </c>
      <c r="G3258" s="6" t="s">
        <v>30</v>
      </c>
      <c r="H3258" s="6">
        <v>0</v>
      </c>
      <c r="I3258" s="6" t="s">
        <v>31</v>
      </c>
      <c r="J3258" s="6" t="s">
        <v>32</v>
      </c>
      <c r="K3258" s="6" t="s">
        <v>628</v>
      </c>
      <c r="L3258" s="6" t="s">
        <v>34</v>
      </c>
      <c r="M3258" s="41" t="s">
        <v>35</v>
      </c>
      <c r="N3258" s="11" t="s">
        <v>4084</v>
      </c>
      <c r="O3258" s="11" t="s">
        <v>2050</v>
      </c>
      <c r="P3258" s="41" t="s">
        <v>38</v>
      </c>
      <c r="Q3258" s="2" t="s">
        <v>39</v>
      </c>
      <c r="R3258" s="12">
        <v>2</v>
      </c>
      <c r="S3258" s="12">
        <v>108000</v>
      </c>
      <c r="T3258" s="9">
        <f t="shared" si="1878"/>
        <v>216000</v>
      </c>
      <c r="U3258" s="9">
        <f t="shared" si="1879"/>
        <v>241920.00000000003</v>
      </c>
      <c r="V3258" s="241"/>
      <c r="W3258" s="282">
        <v>2016</v>
      </c>
      <c r="X3258" s="241"/>
    </row>
    <row r="3259" spans="1:24" ht="153" x14ac:dyDescent="0.25">
      <c r="A3259" s="6" t="s">
        <v>9118</v>
      </c>
      <c r="B3259" s="6" t="s">
        <v>25</v>
      </c>
      <c r="C3259" s="11" t="s">
        <v>8498</v>
      </c>
      <c r="D3259" s="11" t="s">
        <v>8356</v>
      </c>
      <c r="E3259" s="11" t="s">
        <v>8499</v>
      </c>
      <c r="F3259" s="7" t="s">
        <v>8500</v>
      </c>
      <c r="G3259" s="6" t="s">
        <v>30</v>
      </c>
      <c r="H3259" s="6">
        <v>0</v>
      </c>
      <c r="I3259" s="6" t="s">
        <v>31</v>
      </c>
      <c r="J3259" s="6" t="s">
        <v>32</v>
      </c>
      <c r="K3259" s="6" t="s">
        <v>628</v>
      </c>
      <c r="L3259" s="6" t="s">
        <v>34</v>
      </c>
      <c r="M3259" s="41" t="s">
        <v>35</v>
      </c>
      <c r="N3259" s="11" t="s">
        <v>4084</v>
      </c>
      <c r="O3259" s="11" t="s">
        <v>2050</v>
      </c>
      <c r="P3259" s="41" t="s">
        <v>38</v>
      </c>
      <c r="Q3259" s="2" t="s">
        <v>39</v>
      </c>
      <c r="R3259" s="12">
        <v>2</v>
      </c>
      <c r="S3259" s="12">
        <v>168000</v>
      </c>
      <c r="T3259" s="9">
        <f t="shared" si="1878"/>
        <v>336000</v>
      </c>
      <c r="U3259" s="9">
        <f t="shared" si="1879"/>
        <v>376320.00000000006</v>
      </c>
      <c r="V3259" s="241"/>
      <c r="W3259" s="282">
        <v>2016</v>
      </c>
      <c r="X3259" s="241"/>
    </row>
    <row r="3260" spans="1:24" ht="153" x14ac:dyDescent="0.25">
      <c r="A3260" s="6" t="s">
        <v>9119</v>
      </c>
      <c r="B3260" s="6" t="s">
        <v>25</v>
      </c>
      <c r="C3260" s="11" t="s">
        <v>8501</v>
      </c>
      <c r="D3260" s="11" t="s">
        <v>8502</v>
      </c>
      <c r="E3260" s="119" t="s">
        <v>8503</v>
      </c>
      <c r="F3260" s="7" t="s">
        <v>8504</v>
      </c>
      <c r="G3260" s="6" t="s">
        <v>30</v>
      </c>
      <c r="H3260" s="6">
        <v>0</v>
      </c>
      <c r="I3260" s="6" t="s">
        <v>31</v>
      </c>
      <c r="J3260" s="6" t="s">
        <v>32</v>
      </c>
      <c r="K3260" s="6" t="s">
        <v>628</v>
      </c>
      <c r="L3260" s="6" t="s">
        <v>34</v>
      </c>
      <c r="M3260" s="41" t="s">
        <v>35</v>
      </c>
      <c r="N3260" s="11" t="s">
        <v>4084</v>
      </c>
      <c r="O3260" s="11" t="s">
        <v>2050</v>
      </c>
      <c r="P3260" s="41" t="s">
        <v>38</v>
      </c>
      <c r="Q3260" s="2" t="s">
        <v>39</v>
      </c>
      <c r="R3260" s="53">
        <v>1</v>
      </c>
      <c r="S3260" s="53">
        <v>156000</v>
      </c>
      <c r="T3260" s="9">
        <f t="shared" si="1878"/>
        <v>156000</v>
      </c>
      <c r="U3260" s="9">
        <f t="shared" si="1879"/>
        <v>174720.00000000003</v>
      </c>
      <c r="V3260" s="241"/>
      <c r="W3260" s="282">
        <v>2016</v>
      </c>
      <c r="X3260" s="241"/>
    </row>
    <row r="3261" spans="1:24" ht="153" x14ac:dyDescent="0.25">
      <c r="A3261" s="6" t="s">
        <v>9120</v>
      </c>
      <c r="B3261" s="6" t="s">
        <v>25</v>
      </c>
      <c r="C3261" s="11" t="s">
        <v>8505</v>
      </c>
      <c r="D3261" s="11" t="s">
        <v>8386</v>
      </c>
      <c r="E3261" s="119" t="s">
        <v>8506</v>
      </c>
      <c r="F3261" s="7" t="s">
        <v>8507</v>
      </c>
      <c r="G3261" s="6" t="s">
        <v>30</v>
      </c>
      <c r="H3261" s="6">
        <v>0</v>
      </c>
      <c r="I3261" s="6" t="s">
        <v>31</v>
      </c>
      <c r="J3261" s="6" t="s">
        <v>32</v>
      </c>
      <c r="K3261" s="6" t="s">
        <v>628</v>
      </c>
      <c r="L3261" s="6" t="s">
        <v>34</v>
      </c>
      <c r="M3261" s="41" t="s">
        <v>35</v>
      </c>
      <c r="N3261" s="11" t="s">
        <v>4084</v>
      </c>
      <c r="O3261" s="11" t="s">
        <v>2050</v>
      </c>
      <c r="P3261" s="41">
        <v>778</v>
      </c>
      <c r="Q3261" s="2" t="s">
        <v>1245</v>
      </c>
      <c r="R3261" s="12">
        <v>1</v>
      </c>
      <c r="S3261" s="12">
        <v>210000</v>
      </c>
      <c r="T3261" s="9">
        <f t="shared" si="1878"/>
        <v>210000</v>
      </c>
      <c r="U3261" s="9">
        <f t="shared" si="1879"/>
        <v>235200.00000000003</v>
      </c>
      <c r="V3261" s="241"/>
      <c r="W3261" s="282">
        <v>2016</v>
      </c>
      <c r="X3261" s="241"/>
    </row>
    <row r="3262" spans="1:24" ht="153" x14ac:dyDescent="0.25">
      <c r="A3262" s="6" t="s">
        <v>9121</v>
      </c>
      <c r="B3262" s="6" t="s">
        <v>25</v>
      </c>
      <c r="C3262" s="11" t="s">
        <v>8508</v>
      </c>
      <c r="D3262" s="11" t="s">
        <v>8509</v>
      </c>
      <c r="E3262" s="119" t="s">
        <v>8510</v>
      </c>
      <c r="F3262" s="7" t="s">
        <v>8511</v>
      </c>
      <c r="G3262" s="6" t="s">
        <v>30</v>
      </c>
      <c r="H3262" s="6">
        <v>0</v>
      </c>
      <c r="I3262" s="6" t="s">
        <v>31</v>
      </c>
      <c r="J3262" s="6" t="s">
        <v>32</v>
      </c>
      <c r="K3262" s="6" t="s">
        <v>628</v>
      </c>
      <c r="L3262" s="6" t="s">
        <v>34</v>
      </c>
      <c r="M3262" s="41" t="s">
        <v>35</v>
      </c>
      <c r="N3262" s="11" t="s">
        <v>4084</v>
      </c>
      <c r="O3262" s="11" t="s">
        <v>2050</v>
      </c>
      <c r="P3262" s="41" t="s">
        <v>38</v>
      </c>
      <c r="Q3262" s="2" t="s">
        <v>39</v>
      </c>
      <c r="R3262" s="53">
        <v>2</v>
      </c>
      <c r="S3262" s="53">
        <v>1178400</v>
      </c>
      <c r="T3262" s="9">
        <f t="shared" si="1878"/>
        <v>2356800</v>
      </c>
      <c r="U3262" s="9">
        <f t="shared" si="1879"/>
        <v>2639616.0000000005</v>
      </c>
      <c r="V3262" s="241"/>
      <c r="W3262" s="282">
        <v>2016</v>
      </c>
      <c r="X3262" s="241"/>
    </row>
    <row r="3263" spans="1:24" ht="153" x14ac:dyDescent="0.25">
      <c r="A3263" s="6" t="s">
        <v>9122</v>
      </c>
      <c r="B3263" s="6" t="s">
        <v>25</v>
      </c>
      <c r="C3263" s="11" t="s">
        <v>8512</v>
      </c>
      <c r="D3263" s="11" t="s">
        <v>8513</v>
      </c>
      <c r="E3263" s="11" t="s">
        <v>8514</v>
      </c>
      <c r="F3263" s="7" t="s">
        <v>10420</v>
      </c>
      <c r="G3263" s="6" t="s">
        <v>30</v>
      </c>
      <c r="H3263" s="6">
        <v>0</v>
      </c>
      <c r="I3263" s="6" t="s">
        <v>31</v>
      </c>
      <c r="J3263" s="6" t="s">
        <v>32</v>
      </c>
      <c r="K3263" s="6" t="s">
        <v>628</v>
      </c>
      <c r="L3263" s="6" t="s">
        <v>34</v>
      </c>
      <c r="M3263" s="41" t="s">
        <v>35</v>
      </c>
      <c r="N3263" s="11" t="s">
        <v>4084</v>
      </c>
      <c r="O3263" s="11" t="s">
        <v>2050</v>
      </c>
      <c r="P3263" s="41" t="s">
        <v>38</v>
      </c>
      <c r="Q3263" s="2" t="s">
        <v>39</v>
      </c>
      <c r="R3263" s="12">
        <v>2</v>
      </c>
      <c r="S3263" s="12">
        <v>1860000</v>
      </c>
      <c r="T3263" s="9">
        <f t="shared" si="1878"/>
        <v>3720000</v>
      </c>
      <c r="U3263" s="9">
        <f t="shared" si="1879"/>
        <v>4166400.0000000005</v>
      </c>
      <c r="V3263" s="241"/>
      <c r="W3263" s="282">
        <v>2016</v>
      </c>
      <c r="X3263" s="241"/>
    </row>
    <row r="3264" spans="1:24" ht="153" x14ac:dyDescent="0.25">
      <c r="A3264" s="6" t="s">
        <v>9123</v>
      </c>
      <c r="B3264" s="6" t="s">
        <v>25</v>
      </c>
      <c r="C3264" s="11" t="s">
        <v>8515</v>
      </c>
      <c r="D3264" s="11" t="s">
        <v>8516</v>
      </c>
      <c r="E3264" s="11" t="s">
        <v>8517</v>
      </c>
      <c r="F3264" s="7" t="s">
        <v>8518</v>
      </c>
      <c r="G3264" s="6" t="s">
        <v>30</v>
      </c>
      <c r="H3264" s="6">
        <v>0</v>
      </c>
      <c r="I3264" s="6" t="s">
        <v>31</v>
      </c>
      <c r="J3264" s="6" t="s">
        <v>32</v>
      </c>
      <c r="K3264" s="6" t="s">
        <v>628</v>
      </c>
      <c r="L3264" s="6" t="s">
        <v>34</v>
      </c>
      <c r="M3264" s="41" t="s">
        <v>35</v>
      </c>
      <c r="N3264" s="11" t="s">
        <v>4084</v>
      </c>
      <c r="O3264" s="11" t="s">
        <v>2050</v>
      </c>
      <c r="P3264" s="41" t="s">
        <v>38</v>
      </c>
      <c r="Q3264" s="2" t="s">
        <v>39</v>
      </c>
      <c r="R3264" s="12">
        <v>1</v>
      </c>
      <c r="S3264" s="12">
        <v>407500</v>
      </c>
      <c r="T3264" s="9">
        <f t="shared" si="1878"/>
        <v>407500</v>
      </c>
      <c r="U3264" s="9">
        <f t="shared" si="1879"/>
        <v>456400.00000000006</v>
      </c>
      <c r="V3264" s="241"/>
      <c r="W3264" s="282">
        <v>2016</v>
      </c>
      <c r="X3264" s="241"/>
    </row>
    <row r="3265" spans="1:24" ht="153" x14ac:dyDescent="0.25">
      <c r="A3265" s="6" t="s">
        <v>9124</v>
      </c>
      <c r="B3265" s="6" t="s">
        <v>25</v>
      </c>
      <c r="C3265" s="11" t="s">
        <v>8519</v>
      </c>
      <c r="D3265" s="11" t="s">
        <v>8520</v>
      </c>
      <c r="E3265" s="11" t="s">
        <v>8521</v>
      </c>
      <c r="F3265" s="7" t="s">
        <v>8522</v>
      </c>
      <c r="G3265" s="6" t="s">
        <v>30</v>
      </c>
      <c r="H3265" s="6">
        <v>0</v>
      </c>
      <c r="I3265" s="6" t="s">
        <v>31</v>
      </c>
      <c r="J3265" s="6" t="s">
        <v>32</v>
      </c>
      <c r="K3265" s="6" t="s">
        <v>240</v>
      </c>
      <c r="L3265" s="6" t="s">
        <v>34</v>
      </c>
      <c r="M3265" s="41" t="s">
        <v>35</v>
      </c>
      <c r="N3265" s="11" t="s">
        <v>4084</v>
      </c>
      <c r="O3265" s="11" t="s">
        <v>2050</v>
      </c>
      <c r="P3265" s="41" t="s">
        <v>38</v>
      </c>
      <c r="Q3265" s="2" t="s">
        <v>39</v>
      </c>
      <c r="R3265" s="12">
        <v>2</v>
      </c>
      <c r="S3265" s="12">
        <v>2208000</v>
      </c>
      <c r="T3265" s="9">
        <f t="shared" si="1878"/>
        <v>4416000</v>
      </c>
      <c r="U3265" s="9">
        <f t="shared" si="1879"/>
        <v>4945920.0000000009</v>
      </c>
      <c r="V3265" s="241"/>
      <c r="W3265" s="282">
        <v>2016</v>
      </c>
      <c r="X3265" s="241"/>
    </row>
    <row r="3266" spans="1:24" ht="153" x14ac:dyDescent="0.25">
      <c r="A3266" s="6" t="s">
        <v>9125</v>
      </c>
      <c r="B3266" s="6" t="s">
        <v>25</v>
      </c>
      <c r="C3266" s="11" t="s">
        <v>4845</v>
      </c>
      <c r="D3266" s="11" t="s">
        <v>4846</v>
      </c>
      <c r="E3266" s="11" t="s">
        <v>4847</v>
      </c>
      <c r="F3266" s="7" t="s">
        <v>8523</v>
      </c>
      <c r="G3266" s="6" t="s">
        <v>337</v>
      </c>
      <c r="H3266" s="6">
        <v>0</v>
      </c>
      <c r="I3266" s="6" t="s">
        <v>31</v>
      </c>
      <c r="J3266" s="6" t="s">
        <v>32</v>
      </c>
      <c r="K3266" s="6" t="s">
        <v>628</v>
      </c>
      <c r="L3266" s="6" t="s">
        <v>34</v>
      </c>
      <c r="M3266" s="41" t="s">
        <v>35</v>
      </c>
      <c r="N3266" s="11" t="s">
        <v>4084</v>
      </c>
      <c r="O3266" s="11" t="s">
        <v>2050</v>
      </c>
      <c r="P3266" s="41" t="s">
        <v>38</v>
      </c>
      <c r="Q3266" s="2" t="s">
        <v>39</v>
      </c>
      <c r="R3266" s="12">
        <v>1</v>
      </c>
      <c r="S3266" s="12">
        <v>9900000</v>
      </c>
      <c r="T3266" s="9">
        <f t="shared" si="1878"/>
        <v>9900000</v>
      </c>
      <c r="U3266" s="9">
        <f t="shared" si="1879"/>
        <v>11088000.000000002</v>
      </c>
      <c r="V3266" s="241"/>
      <c r="W3266" s="282">
        <v>2016</v>
      </c>
      <c r="X3266" s="241"/>
    </row>
    <row r="3267" spans="1:24" ht="153" x14ac:dyDescent="0.25">
      <c r="A3267" s="6" t="s">
        <v>9126</v>
      </c>
      <c r="B3267" s="6" t="s">
        <v>25</v>
      </c>
      <c r="C3267" s="11" t="s">
        <v>10461</v>
      </c>
      <c r="D3267" s="11" t="s">
        <v>10458</v>
      </c>
      <c r="E3267" s="11" t="s">
        <v>10462</v>
      </c>
      <c r="F3267" s="7" t="s">
        <v>10463</v>
      </c>
      <c r="G3267" s="6" t="s">
        <v>337</v>
      </c>
      <c r="H3267" s="6">
        <v>0</v>
      </c>
      <c r="I3267" s="6" t="s">
        <v>31</v>
      </c>
      <c r="J3267" s="6" t="s">
        <v>32</v>
      </c>
      <c r="K3267" s="6" t="s">
        <v>240</v>
      </c>
      <c r="L3267" s="6" t="s">
        <v>34</v>
      </c>
      <c r="M3267" s="41" t="s">
        <v>35</v>
      </c>
      <c r="N3267" s="11" t="s">
        <v>4084</v>
      </c>
      <c r="O3267" s="11" t="s">
        <v>2050</v>
      </c>
      <c r="P3267" s="41">
        <v>839</v>
      </c>
      <c r="Q3267" s="2" t="s">
        <v>2030</v>
      </c>
      <c r="R3267" s="12">
        <v>1</v>
      </c>
      <c r="S3267" s="12">
        <v>51879274</v>
      </c>
      <c r="T3267" s="9">
        <f t="shared" si="1878"/>
        <v>51879274</v>
      </c>
      <c r="U3267" s="9">
        <f t="shared" si="1879"/>
        <v>58104786.880000003</v>
      </c>
      <c r="V3267" s="241"/>
      <c r="W3267" s="282">
        <v>2016</v>
      </c>
      <c r="X3267" s="241"/>
    </row>
    <row r="3268" spans="1:24" ht="153" x14ac:dyDescent="0.25">
      <c r="A3268" s="6" t="s">
        <v>9127</v>
      </c>
      <c r="B3268" s="6" t="s">
        <v>25</v>
      </c>
      <c r="C3268" s="11" t="s">
        <v>10457</v>
      </c>
      <c r="D3268" s="11" t="s">
        <v>10458</v>
      </c>
      <c r="E3268" s="11" t="s">
        <v>10459</v>
      </c>
      <c r="F3268" s="7" t="s">
        <v>10464</v>
      </c>
      <c r="G3268" s="6" t="s">
        <v>337</v>
      </c>
      <c r="H3268" s="6">
        <v>0</v>
      </c>
      <c r="I3268" s="6" t="s">
        <v>31</v>
      </c>
      <c r="J3268" s="6" t="s">
        <v>32</v>
      </c>
      <c r="K3268" s="6" t="s">
        <v>240</v>
      </c>
      <c r="L3268" s="6" t="s">
        <v>34</v>
      </c>
      <c r="M3268" s="41" t="s">
        <v>35</v>
      </c>
      <c r="N3268" s="11" t="s">
        <v>4084</v>
      </c>
      <c r="O3268" s="11" t="s">
        <v>2050</v>
      </c>
      <c r="P3268" s="41">
        <v>839</v>
      </c>
      <c r="Q3268" s="2" t="s">
        <v>2030</v>
      </c>
      <c r="R3268" s="12">
        <v>1</v>
      </c>
      <c r="S3268" s="12">
        <v>32522648</v>
      </c>
      <c r="T3268" s="9">
        <f t="shared" si="1878"/>
        <v>32522648</v>
      </c>
      <c r="U3268" s="9">
        <f t="shared" si="1879"/>
        <v>36425365.760000005</v>
      </c>
      <c r="V3268" s="241"/>
      <c r="W3268" s="282">
        <v>2016</v>
      </c>
      <c r="X3268" s="241"/>
    </row>
    <row r="3269" spans="1:24" ht="153" x14ac:dyDescent="0.25">
      <c r="A3269" s="6" t="s">
        <v>9128</v>
      </c>
      <c r="B3269" s="6" t="s">
        <v>25</v>
      </c>
      <c r="C3269" s="11" t="s">
        <v>10520</v>
      </c>
      <c r="D3269" s="11" t="s">
        <v>10521</v>
      </c>
      <c r="E3269" s="11" t="s">
        <v>10522</v>
      </c>
      <c r="F3269" s="303" t="s">
        <v>8524</v>
      </c>
      <c r="G3269" s="6" t="s">
        <v>30</v>
      </c>
      <c r="H3269" s="6">
        <v>0</v>
      </c>
      <c r="I3269" s="6" t="s">
        <v>31</v>
      </c>
      <c r="J3269" s="6" t="s">
        <v>32</v>
      </c>
      <c r="K3269" s="6" t="s">
        <v>240</v>
      </c>
      <c r="L3269" s="6" t="s">
        <v>34</v>
      </c>
      <c r="M3269" s="41" t="s">
        <v>35</v>
      </c>
      <c r="N3269" s="11" t="s">
        <v>4084</v>
      </c>
      <c r="O3269" s="11" t="s">
        <v>2050</v>
      </c>
      <c r="P3269" s="41" t="s">
        <v>38</v>
      </c>
      <c r="Q3269" s="2" t="s">
        <v>39</v>
      </c>
      <c r="R3269" s="12">
        <v>4</v>
      </c>
      <c r="S3269" s="12">
        <v>60000</v>
      </c>
      <c r="T3269" s="9">
        <f t="shared" si="1878"/>
        <v>240000</v>
      </c>
      <c r="U3269" s="9">
        <f t="shared" si="1879"/>
        <v>268800</v>
      </c>
      <c r="V3269" s="241"/>
      <c r="W3269" s="282">
        <v>2016</v>
      </c>
      <c r="X3269" s="241"/>
    </row>
    <row r="3270" spans="1:24" ht="153" x14ac:dyDescent="0.25">
      <c r="A3270" s="6" t="s">
        <v>9129</v>
      </c>
      <c r="B3270" s="6" t="s">
        <v>25</v>
      </c>
      <c r="C3270" s="11" t="s">
        <v>8525</v>
      </c>
      <c r="D3270" s="11" t="s">
        <v>8526</v>
      </c>
      <c r="E3270" s="11" t="s">
        <v>8527</v>
      </c>
      <c r="F3270" s="303" t="s">
        <v>8528</v>
      </c>
      <c r="G3270" s="6" t="s">
        <v>30</v>
      </c>
      <c r="H3270" s="6">
        <v>0</v>
      </c>
      <c r="I3270" s="6" t="s">
        <v>31</v>
      </c>
      <c r="J3270" s="6" t="s">
        <v>32</v>
      </c>
      <c r="K3270" s="6" t="s">
        <v>240</v>
      </c>
      <c r="L3270" s="6" t="s">
        <v>34</v>
      </c>
      <c r="M3270" s="41" t="s">
        <v>35</v>
      </c>
      <c r="N3270" s="11" t="s">
        <v>4084</v>
      </c>
      <c r="O3270" s="11" t="s">
        <v>2050</v>
      </c>
      <c r="P3270" s="41" t="s">
        <v>38</v>
      </c>
      <c r="Q3270" s="2" t="s">
        <v>39</v>
      </c>
      <c r="R3270" s="12">
        <v>4</v>
      </c>
      <c r="S3270" s="12">
        <v>40000</v>
      </c>
      <c r="T3270" s="9">
        <f t="shared" si="1878"/>
        <v>160000</v>
      </c>
      <c r="U3270" s="9">
        <f t="shared" si="1879"/>
        <v>179200.00000000003</v>
      </c>
      <c r="V3270" s="241"/>
      <c r="W3270" s="282">
        <v>2016</v>
      </c>
      <c r="X3270" s="241"/>
    </row>
    <row r="3271" spans="1:24" ht="153" x14ac:dyDescent="0.25">
      <c r="A3271" s="6" t="s">
        <v>9130</v>
      </c>
      <c r="B3271" s="6" t="s">
        <v>25</v>
      </c>
      <c r="C3271" s="11" t="s">
        <v>8529</v>
      </c>
      <c r="D3271" s="11" t="s">
        <v>1596</v>
      </c>
      <c r="E3271" s="11" t="s">
        <v>8530</v>
      </c>
      <c r="F3271" s="303" t="s">
        <v>8531</v>
      </c>
      <c r="G3271" s="6" t="s">
        <v>30</v>
      </c>
      <c r="H3271" s="6">
        <v>60</v>
      </c>
      <c r="I3271" s="6" t="s">
        <v>31</v>
      </c>
      <c r="J3271" s="6" t="s">
        <v>32</v>
      </c>
      <c r="K3271" s="6" t="s">
        <v>240</v>
      </c>
      <c r="L3271" s="6" t="s">
        <v>34</v>
      </c>
      <c r="M3271" s="41" t="s">
        <v>35</v>
      </c>
      <c r="N3271" s="11" t="s">
        <v>78</v>
      </c>
      <c r="O3271" s="3" t="s">
        <v>79</v>
      </c>
      <c r="P3271" s="308" t="s">
        <v>1303</v>
      </c>
      <c r="Q3271" s="13" t="s">
        <v>1304</v>
      </c>
      <c r="R3271" s="12">
        <v>1127</v>
      </c>
      <c r="S3271" s="12">
        <v>776</v>
      </c>
      <c r="T3271" s="9">
        <v>0</v>
      </c>
      <c r="U3271" s="9">
        <f t="shared" si="1879"/>
        <v>0</v>
      </c>
      <c r="V3271" s="282" t="s">
        <v>80</v>
      </c>
      <c r="W3271" s="282">
        <v>2016</v>
      </c>
      <c r="X3271" s="6" t="s">
        <v>6995</v>
      </c>
    </row>
    <row r="3272" spans="1:24" ht="153" x14ac:dyDescent="0.25">
      <c r="A3272" s="6" t="s">
        <v>10813</v>
      </c>
      <c r="B3272" s="6" t="s">
        <v>25</v>
      </c>
      <c r="C3272" s="11" t="s">
        <v>8529</v>
      </c>
      <c r="D3272" s="11" t="s">
        <v>1596</v>
      </c>
      <c r="E3272" s="11" t="s">
        <v>8530</v>
      </c>
      <c r="F3272" s="303" t="s">
        <v>8531</v>
      </c>
      <c r="G3272" s="6" t="s">
        <v>30</v>
      </c>
      <c r="H3272" s="6">
        <v>0</v>
      </c>
      <c r="I3272" s="6" t="s">
        <v>31</v>
      </c>
      <c r="J3272" s="6" t="s">
        <v>32</v>
      </c>
      <c r="K3272" s="6" t="s">
        <v>240</v>
      </c>
      <c r="L3272" s="6" t="s">
        <v>34</v>
      </c>
      <c r="M3272" s="41" t="s">
        <v>35</v>
      </c>
      <c r="N3272" s="11" t="s">
        <v>36</v>
      </c>
      <c r="O3272" s="11" t="s">
        <v>2050</v>
      </c>
      <c r="P3272" s="308" t="s">
        <v>1303</v>
      </c>
      <c r="Q3272" s="13" t="s">
        <v>1304</v>
      </c>
      <c r="R3272" s="12">
        <v>1127</v>
      </c>
      <c r="S3272" s="12">
        <v>776</v>
      </c>
      <c r="T3272" s="9">
        <v>0</v>
      </c>
      <c r="U3272" s="9">
        <f t="shared" ref="U3272" si="1880">T3272*1.12</f>
        <v>0</v>
      </c>
      <c r="V3272" s="282"/>
      <c r="W3272" s="282">
        <v>2016</v>
      </c>
      <c r="X3272" s="6" t="s">
        <v>10815</v>
      </c>
    </row>
    <row r="3273" spans="1:24" ht="153" x14ac:dyDescent="0.25">
      <c r="A3273" s="6" t="s">
        <v>10814</v>
      </c>
      <c r="B3273" s="6" t="s">
        <v>25</v>
      </c>
      <c r="C3273" s="11" t="s">
        <v>8529</v>
      </c>
      <c r="D3273" s="11" t="s">
        <v>1596</v>
      </c>
      <c r="E3273" s="11" t="s">
        <v>8530</v>
      </c>
      <c r="F3273" s="303" t="s">
        <v>8531</v>
      </c>
      <c r="G3273" s="6" t="s">
        <v>30</v>
      </c>
      <c r="H3273" s="6">
        <v>60</v>
      </c>
      <c r="I3273" s="6" t="s">
        <v>31</v>
      </c>
      <c r="J3273" s="6" t="s">
        <v>32</v>
      </c>
      <c r="K3273" s="6" t="s">
        <v>95</v>
      </c>
      <c r="L3273" s="6" t="s">
        <v>34</v>
      </c>
      <c r="M3273" s="41" t="s">
        <v>35</v>
      </c>
      <c r="N3273" s="11" t="s">
        <v>78</v>
      </c>
      <c r="O3273" s="11" t="s">
        <v>79</v>
      </c>
      <c r="P3273" s="308" t="s">
        <v>1303</v>
      </c>
      <c r="Q3273" s="13" t="s">
        <v>1304</v>
      </c>
      <c r="R3273" s="12">
        <v>1127</v>
      </c>
      <c r="S3273" s="12">
        <v>1560</v>
      </c>
      <c r="T3273" s="9">
        <f t="shared" ref="T3273" si="1881">S3273*R3273</f>
        <v>1758120</v>
      </c>
      <c r="U3273" s="9">
        <f t="shared" ref="U3273" si="1882">T3273*1.12</f>
        <v>1969094.4000000001</v>
      </c>
      <c r="V3273" s="282" t="s">
        <v>80</v>
      </c>
      <c r="W3273" s="282">
        <v>2016</v>
      </c>
      <c r="X3273" s="241"/>
    </row>
    <row r="3274" spans="1:24" ht="153" x14ac:dyDescent="0.25">
      <c r="A3274" s="6" t="s">
        <v>9131</v>
      </c>
      <c r="B3274" s="6" t="s">
        <v>25</v>
      </c>
      <c r="C3274" s="11" t="s">
        <v>1692</v>
      </c>
      <c r="D3274" s="11" t="s">
        <v>1364</v>
      </c>
      <c r="E3274" s="11" t="s">
        <v>1693</v>
      </c>
      <c r="F3274" s="303" t="s">
        <v>1694</v>
      </c>
      <c r="G3274" s="6" t="s">
        <v>30</v>
      </c>
      <c r="H3274" s="6">
        <v>60</v>
      </c>
      <c r="I3274" s="6" t="s">
        <v>31</v>
      </c>
      <c r="J3274" s="6" t="s">
        <v>32</v>
      </c>
      <c r="K3274" s="6" t="s">
        <v>240</v>
      </c>
      <c r="L3274" s="6" t="s">
        <v>8185</v>
      </c>
      <c r="M3274" s="2" t="s">
        <v>339</v>
      </c>
      <c r="N3274" s="11" t="s">
        <v>78</v>
      </c>
      <c r="O3274" s="3" t="s">
        <v>79</v>
      </c>
      <c r="P3274" s="41" t="s">
        <v>38</v>
      </c>
      <c r="Q3274" s="2" t="s">
        <v>39</v>
      </c>
      <c r="R3274" s="12">
        <v>6</v>
      </c>
      <c r="S3274" s="12">
        <v>48500</v>
      </c>
      <c r="T3274" s="9">
        <f t="shared" ref="T3274:T3343" si="1883">S3274*R3274</f>
        <v>291000</v>
      </c>
      <c r="U3274" s="9">
        <f t="shared" si="1879"/>
        <v>325920.00000000006</v>
      </c>
      <c r="V3274" s="282" t="s">
        <v>80</v>
      </c>
      <c r="W3274" s="282">
        <v>2016</v>
      </c>
      <c r="X3274" s="241"/>
    </row>
    <row r="3275" spans="1:24" ht="153" x14ac:dyDescent="0.25">
      <c r="A3275" s="6" t="s">
        <v>9132</v>
      </c>
      <c r="B3275" s="6" t="s">
        <v>25</v>
      </c>
      <c r="C3275" s="11" t="s">
        <v>8532</v>
      </c>
      <c r="D3275" s="11" t="s">
        <v>1364</v>
      </c>
      <c r="E3275" s="11" t="s">
        <v>8533</v>
      </c>
      <c r="F3275" s="303" t="s">
        <v>8534</v>
      </c>
      <c r="G3275" s="6" t="s">
        <v>30</v>
      </c>
      <c r="H3275" s="6">
        <v>60</v>
      </c>
      <c r="I3275" s="6" t="s">
        <v>31</v>
      </c>
      <c r="J3275" s="6" t="s">
        <v>32</v>
      </c>
      <c r="K3275" s="6" t="s">
        <v>240</v>
      </c>
      <c r="L3275" s="6" t="s">
        <v>8185</v>
      </c>
      <c r="M3275" s="2" t="s">
        <v>339</v>
      </c>
      <c r="N3275" s="11" t="s">
        <v>78</v>
      </c>
      <c r="O3275" s="3" t="s">
        <v>79</v>
      </c>
      <c r="P3275" s="41" t="s">
        <v>38</v>
      </c>
      <c r="Q3275" s="2" t="s">
        <v>39</v>
      </c>
      <c r="R3275" s="12">
        <v>8</v>
      </c>
      <c r="S3275" s="12">
        <v>1500</v>
      </c>
      <c r="T3275" s="9">
        <f t="shared" si="1883"/>
        <v>12000</v>
      </c>
      <c r="U3275" s="9">
        <f t="shared" si="1879"/>
        <v>13440.000000000002</v>
      </c>
      <c r="V3275" s="282" t="s">
        <v>80</v>
      </c>
      <c r="W3275" s="282">
        <v>2016</v>
      </c>
      <c r="X3275" s="241"/>
    </row>
    <row r="3276" spans="1:24" ht="153" x14ac:dyDescent="0.25">
      <c r="A3276" s="6" t="s">
        <v>9133</v>
      </c>
      <c r="B3276" s="6" t="s">
        <v>25</v>
      </c>
      <c r="C3276" s="11" t="s">
        <v>8532</v>
      </c>
      <c r="D3276" s="11" t="s">
        <v>1364</v>
      </c>
      <c r="E3276" s="11" t="s">
        <v>8533</v>
      </c>
      <c r="F3276" s="303" t="s">
        <v>8535</v>
      </c>
      <c r="G3276" s="6" t="s">
        <v>30</v>
      </c>
      <c r="H3276" s="6">
        <v>60</v>
      </c>
      <c r="I3276" s="6" t="s">
        <v>31</v>
      </c>
      <c r="J3276" s="6" t="s">
        <v>32</v>
      </c>
      <c r="K3276" s="6" t="s">
        <v>240</v>
      </c>
      <c r="L3276" s="6" t="s">
        <v>8185</v>
      </c>
      <c r="M3276" s="2" t="s">
        <v>339</v>
      </c>
      <c r="N3276" s="11" t="s">
        <v>78</v>
      </c>
      <c r="O3276" s="3" t="s">
        <v>79</v>
      </c>
      <c r="P3276" s="41" t="s">
        <v>38</v>
      </c>
      <c r="Q3276" s="2" t="s">
        <v>39</v>
      </c>
      <c r="R3276" s="12">
        <v>28</v>
      </c>
      <c r="S3276" s="12">
        <v>1500</v>
      </c>
      <c r="T3276" s="9">
        <f t="shared" si="1883"/>
        <v>42000</v>
      </c>
      <c r="U3276" s="9">
        <f t="shared" si="1879"/>
        <v>47040.000000000007</v>
      </c>
      <c r="V3276" s="282" t="s">
        <v>80</v>
      </c>
      <c r="W3276" s="282">
        <v>2016</v>
      </c>
      <c r="X3276" s="241"/>
    </row>
    <row r="3277" spans="1:24" ht="153" x14ac:dyDescent="0.25">
      <c r="A3277" s="6" t="s">
        <v>9134</v>
      </c>
      <c r="B3277" s="6" t="s">
        <v>25</v>
      </c>
      <c r="C3277" s="11" t="s">
        <v>8536</v>
      </c>
      <c r="D3277" s="11" t="s">
        <v>391</v>
      </c>
      <c r="E3277" s="11" t="s">
        <v>8537</v>
      </c>
      <c r="F3277" s="304" t="s">
        <v>10547</v>
      </c>
      <c r="G3277" s="6" t="s">
        <v>30</v>
      </c>
      <c r="H3277" s="6">
        <v>60</v>
      </c>
      <c r="I3277" s="6" t="s">
        <v>31</v>
      </c>
      <c r="J3277" s="6" t="s">
        <v>32</v>
      </c>
      <c r="K3277" s="6" t="s">
        <v>240</v>
      </c>
      <c r="L3277" s="6" t="s">
        <v>34</v>
      </c>
      <c r="M3277" s="41" t="s">
        <v>35</v>
      </c>
      <c r="N3277" s="11" t="s">
        <v>78</v>
      </c>
      <c r="O3277" s="3" t="s">
        <v>79</v>
      </c>
      <c r="P3277" s="41" t="s">
        <v>38</v>
      </c>
      <c r="Q3277" s="2" t="s">
        <v>39</v>
      </c>
      <c r="R3277" s="12">
        <v>3</v>
      </c>
      <c r="S3277" s="12">
        <v>43129.003676384651</v>
      </c>
      <c r="T3277" s="9">
        <f t="shared" si="1883"/>
        <v>129387.01102915395</v>
      </c>
      <c r="U3277" s="9">
        <f t="shared" si="1879"/>
        <v>144913.45235265244</v>
      </c>
      <c r="V3277" s="282" t="s">
        <v>80</v>
      </c>
      <c r="W3277" s="282">
        <v>2016</v>
      </c>
      <c r="X3277" s="241"/>
    </row>
    <row r="3278" spans="1:24" ht="153" x14ac:dyDescent="0.25">
      <c r="A3278" s="6" t="s">
        <v>9135</v>
      </c>
      <c r="B3278" s="6" t="s">
        <v>25</v>
      </c>
      <c r="C3278" s="11" t="s">
        <v>8538</v>
      </c>
      <c r="D3278" s="11" t="s">
        <v>8539</v>
      </c>
      <c r="E3278" s="11" t="s">
        <v>8540</v>
      </c>
      <c r="F3278" s="285" t="s">
        <v>8541</v>
      </c>
      <c r="G3278" s="6" t="s">
        <v>30</v>
      </c>
      <c r="H3278" s="6">
        <v>0</v>
      </c>
      <c r="I3278" s="6" t="s">
        <v>31</v>
      </c>
      <c r="J3278" s="6" t="s">
        <v>32</v>
      </c>
      <c r="K3278" s="6" t="s">
        <v>240</v>
      </c>
      <c r="L3278" s="6" t="s">
        <v>34</v>
      </c>
      <c r="M3278" s="41" t="s">
        <v>35</v>
      </c>
      <c r="N3278" s="11" t="s">
        <v>4084</v>
      </c>
      <c r="O3278" s="11" t="s">
        <v>2050</v>
      </c>
      <c r="P3278" s="41" t="s">
        <v>38</v>
      </c>
      <c r="Q3278" s="2" t="s">
        <v>39</v>
      </c>
      <c r="R3278" s="12">
        <v>1</v>
      </c>
      <c r="S3278" s="12">
        <v>10000</v>
      </c>
      <c r="T3278" s="9">
        <f t="shared" si="1883"/>
        <v>10000</v>
      </c>
      <c r="U3278" s="9">
        <f t="shared" si="1879"/>
        <v>11200.000000000002</v>
      </c>
      <c r="V3278" s="241"/>
      <c r="W3278" s="282">
        <v>2016</v>
      </c>
      <c r="X3278" s="241"/>
    </row>
    <row r="3279" spans="1:24" ht="153" x14ac:dyDescent="0.25">
      <c r="A3279" s="6" t="s">
        <v>9136</v>
      </c>
      <c r="B3279" s="6" t="s">
        <v>25</v>
      </c>
      <c r="C3279" s="11" t="s">
        <v>8542</v>
      </c>
      <c r="D3279" s="11" t="s">
        <v>1789</v>
      </c>
      <c r="E3279" s="11" t="s">
        <v>8543</v>
      </c>
      <c r="F3279" s="309" t="s">
        <v>8544</v>
      </c>
      <c r="G3279" s="6" t="s">
        <v>30</v>
      </c>
      <c r="H3279" s="6">
        <v>60</v>
      </c>
      <c r="I3279" s="6" t="s">
        <v>31</v>
      </c>
      <c r="J3279" s="6" t="s">
        <v>32</v>
      </c>
      <c r="K3279" s="6" t="s">
        <v>240</v>
      </c>
      <c r="L3279" s="6" t="s">
        <v>34</v>
      </c>
      <c r="M3279" s="41" t="s">
        <v>35</v>
      </c>
      <c r="N3279" s="11" t="s">
        <v>78</v>
      </c>
      <c r="O3279" s="3" t="s">
        <v>79</v>
      </c>
      <c r="P3279" s="41">
        <v>166</v>
      </c>
      <c r="Q3279" s="2" t="s">
        <v>1074</v>
      </c>
      <c r="R3279" s="12">
        <v>7000</v>
      </c>
      <c r="S3279" s="12">
        <v>150</v>
      </c>
      <c r="T3279" s="9">
        <f t="shared" si="1883"/>
        <v>1050000</v>
      </c>
      <c r="U3279" s="9">
        <f t="shared" si="1879"/>
        <v>1176000</v>
      </c>
      <c r="V3279" s="282" t="s">
        <v>80</v>
      </c>
      <c r="W3279" s="282">
        <v>2016</v>
      </c>
      <c r="X3279" s="241"/>
    </row>
    <row r="3280" spans="1:24" ht="153" x14ac:dyDescent="0.25">
      <c r="A3280" s="6" t="s">
        <v>9137</v>
      </c>
      <c r="B3280" s="6" t="s">
        <v>25</v>
      </c>
      <c r="C3280" s="11" t="s">
        <v>8545</v>
      </c>
      <c r="D3280" s="11" t="s">
        <v>334</v>
      </c>
      <c r="E3280" s="11" t="s">
        <v>8546</v>
      </c>
      <c r="F3280" s="310" t="s">
        <v>8547</v>
      </c>
      <c r="G3280" s="6" t="s">
        <v>30</v>
      </c>
      <c r="H3280" s="6">
        <v>60</v>
      </c>
      <c r="I3280" s="6" t="s">
        <v>31</v>
      </c>
      <c r="J3280" s="6" t="s">
        <v>32</v>
      </c>
      <c r="K3280" s="6" t="s">
        <v>95</v>
      </c>
      <c r="L3280" s="6" t="s">
        <v>34</v>
      </c>
      <c r="M3280" s="41" t="s">
        <v>35</v>
      </c>
      <c r="N3280" s="11" t="s">
        <v>78</v>
      </c>
      <c r="O3280" s="3" t="s">
        <v>79</v>
      </c>
      <c r="P3280" s="41" t="s">
        <v>340</v>
      </c>
      <c r="Q3280" s="311" t="s">
        <v>353</v>
      </c>
      <c r="R3280" s="12">
        <v>500</v>
      </c>
      <c r="S3280" s="12">
        <v>154</v>
      </c>
      <c r="T3280" s="9">
        <f t="shared" si="1883"/>
        <v>77000</v>
      </c>
      <c r="U3280" s="9">
        <f t="shared" si="1879"/>
        <v>86240.000000000015</v>
      </c>
      <c r="V3280" s="282" t="s">
        <v>80</v>
      </c>
      <c r="W3280" s="282">
        <v>2016</v>
      </c>
      <c r="X3280" s="241"/>
    </row>
    <row r="3281" spans="1:24" ht="153" x14ac:dyDescent="0.25">
      <c r="A3281" s="6" t="s">
        <v>9138</v>
      </c>
      <c r="B3281" s="6" t="s">
        <v>25</v>
      </c>
      <c r="C3281" s="11" t="s">
        <v>7901</v>
      </c>
      <c r="D3281" s="11" t="s">
        <v>366</v>
      </c>
      <c r="E3281" s="11" t="s">
        <v>7902</v>
      </c>
      <c r="F3281" s="283" t="s">
        <v>8548</v>
      </c>
      <c r="G3281" s="6" t="s">
        <v>30</v>
      </c>
      <c r="H3281" s="6">
        <v>60</v>
      </c>
      <c r="I3281" s="6" t="s">
        <v>31</v>
      </c>
      <c r="J3281" s="6" t="s">
        <v>32</v>
      </c>
      <c r="K3281" s="6" t="s">
        <v>240</v>
      </c>
      <c r="L3281" s="6" t="s">
        <v>34</v>
      </c>
      <c r="M3281" s="41" t="s">
        <v>35</v>
      </c>
      <c r="N3281" s="11" t="s">
        <v>78</v>
      </c>
      <c r="O3281" s="3" t="s">
        <v>79</v>
      </c>
      <c r="P3281" s="41" t="s">
        <v>38</v>
      </c>
      <c r="Q3281" s="2" t="s">
        <v>39</v>
      </c>
      <c r="R3281" s="12">
        <v>1</v>
      </c>
      <c r="S3281" s="12">
        <v>107568</v>
      </c>
      <c r="T3281" s="9">
        <v>0</v>
      </c>
      <c r="U3281" s="9">
        <f t="shared" si="1879"/>
        <v>0</v>
      </c>
      <c r="V3281" s="6" t="s">
        <v>80</v>
      </c>
      <c r="W3281" s="6">
        <v>2016</v>
      </c>
      <c r="X3281" s="6" t="s">
        <v>7124</v>
      </c>
    </row>
    <row r="3282" spans="1:24" ht="153" x14ac:dyDescent="0.25">
      <c r="A3282" s="6" t="s">
        <v>10970</v>
      </c>
      <c r="B3282" s="6" t="s">
        <v>25</v>
      </c>
      <c r="C3282" s="11" t="s">
        <v>7901</v>
      </c>
      <c r="D3282" s="11" t="s">
        <v>366</v>
      </c>
      <c r="E3282" s="11" t="s">
        <v>7902</v>
      </c>
      <c r="F3282" s="283" t="s">
        <v>8548</v>
      </c>
      <c r="G3282" s="6" t="s">
        <v>30</v>
      </c>
      <c r="H3282" s="6">
        <v>0</v>
      </c>
      <c r="I3282" s="6" t="s">
        <v>31</v>
      </c>
      <c r="J3282" s="6" t="s">
        <v>32</v>
      </c>
      <c r="K3282" s="6" t="s">
        <v>240</v>
      </c>
      <c r="L3282" s="6" t="s">
        <v>34</v>
      </c>
      <c r="M3282" s="41" t="s">
        <v>35</v>
      </c>
      <c r="N3282" s="11" t="s">
        <v>78</v>
      </c>
      <c r="O3282" s="3" t="s">
        <v>2050</v>
      </c>
      <c r="P3282" s="41" t="s">
        <v>38</v>
      </c>
      <c r="Q3282" s="2" t="s">
        <v>39</v>
      </c>
      <c r="R3282" s="12">
        <v>1</v>
      </c>
      <c r="S3282" s="12">
        <v>107568</v>
      </c>
      <c r="T3282" s="9">
        <f t="shared" ref="T3282" si="1884">S3282*R3282</f>
        <v>107568</v>
      </c>
      <c r="U3282" s="9">
        <f t="shared" ref="U3282" si="1885">T3282*1.12</f>
        <v>120476.16000000002</v>
      </c>
      <c r="V3282" s="6"/>
      <c r="W3282" s="6">
        <v>2016</v>
      </c>
      <c r="X3282" s="241"/>
    </row>
    <row r="3283" spans="1:24" ht="153" x14ac:dyDescent="0.25">
      <c r="A3283" s="6" t="s">
        <v>9139</v>
      </c>
      <c r="B3283" s="6" t="s">
        <v>25</v>
      </c>
      <c r="C3283" s="11" t="s">
        <v>667</v>
      </c>
      <c r="D3283" s="11" t="s">
        <v>655</v>
      </c>
      <c r="E3283" s="11" t="s">
        <v>668</v>
      </c>
      <c r="F3283" s="283" t="s">
        <v>8549</v>
      </c>
      <c r="G3283" s="6" t="s">
        <v>30</v>
      </c>
      <c r="H3283" s="6">
        <v>60</v>
      </c>
      <c r="I3283" s="6" t="s">
        <v>31</v>
      </c>
      <c r="J3283" s="6" t="s">
        <v>32</v>
      </c>
      <c r="K3283" s="6" t="s">
        <v>240</v>
      </c>
      <c r="L3283" s="6" t="s">
        <v>34</v>
      </c>
      <c r="M3283" s="41" t="s">
        <v>35</v>
      </c>
      <c r="N3283" s="11" t="s">
        <v>78</v>
      </c>
      <c r="O3283" s="3" t="s">
        <v>79</v>
      </c>
      <c r="P3283" s="41" t="s">
        <v>38</v>
      </c>
      <c r="Q3283" s="2" t="s">
        <v>39</v>
      </c>
      <c r="R3283" s="12">
        <v>1</v>
      </c>
      <c r="S3283" s="12">
        <v>9414</v>
      </c>
      <c r="T3283" s="9">
        <v>0</v>
      </c>
      <c r="U3283" s="9">
        <f t="shared" si="1879"/>
        <v>0</v>
      </c>
      <c r="V3283" s="282" t="s">
        <v>80</v>
      </c>
      <c r="W3283" s="282">
        <v>2016</v>
      </c>
      <c r="X3283" s="12" t="s">
        <v>10594</v>
      </c>
    </row>
    <row r="3284" spans="1:24" ht="153" x14ac:dyDescent="0.25">
      <c r="A3284" s="6" t="s">
        <v>10592</v>
      </c>
      <c r="B3284" s="6" t="s">
        <v>25</v>
      </c>
      <c r="C3284" s="11" t="s">
        <v>667</v>
      </c>
      <c r="D3284" s="11" t="s">
        <v>655</v>
      </c>
      <c r="E3284" s="11" t="s">
        <v>668</v>
      </c>
      <c r="F3284" s="283" t="s">
        <v>8549</v>
      </c>
      <c r="G3284" s="6" t="s">
        <v>2001</v>
      </c>
      <c r="H3284" s="6">
        <v>60</v>
      </c>
      <c r="I3284" s="6" t="s">
        <v>31</v>
      </c>
      <c r="J3284" s="6" t="s">
        <v>32</v>
      </c>
      <c r="K3284" s="6" t="s">
        <v>240</v>
      </c>
      <c r="L3284" s="6" t="s">
        <v>34</v>
      </c>
      <c r="M3284" s="41" t="s">
        <v>35</v>
      </c>
      <c r="N3284" s="11" t="s">
        <v>78</v>
      </c>
      <c r="O3284" s="3" t="s">
        <v>79</v>
      </c>
      <c r="P3284" s="41" t="s">
        <v>38</v>
      </c>
      <c r="Q3284" s="2" t="s">
        <v>39</v>
      </c>
      <c r="R3284" s="12">
        <v>1</v>
      </c>
      <c r="S3284" s="12">
        <v>6000</v>
      </c>
      <c r="T3284" s="9">
        <f t="shared" ref="T3284" si="1886">S3284*R3284</f>
        <v>6000</v>
      </c>
      <c r="U3284" s="9">
        <f t="shared" ref="U3284" si="1887">T3284*1.12</f>
        <v>6720.0000000000009</v>
      </c>
      <c r="V3284" s="282" t="s">
        <v>80</v>
      </c>
      <c r="W3284" s="282">
        <v>2016</v>
      </c>
      <c r="X3284" s="241"/>
    </row>
    <row r="3285" spans="1:24" ht="153" x14ac:dyDescent="0.25">
      <c r="A3285" s="6" t="s">
        <v>9140</v>
      </c>
      <c r="B3285" s="6" t="s">
        <v>25</v>
      </c>
      <c r="C3285" s="11" t="s">
        <v>8550</v>
      </c>
      <c r="D3285" s="11" t="s">
        <v>8285</v>
      </c>
      <c r="E3285" s="11" t="s">
        <v>8551</v>
      </c>
      <c r="F3285" s="310" t="s">
        <v>8552</v>
      </c>
      <c r="G3285" s="6" t="s">
        <v>30</v>
      </c>
      <c r="H3285" s="6">
        <v>60</v>
      </c>
      <c r="I3285" s="6" t="s">
        <v>31</v>
      </c>
      <c r="J3285" s="6" t="s">
        <v>32</v>
      </c>
      <c r="K3285" s="6" t="s">
        <v>95</v>
      </c>
      <c r="L3285" s="6" t="s">
        <v>34</v>
      </c>
      <c r="M3285" s="6" t="s">
        <v>35</v>
      </c>
      <c r="N3285" s="11" t="s">
        <v>78</v>
      </c>
      <c r="O3285" s="3" t="s">
        <v>79</v>
      </c>
      <c r="P3285" s="41" t="s">
        <v>38</v>
      </c>
      <c r="Q3285" s="2" t="s">
        <v>39</v>
      </c>
      <c r="R3285" s="12">
        <v>6</v>
      </c>
      <c r="S3285" s="12">
        <v>8505</v>
      </c>
      <c r="T3285" s="9">
        <f t="shared" si="1883"/>
        <v>51030</v>
      </c>
      <c r="U3285" s="9">
        <f t="shared" si="1879"/>
        <v>57153.600000000006</v>
      </c>
      <c r="V3285" s="282" t="s">
        <v>80</v>
      </c>
      <c r="W3285" s="282">
        <v>2016</v>
      </c>
      <c r="X3285" s="241"/>
    </row>
    <row r="3286" spans="1:24" ht="153" x14ac:dyDescent="0.25">
      <c r="A3286" s="6" t="s">
        <v>9141</v>
      </c>
      <c r="B3286" s="6" t="s">
        <v>25</v>
      </c>
      <c r="C3286" s="11" t="s">
        <v>8553</v>
      </c>
      <c r="D3286" s="11" t="s">
        <v>1905</v>
      </c>
      <c r="E3286" s="11" t="s">
        <v>8554</v>
      </c>
      <c r="F3286" s="310" t="s">
        <v>8555</v>
      </c>
      <c r="G3286" s="6" t="s">
        <v>30</v>
      </c>
      <c r="H3286" s="6">
        <v>60</v>
      </c>
      <c r="I3286" s="6" t="s">
        <v>31</v>
      </c>
      <c r="J3286" s="6" t="s">
        <v>32</v>
      </c>
      <c r="K3286" s="6" t="s">
        <v>95</v>
      </c>
      <c r="L3286" s="6" t="s">
        <v>34</v>
      </c>
      <c r="M3286" s="6" t="s">
        <v>35</v>
      </c>
      <c r="N3286" s="11" t="s">
        <v>78</v>
      </c>
      <c r="O3286" s="3" t="s">
        <v>79</v>
      </c>
      <c r="P3286" s="41" t="s">
        <v>38</v>
      </c>
      <c r="Q3286" s="2" t="s">
        <v>39</v>
      </c>
      <c r="R3286" s="12">
        <v>2</v>
      </c>
      <c r="S3286" s="12">
        <v>14540</v>
      </c>
      <c r="T3286" s="9">
        <f t="shared" si="1883"/>
        <v>29080</v>
      </c>
      <c r="U3286" s="9">
        <f t="shared" si="1879"/>
        <v>32569.600000000002</v>
      </c>
      <c r="V3286" s="282" t="s">
        <v>80</v>
      </c>
      <c r="W3286" s="282">
        <v>2016</v>
      </c>
      <c r="X3286" s="241"/>
    </row>
    <row r="3287" spans="1:24" ht="153" x14ac:dyDescent="0.25">
      <c r="A3287" s="6" t="s">
        <v>9142</v>
      </c>
      <c r="B3287" s="6" t="s">
        <v>25</v>
      </c>
      <c r="C3287" s="11" t="s">
        <v>8556</v>
      </c>
      <c r="D3287" s="11" t="s">
        <v>1364</v>
      </c>
      <c r="E3287" s="11" t="s">
        <v>8557</v>
      </c>
      <c r="F3287" s="305" t="s">
        <v>8558</v>
      </c>
      <c r="G3287" s="6" t="s">
        <v>30</v>
      </c>
      <c r="H3287" s="6">
        <v>60</v>
      </c>
      <c r="I3287" s="6" t="s">
        <v>31</v>
      </c>
      <c r="J3287" s="6" t="s">
        <v>32</v>
      </c>
      <c r="K3287" s="6" t="s">
        <v>95</v>
      </c>
      <c r="L3287" s="6" t="s">
        <v>34</v>
      </c>
      <c r="M3287" s="41" t="s">
        <v>35</v>
      </c>
      <c r="N3287" s="11" t="s">
        <v>78</v>
      </c>
      <c r="O3287" s="3" t="s">
        <v>79</v>
      </c>
      <c r="P3287" s="41" t="s">
        <v>38</v>
      </c>
      <c r="Q3287" s="2" t="s">
        <v>39</v>
      </c>
      <c r="R3287" s="12">
        <v>8</v>
      </c>
      <c r="S3287" s="12">
        <v>39690</v>
      </c>
      <c r="T3287" s="9">
        <f t="shared" si="1883"/>
        <v>317520</v>
      </c>
      <c r="U3287" s="9">
        <f t="shared" si="1879"/>
        <v>355622.40000000002</v>
      </c>
      <c r="V3287" s="282" t="s">
        <v>80</v>
      </c>
      <c r="W3287" s="282">
        <v>2016</v>
      </c>
      <c r="X3287" s="241"/>
    </row>
    <row r="3288" spans="1:24" ht="153" x14ac:dyDescent="0.25">
      <c r="A3288" s="6" t="s">
        <v>9143</v>
      </c>
      <c r="B3288" s="6" t="s">
        <v>25</v>
      </c>
      <c r="C3288" s="11" t="s">
        <v>8559</v>
      </c>
      <c r="D3288" s="11" t="s">
        <v>1364</v>
      </c>
      <c r="E3288" s="11" t="s">
        <v>8560</v>
      </c>
      <c r="F3288" s="305" t="s">
        <v>8561</v>
      </c>
      <c r="G3288" s="6" t="s">
        <v>30</v>
      </c>
      <c r="H3288" s="6">
        <v>60</v>
      </c>
      <c r="I3288" s="6" t="s">
        <v>31</v>
      </c>
      <c r="J3288" s="6" t="s">
        <v>32</v>
      </c>
      <c r="K3288" s="6" t="s">
        <v>95</v>
      </c>
      <c r="L3288" s="6" t="s">
        <v>34</v>
      </c>
      <c r="M3288" s="41" t="s">
        <v>35</v>
      </c>
      <c r="N3288" s="11" t="s">
        <v>78</v>
      </c>
      <c r="O3288" s="3" t="s">
        <v>79</v>
      </c>
      <c r="P3288" s="41" t="s">
        <v>38</v>
      </c>
      <c r="Q3288" s="2" t="s">
        <v>39</v>
      </c>
      <c r="R3288" s="12">
        <v>2</v>
      </c>
      <c r="S3288" s="12">
        <v>71442</v>
      </c>
      <c r="T3288" s="9">
        <f t="shared" si="1883"/>
        <v>142884</v>
      </c>
      <c r="U3288" s="9">
        <f t="shared" si="1879"/>
        <v>160030.08000000002</v>
      </c>
      <c r="V3288" s="282" t="s">
        <v>80</v>
      </c>
      <c r="W3288" s="282">
        <v>2016</v>
      </c>
      <c r="X3288" s="241"/>
    </row>
    <row r="3289" spans="1:24" ht="153" x14ac:dyDescent="0.25">
      <c r="A3289" s="6" t="s">
        <v>9144</v>
      </c>
      <c r="B3289" s="6" t="s">
        <v>25</v>
      </c>
      <c r="C3289" s="11" t="s">
        <v>10501</v>
      </c>
      <c r="D3289" s="11" t="s">
        <v>1534</v>
      </c>
      <c r="E3289" s="11" t="s">
        <v>10502</v>
      </c>
      <c r="F3289" s="305" t="s">
        <v>8562</v>
      </c>
      <c r="G3289" s="6" t="s">
        <v>30</v>
      </c>
      <c r="H3289" s="6">
        <v>60</v>
      </c>
      <c r="I3289" s="6" t="s">
        <v>31</v>
      </c>
      <c r="J3289" s="6" t="s">
        <v>32</v>
      </c>
      <c r="K3289" s="6" t="s">
        <v>95</v>
      </c>
      <c r="L3289" s="6" t="s">
        <v>34</v>
      </c>
      <c r="M3289" s="41" t="s">
        <v>35</v>
      </c>
      <c r="N3289" s="11" t="s">
        <v>78</v>
      </c>
      <c r="O3289" s="3" t="s">
        <v>79</v>
      </c>
      <c r="P3289" s="41" t="s">
        <v>432</v>
      </c>
      <c r="Q3289" s="312" t="s">
        <v>433</v>
      </c>
      <c r="R3289" s="12">
        <v>2.4500000000000002</v>
      </c>
      <c r="S3289" s="12">
        <v>245370</v>
      </c>
      <c r="T3289" s="9">
        <f t="shared" si="1883"/>
        <v>601156.5</v>
      </c>
      <c r="U3289" s="9">
        <f t="shared" si="1879"/>
        <v>673295.28</v>
      </c>
      <c r="V3289" s="282" t="s">
        <v>80</v>
      </c>
      <c r="W3289" s="282">
        <v>2016</v>
      </c>
      <c r="X3289" s="241"/>
    </row>
    <row r="3290" spans="1:24" ht="153" x14ac:dyDescent="0.25">
      <c r="A3290" s="6" t="s">
        <v>9145</v>
      </c>
      <c r="B3290" s="6" t="s">
        <v>25</v>
      </c>
      <c r="C3290" s="11" t="s">
        <v>8563</v>
      </c>
      <c r="D3290" s="11" t="s">
        <v>391</v>
      </c>
      <c r="E3290" s="11" t="s">
        <v>8564</v>
      </c>
      <c r="F3290" s="283" t="s">
        <v>8565</v>
      </c>
      <c r="G3290" s="6" t="s">
        <v>30</v>
      </c>
      <c r="H3290" s="6">
        <v>60</v>
      </c>
      <c r="I3290" s="6" t="s">
        <v>31</v>
      </c>
      <c r="J3290" s="6" t="s">
        <v>32</v>
      </c>
      <c r="K3290" s="6" t="s">
        <v>95</v>
      </c>
      <c r="L3290" s="6" t="s">
        <v>34</v>
      </c>
      <c r="M3290" s="41" t="s">
        <v>35</v>
      </c>
      <c r="N3290" s="11" t="s">
        <v>78</v>
      </c>
      <c r="O3290" s="3" t="s">
        <v>79</v>
      </c>
      <c r="P3290" s="41" t="s">
        <v>38</v>
      </c>
      <c r="Q3290" s="2" t="s">
        <v>39</v>
      </c>
      <c r="R3290" s="12">
        <v>3</v>
      </c>
      <c r="S3290" s="12">
        <v>4430</v>
      </c>
      <c r="T3290" s="9">
        <f t="shared" si="1883"/>
        <v>13290</v>
      </c>
      <c r="U3290" s="9">
        <f t="shared" si="1879"/>
        <v>14884.800000000001</v>
      </c>
      <c r="V3290" s="282" t="s">
        <v>80</v>
      </c>
      <c r="W3290" s="282">
        <v>2016</v>
      </c>
      <c r="X3290" s="241"/>
    </row>
    <row r="3291" spans="1:24" ht="153" x14ac:dyDescent="0.25">
      <c r="A3291" s="6" t="s">
        <v>9146</v>
      </c>
      <c r="B3291" s="6" t="s">
        <v>25</v>
      </c>
      <c r="C3291" s="11" t="s">
        <v>1199</v>
      </c>
      <c r="D3291" s="11" t="s">
        <v>1200</v>
      </c>
      <c r="E3291" s="11" t="s">
        <v>1201</v>
      </c>
      <c r="F3291" s="285" t="s">
        <v>8566</v>
      </c>
      <c r="G3291" s="6" t="s">
        <v>30</v>
      </c>
      <c r="H3291" s="6">
        <v>0</v>
      </c>
      <c r="I3291" s="6" t="s">
        <v>31</v>
      </c>
      <c r="J3291" s="6" t="s">
        <v>32</v>
      </c>
      <c r="K3291" s="6" t="s">
        <v>95</v>
      </c>
      <c r="L3291" s="6" t="s">
        <v>34</v>
      </c>
      <c r="M3291" s="41" t="s">
        <v>35</v>
      </c>
      <c r="N3291" s="11" t="s">
        <v>4084</v>
      </c>
      <c r="O3291" s="11" t="s">
        <v>2050</v>
      </c>
      <c r="P3291" s="13">
        <v>166</v>
      </c>
      <c r="Q3291" s="13" t="s">
        <v>1074</v>
      </c>
      <c r="R3291" s="12">
        <v>730</v>
      </c>
      <c r="S3291" s="12">
        <v>3000</v>
      </c>
      <c r="T3291" s="9">
        <f t="shared" si="1883"/>
        <v>2190000</v>
      </c>
      <c r="U3291" s="9">
        <f t="shared" si="1879"/>
        <v>2452800.0000000005</v>
      </c>
      <c r="V3291" s="241"/>
      <c r="W3291" s="282">
        <v>2016</v>
      </c>
      <c r="X3291" s="241"/>
    </row>
    <row r="3292" spans="1:24" ht="153" x14ac:dyDescent="0.25">
      <c r="A3292" s="6" t="s">
        <v>9147</v>
      </c>
      <c r="B3292" s="6" t="s">
        <v>25</v>
      </c>
      <c r="C3292" s="11" t="s">
        <v>8567</v>
      </c>
      <c r="D3292" s="11" t="s">
        <v>1208</v>
      </c>
      <c r="E3292" s="11" t="s">
        <v>8568</v>
      </c>
      <c r="F3292" s="285" t="s">
        <v>8569</v>
      </c>
      <c r="G3292" s="6" t="s">
        <v>30</v>
      </c>
      <c r="H3292" s="6">
        <v>0</v>
      </c>
      <c r="I3292" s="6" t="s">
        <v>31</v>
      </c>
      <c r="J3292" s="6" t="s">
        <v>32</v>
      </c>
      <c r="K3292" s="6" t="s">
        <v>95</v>
      </c>
      <c r="L3292" s="6" t="s">
        <v>34</v>
      </c>
      <c r="M3292" s="41" t="s">
        <v>35</v>
      </c>
      <c r="N3292" s="11" t="s">
        <v>4084</v>
      </c>
      <c r="O3292" s="11" t="s">
        <v>2050</v>
      </c>
      <c r="P3292" s="13">
        <v>166</v>
      </c>
      <c r="Q3292" s="13" t="s">
        <v>1074</v>
      </c>
      <c r="R3292" s="12">
        <v>420</v>
      </c>
      <c r="S3292" s="12">
        <v>3000</v>
      </c>
      <c r="T3292" s="9">
        <f t="shared" si="1883"/>
        <v>1260000</v>
      </c>
      <c r="U3292" s="9">
        <f t="shared" si="1879"/>
        <v>1411200.0000000002</v>
      </c>
      <c r="V3292" s="241"/>
      <c r="W3292" s="282">
        <v>2016</v>
      </c>
      <c r="X3292" s="241"/>
    </row>
    <row r="3293" spans="1:24" ht="153" x14ac:dyDescent="0.25">
      <c r="A3293" s="6" t="s">
        <v>9148</v>
      </c>
      <c r="B3293" s="6" t="s">
        <v>25</v>
      </c>
      <c r="C3293" s="11" t="s">
        <v>8567</v>
      </c>
      <c r="D3293" s="11" t="s">
        <v>1208</v>
      </c>
      <c r="E3293" s="11" t="s">
        <v>8568</v>
      </c>
      <c r="F3293" s="285" t="s">
        <v>8570</v>
      </c>
      <c r="G3293" s="6" t="s">
        <v>30</v>
      </c>
      <c r="H3293" s="6">
        <v>0</v>
      </c>
      <c r="I3293" s="6" t="s">
        <v>31</v>
      </c>
      <c r="J3293" s="6" t="s">
        <v>32</v>
      </c>
      <c r="K3293" s="6" t="s">
        <v>95</v>
      </c>
      <c r="L3293" s="6" t="s">
        <v>34</v>
      </c>
      <c r="M3293" s="41" t="s">
        <v>35</v>
      </c>
      <c r="N3293" s="11" t="s">
        <v>4084</v>
      </c>
      <c r="O3293" s="11" t="s">
        <v>2050</v>
      </c>
      <c r="P3293" s="13">
        <v>166</v>
      </c>
      <c r="Q3293" s="13" t="s">
        <v>1074</v>
      </c>
      <c r="R3293" s="12">
        <v>420</v>
      </c>
      <c r="S3293" s="12">
        <v>3000</v>
      </c>
      <c r="T3293" s="9">
        <f t="shared" si="1883"/>
        <v>1260000</v>
      </c>
      <c r="U3293" s="9">
        <f t="shared" si="1879"/>
        <v>1411200.0000000002</v>
      </c>
      <c r="V3293" s="241"/>
      <c r="W3293" s="282">
        <v>2016</v>
      </c>
      <c r="X3293" s="241"/>
    </row>
    <row r="3294" spans="1:24" ht="153" x14ac:dyDescent="0.25">
      <c r="A3294" s="6" t="s">
        <v>9149</v>
      </c>
      <c r="B3294" s="6" t="s">
        <v>25</v>
      </c>
      <c r="C3294" s="11" t="s">
        <v>10467</v>
      </c>
      <c r="D3294" s="11" t="s">
        <v>10468</v>
      </c>
      <c r="E3294" s="11" t="s">
        <v>10469</v>
      </c>
      <c r="F3294" s="303" t="s">
        <v>8571</v>
      </c>
      <c r="G3294" s="6" t="s">
        <v>30</v>
      </c>
      <c r="H3294" s="6">
        <v>0</v>
      </c>
      <c r="I3294" s="6" t="s">
        <v>31</v>
      </c>
      <c r="J3294" s="6" t="s">
        <v>32</v>
      </c>
      <c r="K3294" s="6" t="s">
        <v>240</v>
      </c>
      <c r="L3294" s="6" t="s">
        <v>34</v>
      </c>
      <c r="M3294" s="41" t="s">
        <v>35</v>
      </c>
      <c r="N3294" s="11" t="s">
        <v>4084</v>
      </c>
      <c r="O3294" s="11" t="s">
        <v>2050</v>
      </c>
      <c r="P3294" s="41" t="s">
        <v>38</v>
      </c>
      <c r="Q3294" s="2" t="s">
        <v>39</v>
      </c>
      <c r="R3294" s="12">
        <v>2</v>
      </c>
      <c r="S3294" s="12">
        <v>3264530.4</v>
      </c>
      <c r="T3294" s="9">
        <f t="shared" si="1883"/>
        <v>6529060.7999999998</v>
      </c>
      <c r="U3294" s="9">
        <f t="shared" si="1879"/>
        <v>7312548.0960000008</v>
      </c>
      <c r="V3294" s="241"/>
      <c r="W3294" s="282">
        <v>2016</v>
      </c>
      <c r="X3294" s="241"/>
    </row>
    <row r="3295" spans="1:24" ht="153" x14ac:dyDescent="0.25">
      <c r="A3295" s="6" t="s">
        <v>9150</v>
      </c>
      <c r="B3295" s="6" t="s">
        <v>25</v>
      </c>
      <c r="C3295" s="11" t="s">
        <v>8572</v>
      </c>
      <c r="D3295" s="11" t="s">
        <v>8573</v>
      </c>
      <c r="E3295" s="11" t="s">
        <v>8574</v>
      </c>
      <c r="F3295" s="303" t="s">
        <v>8575</v>
      </c>
      <c r="G3295" s="6" t="s">
        <v>30</v>
      </c>
      <c r="H3295" s="6">
        <v>60</v>
      </c>
      <c r="I3295" s="6" t="s">
        <v>31</v>
      </c>
      <c r="J3295" s="6" t="s">
        <v>32</v>
      </c>
      <c r="K3295" s="6" t="s">
        <v>240</v>
      </c>
      <c r="L3295" s="6" t="s">
        <v>34</v>
      </c>
      <c r="M3295" s="41" t="s">
        <v>35</v>
      </c>
      <c r="N3295" s="11" t="s">
        <v>78</v>
      </c>
      <c r="O3295" s="3" t="s">
        <v>79</v>
      </c>
      <c r="P3295" s="41" t="s">
        <v>38</v>
      </c>
      <c r="Q3295" s="2" t="s">
        <v>39</v>
      </c>
      <c r="R3295" s="12">
        <v>1</v>
      </c>
      <c r="S3295" s="12">
        <v>104601</v>
      </c>
      <c r="T3295" s="9">
        <f t="shared" si="1883"/>
        <v>104601</v>
      </c>
      <c r="U3295" s="9">
        <f t="shared" ref="U3295:U3362" si="1888">T3295*1.12</f>
        <v>117153.12000000001</v>
      </c>
      <c r="V3295" s="282" t="s">
        <v>80</v>
      </c>
      <c r="W3295" s="282">
        <v>2016</v>
      </c>
      <c r="X3295" s="241"/>
    </row>
    <row r="3296" spans="1:24" ht="153" x14ac:dyDescent="0.25">
      <c r="A3296" s="6" t="s">
        <v>9151</v>
      </c>
      <c r="B3296" s="6" t="s">
        <v>25</v>
      </c>
      <c r="C3296" s="11" t="s">
        <v>8576</v>
      </c>
      <c r="D3296" s="11" t="s">
        <v>707</v>
      </c>
      <c r="E3296" s="11" t="s">
        <v>8577</v>
      </c>
      <c r="F3296" s="303" t="s">
        <v>10535</v>
      </c>
      <c r="G3296" s="6" t="s">
        <v>30</v>
      </c>
      <c r="H3296" s="6">
        <v>60</v>
      </c>
      <c r="I3296" s="6" t="s">
        <v>31</v>
      </c>
      <c r="J3296" s="6" t="s">
        <v>32</v>
      </c>
      <c r="K3296" s="6" t="s">
        <v>240</v>
      </c>
      <c r="L3296" s="6" t="s">
        <v>34</v>
      </c>
      <c r="M3296" s="41" t="s">
        <v>35</v>
      </c>
      <c r="N3296" s="11" t="s">
        <v>78</v>
      </c>
      <c r="O3296" s="3" t="s">
        <v>79</v>
      </c>
      <c r="P3296" s="13">
        <v>839</v>
      </c>
      <c r="Q3296" s="13" t="s">
        <v>2030</v>
      </c>
      <c r="R3296" s="12">
        <v>1</v>
      </c>
      <c r="S3296" s="12">
        <v>3731582</v>
      </c>
      <c r="T3296" s="9">
        <v>0</v>
      </c>
      <c r="U3296" s="9">
        <f t="shared" si="1888"/>
        <v>0</v>
      </c>
      <c r="V3296" s="6" t="s">
        <v>80</v>
      </c>
      <c r="W3296" s="6">
        <v>2016</v>
      </c>
      <c r="X3296" s="6" t="s">
        <v>6995</v>
      </c>
    </row>
    <row r="3297" spans="1:24" ht="153" x14ac:dyDescent="0.25">
      <c r="A3297" s="6" t="s">
        <v>10981</v>
      </c>
      <c r="B3297" s="6" t="s">
        <v>25</v>
      </c>
      <c r="C3297" s="11" t="s">
        <v>8576</v>
      </c>
      <c r="D3297" s="11" t="s">
        <v>707</v>
      </c>
      <c r="E3297" s="11" t="s">
        <v>8577</v>
      </c>
      <c r="F3297" s="303" t="s">
        <v>10535</v>
      </c>
      <c r="G3297" s="6" t="s">
        <v>30</v>
      </c>
      <c r="H3297" s="6">
        <v>0</v>
      </c>
      <c r="I3297" s="6" t="s">
        <v>31</v>
      </c>
      <c r="J3297" s="6" t="s">
        <v>32</v>
      </c>
      <c r="K3297" s="6" t="s">
        <v>240</v>
      </c>
      <c r="L3297" s="6" t="s">
        <v>34</v>
      </c>
      <c r="M3297" s="41" t="s">
        <v>35</v>
      </c>
      <c r="N3297" s="11" t="s">
        <v>36</v>
      </c>
      <c r="O3297" s="3" t="s">
        <v>2050</v>
      </c>
      <c r="P3297" s="13">
        <v>839</v>
      </c>
      <c r="Q3297" s="13" t="s">
        <v>2030</v>
      </c>
      <c r="R3297" s="12">
        <v>1</v>
      </c>
      <c r="S3297" s="12">
        <v>3731582</v>
      </c>
      <c r="T3297" s="9">
        <f t="shared" ref="T3297" si="1889">S3297*R3297</f>
        <v>3731582</v>
      </c>
      <c r="U3297" s="9">
        <f t="shared" ref="U3297" si="1890">T3297*1.12</f>
        <v>4179371.8400000003</v>
      </c>
      <c r="V3297" s="6"/>
      <c r="W3297" s="6">
        <v>2016</v>
      </c>
      <c r="X3297" s="241"/>
    </row>
    <row r="3298" spans="1:24" ht="153" x14ac:dyDescent="0.25">
      <c r="A3298" s="6" t="s">
        <v>9152</v>
      </c>
      <c r="B3298" s="6" t="s">
        <v>25</v>
      </c>
      <c r="C3298" s="11" t="s">
        <v>8576</v>
      </c>
      <c r="D3298" s="11" t="s">
        <v>707</v>
      </c>
      <c r="E3298" s="11" t="s">
        <v>8577</v>
      </c>
      <c r="F3298" s="303" t="s">
        <v>8578</v>
      </c>
      <c r="G3298" s="6" t="s">
        <v>30</v>
      </c>
      <c r="H3298" s="6">
        <v>60</v>
      </c>
      <c r="I3298" s="6" t="s">
        <v>31</v>
      </c>
      <c r="J3298" s="6" t="s">
        <v>32</v>
      </c>
      <c r="K3298" s="6" t="s">
        <v>240</v>
      </c>
      <c r="L3298" s="6" t="s">
        <v>34</v>
      </c>
      <c r="M3298" s="41" t="s">
        <v>35</v>
      </c>
      <c r="N3298" s="11" t="s">
        <v>78</v>
      </c>
      <c r="O3298" s="3" t="s">
        <v>79</v>
      </c>
      <c r="P3298" s="13">
        <v>839</v>
      </c>
      <c r="Q3298" s="13" t="s">
        <v>2030</v>
      </c>
      <c r="R3298" s="12">
        <v>1</v>
      </c>
      <c r="S3298" s="12">
        <v>1042964.52</v>
      </c>
      <c r="T3298" s="9">
        <v>0</v>
      </c>
      <c r="U3298" s="9">
        <f t="shared" si="1888"/>
        <v>0</v>
      </c>
      <c r="V3298" s="6" t="s">
        <v>80</v>
      </c>
      <c r="W3298" s="6">
        <v>2016</v>
      </c>
      <c r="X3298" s="6" t="s">
        <v>6995</v>
      </c>
    </row>
    <row r="3299" spans="1:24" ht="153" x14ac:dyDescent="0.25">
      <c r="A3299" s="6" t="s">
        <v>10980</v>
      </c>
      <c r="B3299" s="6" t="s">
        <v>25</v>
      </c>
      <c r="C3299" s="11" t="s">
        <v>8576</v>
      </c>
      <c r="D3299" s="11" t="s">
        <v>707</v>
      </c>
      <c r="E3299" s="11" t="s">
        <v>8577</v>
      </c>
      <c r="F3299" s="303" t="s">
        <v>8578</v>
      </c>
      <c r="G3299" s="6" t="s">
        <v>30</v>
      </c>
      <c r="H3299" s="6">
        <v>0</v>
      </c>
      <c r="I3299" s="6" t="s">
        <v>31</v>
      </c>
      <c r="J3299" s="6" t="s">
        <v>32</v>
      </c>
      <c r="K3299" s="6" t="s">
        <v>240</v>
      </c>
      <c r="L3299" s="6" t="s">
        <v>34</v>
      </c>
      <c r="M3299" s="41" t="s">
        <v>35</v>
      </c>
      <c r="N3299" s="11" t="s">
        <v>36</v>
      </c>
      <c r="O3299" s="3" t="s">
        <v>2050</v>
      </c>
      <c r="P3299" s="13">
        <v>839</v>
      </c>
      <c r="Q3299" s="13" t="s">
        <v>2030</v>
      </c>
      <c r="R3299" s="12">
        <v>1</v>
      </c>
      <c r="S3299" s="12">
        <v>1042964.52</v>
      </c>
      <c r="T3299" s="9">
        <f t="shared" ref="T3299" si="1891">S3299*R3299</f>
        <v>1042964.52</v>
      </c>
      <c r="U3299" s="9">
        <f t="shared" ref="U3299" si="1892">T3299*1.12</f>
        <v>1168120.2624000001</v>
      </c>
      <c r="V3299" s="6"/>
      <c r="W3299" s="6">
        <v>2016</v>
      </c>
      <c r="X3299" s="241"/>
    </row>
    <row r="3300" spans="1:24" ht="153" x14ac:dyDescent="0.25">
      <c r="A3300" s="6" t="s">
        <v>9153</v>
      </c>
      <c r="B3300" s="6" t="s">
        <v>25</v>
      </c>
      <c r="C3300" s="11" t="s">
        <v>8576</v>
      </c>
      <c r="D3300" s="11" t="s">
        <v>707</v>
      </c>
      <c r="E3300" s="11" t="s">
        <v>8577</v>
      </c>
      <c r="F3300" s="303" t="s">
        <v>8579</v>
      </c>
      <c r="G3300" s="6" t="s">
        <v>30</v>
      </c>
      <c r="H3300" s="6">
        <v>60</v>
      </c>
      <c r="I3300" s="6" t="s">
        <v>31</v>
      </c>
      <c r="J3300" s="6" t="s">
        <v>32</v>
      </c>
      <c r="K3300" s="6" t="s">
        <v>240</v>
      </c>
      <c r="L3300" s="6" t="s">
        <v>34</v>
      </c>
      <c r="M3300" s="41" t="s">
        <v>35</v>
      </c>
      <c r="N3300" s="11" t="s">
        <v>78</v>
      </c>
      <c r="O3300" s="3" t="s">
        <v>79</v>
      </c>
      <c r="P3300" s="13">
        <v>839</v>
      </c>
      <c r="Q3300" s="13" t="s">
        <v>2030</v>
      </c>
      <c r="R3300" s="12">
        <v>1</v>
      </c>
      <c r="S3300" s="12">
        <v>912660</v>
      </c>
      <c r="T3300" s="9">
        <v>0</v>
      </c>
      <c r="U3300" s="9">
        <f t="shared" si="1888"/>
        <v>0</v>
      </c>
      <c r="V3300" s="6" t="s">
        <v>80</v>
      </c>
      <c r="W3300" s="6">
        <v>2016</v>
      </c>
      <c r="X3300" s="6" t="s">
        <v>6995</v>
      </c>
    </row>
    <row r="3301" spans="1:24" ht="153" x14ac:dyDescent="0.25">
      <c r="A3301" s="6" t="s">
        <v>10982</v>
      </c>
      <c r="B3301" s="6" t="s">
        <v>25</v>
      </c>
      <c r="C3301" s="11" t="s">
        <v>8576</v>
      </c>
      <c r="D3301" s="11" t="s">
        <v>707</v>
      </c>
      <c r="E3301" s="11" t="s">
        <v>8577</v>
      </c>
      <c r="F3301" s="303" t="s">
        <v>8579</v>
      </c>
      <c r="G3301" s="6" t="s">
        <v>30</v>
      </c>
      <c r="H3301" s="6">
        <v>0</v>
      </c>
      <c r="I3301" s="6" t="s">
        <v>31</v>
      </c>
      <c r="J3301" s="6" t="s">
        <v>32</v>
      </c>
      <c r="K3301" s="6" t="s">
        <v>240</v>
      </c>
      <c r="L3301" s="6" t="s">
        <v>34</v>
      </c>
      <c r="M3301" s="41" t="s">
        <v>35</v>
      </c>
      <c r="N3301" s="11" t="s">
        <v>36</v>
      </c>
      <c r="O3301" s="3" t="s">
        <v>2050</v>
      </c>
      <c r="P3301" s="13">
        <v>839</v>
      </c>
      <c r="Q3301" s="13" t="s">
        <v>2030</v>
      </c>
      <c r="R3301" s="12">
        <v>1</v>
      </c>
      <c r="S3301" s="12">
        <v>912660</v>
      </c>
      <c r="T3301" s="9">
        <f t="shared" ref="T3301" si="1893">S3301*R3301</f>
        <v>912660</v>
      </c>
      <c r="U3301" s="9">
        <f t="shared" ref="U3301" si="1894">T3301*1.12</f>
        <v>1022179.2000000001</v>
      </c>
      <c r="V3301" s="6"/>
      <c r="W3301" s="6">
        <v>2016</v>
      </c>
      <c r="X3301" s="241"/>
    </row>
    <row r="3302" spans="1:24" ht="153" x14ac:dyDescent="0.25">
      <c r="A3302" s="6" t="s">
        <v>9154</v>
      </c>
      <c r="B3302" s="6" t="s">
        <v>25</v>
      </c>
      <c r="C3302" s="11" t="s">
        <v>8576</v>
      </c>
      <c r="D3302" s="11" t="s">
        <v>707</v>
      </c>
      <c r="E3302" s="11" t="s">
        <v>8577</v>
      </c>
      <c r="F3302" s="303" t="s">
        <v>8580</v>
      </c>
      <c r="G3302" s="6" t="s">
        <v>30</v>
      </c>
      <c r="H3302" s="6">
        <v>60</v>
      </c>
      <c r="I3302" s="6" t="s">
        <v>31</v>
      </c>
      <c r="J3302" s="6" t="s">
        <v>32</v>
      </c>
      <c r="K3302" s="6" t="s">
        <v>240</v>
      </c>
      <c r="L3302" s="6" t="s">
        <v>34</v>
      </c>
      <c r="M3302" s="41" t="s">
        <v>35</v>
      </c>
      <c r="N3302" s="11" t="s">
        <v>78</v>
      </c>
      <c r="O3302" s="3" t="s">
        <v>79</v>
      </c>
      <c r="P3302" s="13">
        <v>839</v>
      </c>
      <c r="Q3302" s="13" t="s">
        <v>2030</v>
      </c>
      <c r="R3302" s="12">
        <v>2</v>
      </c>
      <c r="S3302" s="12">
        <v>77263.199999999997</v>
      </c>
      <c r="T3302" s="9">
        <v>0</v>
      </c>
      <c r="U3302" s="9">
        <f t="shared" si="1888"/>
        <v>0</v>
      </c>
      <c r="V3302" s="6" t="s">
        <v>80</v>
      </c>
      <c r="W3302" s="6">
        <v>2016</v>
      </c>
      <c r="X3302" s="6" t="s">
        <v>6995</v>
      </c>
    </row>
    <row r="3303" spans="1:24" ht="153" x14ac:dyDescent="0.25">
      <c r="A3303" s="6" t="s">
        <v>10983</v>
      </c>
      <c r="B3303" s="6" t="s">
        <v>25</v>
      </c>
      <c r="C3303" s="11" t="s">
        <v>8576</v>
      </c>
      <c r="D3303" s="11" t="s">
        <v>707</v>
      </c>
      <c r="E3303" s="11" t="s">
        <v>8577</v>
      </c>
      <c r="F3303" s="303" t="s">
        <v>8580</v>
      </c>
      <c r="G3303" s="6" t="s">
        <v>30</v>
      </c>
      <c r="H3303" s="6">
        <v>0</v>
      </c>
      <c r="I3303" s="6" t="s">
        <v>31</v>
      </c>
      <c r="J3303" s="6" t="s">
        <v>32</v>
      </c>
      <c r="K3303" s="6" t="s">
        <v>240</v>
      </c>
      <c r="L3303" s="6" t="s">
        <v>34</v>
      </c>
      <c r="M3303" s="41" t="s">
        <v>35</v>
      </c>
      <c r="N3303" s="11" t="s">
        <v>36</v>
      </c>
      <c r="O3303" s="3" t="s">
        <v>2050</v>
      </c>
      <c r="P3303" s="13">
        <v>839</v>
      </c>
      <c r="Q3303" s="13" t="s">
        <v>2030</v>
      </c>
      <c r="R3303" s="12">
        <v>2</v>
      </c>
      <c r="S3303" s="12">
        <v>77263.199999999997</v>
      </c>
      <c r="T3303" s="9">
        <f t="shared" ref="T3303" si="1895">S3303*R3303</f>
        <v>154526.39999999999</v>
      </c>
      <c r="U3303" s="9">
        <f t="shared" ref="U3303" si="1896">T3303*1.12</f>
        <v>173069.568</v>
      </c>
      <c r="V3303" s="6"/>
      <c r="W3303" s="6">
        <v>2016</v>
      </c>
      <c r="X3303" s="241"/>
    </row>
    <row r="3304" spans="1:24" ht="153" x14ac:dyDescent="0.25">
      <c r="A3304" s="6" t="s">
        <v>9155</v>
      </c>
      <c r="B3304" s="6" t="s">
        <v>25</v>
      </c>
      <c r="C3304" s="11" t="s">
        <v>8581</v>
      </c>
      <c r="D3304" s="11" t="s">
        <v>417</v>
      </c>
      <c r="E3304" s="11" t="s">
        <v>8582</v>
      </c>
      <c r="F3304" s="303" t="s">
        <v>8583</v>
      </c>
      <c r="G3304" s="6" t="s">
        <v>30</v>
      </c>
      <c r="H3304" s="6">
        <v>60</v>
      </c>
      <c r="I3304" s="6" t="s">
        <v>31</v>
      </c>
      <c r="J3304" s="6" t="s">
        <v>32</v>
      </c>
      <c r="K3304" s="6" t="s">
        <v>240</v>
      </c>
      <c r="L3304" s="6" t="s">
        <v>34</v>
      </c>
      <c r="M3304" s="41" t="s">
        <v>35</v>
      </c>
      <c r="N3304" s="11" t="s">
        <v>78</v>
      </c>
      <c r="O3304" s="3" t="s">
        <v>79</v>
      </c>
      <c r="P3304" s="41" t="s">
        <v>38</v>
      </c>
      <c r="Q3304" s="2" t="s">
        <v>39</v>
      </c>
      <c r="R3304" s="12">
        <v>8</v>
      </c>
      <c r="S3304" s="12">
        <v>31800</v>
      </c>
      <c r="T3304" s="9">
        <f t="shared" si="1883"/>
        <v>254400</v>
      </c>
      <c r="U3304" s="9">
        <f t="shared" si="1888"/>
        <v>284928</v>
      </c>
      <c r="V3304" s="282" t="s">
        <v>80</v>
      </c>
      <c r="W3304" s="282">
        <v>2016</v>
      </c>
      <c r="X3304" s="241"/>
    </row>
    <row r="3305" spans="1:24" ht="153" x14ac:dyDescent="0.25">
      <c r="A3305" s="6" t="s">
        <v>9156</v>
      </c>
      <c r="B3305" s="6" t="s">
        <v>25</v>
      </c>
      <c r="C3305" s="11" t="s">
        <v>667</v>
      </c>
      <c r="D3305" s="11" t="s">
        <v>655</v>
      </c>
      <c r="E3305" s="11" t="s">
        <v>668</v>
      </c>
      <c r="F3305" s="303" t="s">
        <v>8584</v>
      </c>
      <c r="G3305" s="6" t="s">
        <v>30</v>
      </c>
      <c r="H3305" s="6">
        <v>60</v>
      </c>
      <c r="I3305" s="6" t="s">
        <v>31</v>
      </c>
      <c r="J3305" s="6" t="s">
        <v>32</v>
      </c>
      <c r="K3305" s="6" t="s">
        <v>240</v>
      </c>
      <c r="L3305" s="6" t="s">
        <v>34</v>
      </c>
      <c r="M3305" s="41" t="s">
        <v>35</v>
      </c>
      <c r="N3305" s="11" t="s">
        <v>78</v>
      </c>
      <c r="O3305" s="3" t="s">
        <v>79</v>
      </c>
      <c r="P3305" s="41" t="s">
        <v>38</v>
      </c>
      <c r="Q3305" s="2" t="s">
        <v>39</v>
      </c>
      <c r="R3305" s="12">
        <v>2</v>
      </c>
      <c r="S3305" s="12">
        <v>139481</v>
      </c>
      <c r="T3305" s="9">
        <f t="shared" si="1883"/>
        <v>278962</v>
      </c>
      <c r="U3305" s="9">
        <f t="shared" si="1888"/>
        <v>312437.44</v>
      </c>
      <c r="V3305" s="282" t="s">
        <v>80</v>
      </c>
      <c r="W3305" s="282">
        <v>2016</v>
      </c>
      <c r="X3305" s="241"/>
    </row>
    <row r="3306" spans="1:24" ht="153" x14ac:dyDescent="0.25">
      <c r="A3306" s="6" t="s">
        <v>9157</v>
      </c>
      <c r="B3306" s="6" t="s">
        <v>25</v>
      </c>
      <c r="C3306" s="11" t="s">
        <v>7787</v>
      </c>
      <c r="D3306" s="11" t="s">
        <v>334</v>
      </c>
      <c r="E3306" s="11" t="s">
        <v>7788</v>
      </c>
      <c r="F3306" s="283" t="s">
        <v>8585</v>
      </c>
      <c r="G3306" s="6" t="s">
        <v>337</v>
      </c>
      <c r="H3306" s="6">
        <v>60</v>
      </c>
      <c r="I3306" s="6" t="s">
        <v>31</v>
      </c>
      <c r="J3306" s="6" t="s">
        <v>32</v>
      </c>
      <c r="K3306" s="6" t="s">
        <v>240</v>
      </c>
      <c r="L3306" s="6" t="s">
        <v>8586</v>
      </c>
      <c r="M3306" s="41" t="s">
        <v>35</v>
      </c>
      <c r="N3306" s="11" t="s">
        <v>78</v>
      </c>
      <c r="O3306" s="3" t="s">
        <v>79</v>
      </c>
      <c r="P3306" s="32" t="s">
        <v>432</v>
      </c>
      <c r="Q3306" s="11" t="s">
        <v>433</v>
      </c>
      <c r="R3306" s="12">
        <v>205</v>
      </c>
      <c r="S3306" s="12">
        <v>358612.2</v>
      </c>
      <c r="T3306" s="9">
        <f t="shared" si="1883"/>
        <v>73515501</v>
      </c>
      <c r="U3306" s="9">
        <f t="shared" si="1888"/>
        <v>82337361.120000005</v>
      </c>
      <c r="V3306" s="282" t="s">
        <v>80</v>
      </c>
      <c r="W3306" s="282">
        <v>2016</v>
      </c>
      <c r="X3306" s="241"/>
    </row>
    <row r="3307" spans="1:24" ht="153" x14ac:dyDescent="0.25">
      <c r="A3307" s="6" t="s">
        <v>9158</v>
      </c>
      <c r="B3307" s="6" t="s">
        <v>25</v>
      </c>
      <c r="C3307" s="11" t="s">
        <v>443</v>
      </c>
      <c r="D3307" s="11" t="s">
        <v>334</v>
      </c>
      <c r="E3307" s="11" t="s">
        <v>444</v>
      </c>
      <c r="F3307" s="283" t="s">
        <v>8587</v>
      </c>
      <c r="G3307" s="6" t="s">
        <v>337</v>
      </c>
      <c r="H3307" s="6">
        <v>60</v>
      </c>
      <c r="I3307" s="6" t="s">
        <v>31</v>
      </c>
      <c r="J3307" s="6" t="s">
        <v>32</v>
      </c>
      <c r="K3307" s="6" t="s">
        <v>240</v>
      </c>
      <c r="L3307" s="6" t="s">
        <v>8586</v>
      </c>
      <c r="M3307" s="41" t="s">
        <v>35</v>
      </c>
      <c r="N3307" s="11" t="s">
        <v>78</v>
      </c>
      <c r="O3307" s="3" t="s">
        <v>79</v>
      </c>
      <c r="P3307" s="32" t="s">
        <v>432</v>
      </c>
      <c r="Q3307" s="11" t="s">
        <v>433</v>
      </c>
      <c r="R3307" s="12">
        <v>133.565</v>
      </c>
      <c r="S3307" s="12">
        <v>373505</v>
      </c>
      <c r="T3307" s="9">
        <f t="shared" si="1883"/>
        <v>49887195.324999996</v>
      </c>
      <c r="U3307" s="9">
        <f t="shared" si="1888"/>
        <v>55873658.763999999</v>
      </c>
      <c r="V3307" s="282" t="s">
        <v>80</v>
      </c>
      <c r="W3307" s="282">
        <v>2016</v>
      </c>
      <c r="X3307" s="41"/>
    </row>
    <row r="3308" spans="1:24" ht="153" x14ac:dyDescent="0.25">
      <c r="A3308" s="6" t="s">
        <v>9159</v>
      </c>
      <c r="B3308" s="6" t="s">
        <v>25</v>
      </c>
      <c r="C3308" s="11" t="s">
        <v>462</v>
      </c>
      <c r="D3308" s="11" t="s">
        <v>334</v>
      </c>
      <c r="E3308" s="11" t="s">
        <v>463</v>
      </c>
      <c r="F3308" s="283" t="s">
        <v>8588</v>
      </c>
      <c r="G3308" s="6" t="s">
        <v>337</v>
      </c>
      <c r="H3308" s="6">
        <v>60</v>
      </c>
      <c r="I3308" s="6" t="s">
        <v>31</v>
      </c>
      <c r="J3308" s="6" t="s">
        <v>32</v>
      </c>
      <c r="K3308" s="6" t="s">
        <v>240</v>
      </c>
      <c r="L3308" s="6" t="s">
        <v>8586</v>
      </c>
      <c r="M3308" s="41" t="s">
        <v>35</v>
      </c>
      <c r="N3308" s="11" t="s">
        <v>78</v>
      </c>
      <c r="O3308" s="3" t="s">
        <v>79</v>
      </c>
      <c r="P3308" s="32" t="s">
        <v>432</v>
      </c>
      <c r="Q3308" s="11" t="s">
        <v>433</v>
      </c>
      <c r="R3308" s="12">
        <v>40.131999999999998</v>
      </c>
      <c r="S3308" s="12">
        <v>433189</v>
      </c>
      <c r="T3308" s="9">
        <f t="shared" si="1883"/>
        <v>17384740.947999999</v>
      </c>
      <c r="U3308" s="9">
        <f t="shared" si="1888"/>
        <v>19470909.861760002</v>
      </c>
      <c r="V3308" s="282" t="s">
        <v>80</v>
      </c>
      <c r="W3308" s="282">
        <v>2016</v>
      </c>
      <c r="X3308" s="41"/>
    </row>
    <row r="3309" spans="1:24" ht="153" x14ac:dyDescent="0.25">
      <c r="A3309" s="6" t="s">
        <v>9160</v>
      </c>
      <c r="B3309" s="6" t="s">
        <v>25</v>
      </c>
      <c r="C3309" s="11" t="s">
        <v>8589</v>
      </c>
      <c r="D3309" s="11" t="s">
        <v>366</v>
      </c>
      <c r="E3309" s="11" t="s">
        <v>8590</v>
      </c>
      <c r="F3309" s="283" t="s">
        <v>8591</v>
      </c>
      <c r="G3309" s="6" t="s">
        <v>30</v>
      </c>
      <c r="H3309" s="6">
        <v>60</v>
      </c>
      <c r="I3309" s="6" t="s">
        <v>31</v>
      </c>
      <c r="J3309" s="6" t="s">
        <v>32</v>
      </c>
      <c r="K3309" s="6" t="s">
        <v>240</v>
      </c>
      <c r="L3309" s="6" t="s">
        <v>8586</v>
      </c>
      <c r="M3309" s="41" t="s">
        <v>35</v>
      </c>
      <c r="N3309" s="11" t="s">
        <v>78</v>
      </c>
      <c r="O3309" s="3" t="s">
        <v>79</v>
      </c>
      <c r="P3309" s="41" t="s">
        <v>38</v>
      </c>
      <c r="Q3309" s="2" t="s">
        <v>39</v>
      </c>
      <c r="R3309" s="12">
        <v>10</v>
      </c>
      <c r="S3309" s="12">
        <v>50093.675999999999</v>
      </c>
      <c r="T3309" s="9">
        <f t="shared" si="1883"/>
        <v>500936.76</v>
      </c>
      <c r="U3309" s="9">
        <f t="shared" si="1888"/>
        <v>561049.1712000001</v>
      </c>
      <c r="V3309" s="282" t="s">
        <v>80</v>
      </c>
      <c r="W3309" s="282">
        <v>2016</v>
      </c>
      <c r="X3309" s="41"/>
    </row>
    <row r="3310" spans="1:24" ht="153" x14ac:dyDescent="0.25">
      <c r="A3310" s="6" t="s">
        <v>9161</v>
      </c>
      <c r="B3310" s="6" t="s">
        <v>25</v>
      </c>
      <c r="C3310" s="11" t="s">
        <v>570</v>
      </c>
      <c r="D3310" s="11" t="s">
        <v>366</v>
      </c>
      <c r="E3310" s="11" t="s">
        <v>571</v>
      </c>
      <c r="F3310" s="283" t="s">
        <v>8592</v>
      </c>
      <c r="G3310" s="6" t="s">
        <v>30</v>
      </c>
      <c r="H3310" s="6">
        <v>60</v>
      </c>
      <c r="I3310" s="6" t="s">
        <v>31</v>
      </c>
      <c r="J3310" s="6" t="s">
        <v>32</v>
      </c>
      <c r="K3310" s="6" t="s">
        <v>240</v>
      </c>
      <c r="L3310" s="6" t="s">
        <v>8586</v>
      </c>
      <c r="M3310" s="41" t="s">
        <v>35</v>
      </c>
      <c r="N3310" s="11" t="s">
        <v>78</v>
      </c>
      <c r="O3310" s="3" t="s">
        <v>79</v>
      </c>
      <c r="P3310" s="41" t="s">
        <v>38</v>
      </c>
      <c r="Q3310" s="2" t="s">
        <v>39</v>
      </c>
      <c r="R3310" s="12">
        <v>14</v>
      </c>
      <c r="S3310" s="12">
        <v>26709.864000000001</v>
      </c>
      <c r="T3310" s="9">
        <f t="shared" si="1883"/>
        <v>373938.09600000002</v>
      </c>
      <c r="U3310" s="9">
        <f t="shared" si="1888"/>
        <v>418810.66752000008</v>
      </c>
      <c r="V3310" s="282" t="s">
        <v>80</v>
      </c>
      <c r="W3310" s="282">
        <v>2016</v>
      </c>
      <c r="X3310" s="41"/>
    </row>
    <row r="3311" spans="1:24" ht="153" x14ac:dyDescent="0.25">
      <c r="A3311" s="6" t="s">
        <v>9162</v>
      </c>
      <c r="B3311" s="6" t="s">
        <v>25</v>
      </c>
      <c r="C3311" s="11" t="s">
        <v>590</v>
      </c>
      <c r="D3311" s="11" t="s">
        <v>366</v>
      </c>
      <c r="E3311" s="11" t="s">
        <v>591</v>
      </c>
      <c r="F3311" s="283" t="s">
        <v>8593</v>
      </c>
      <c r="G3311" s="6" t="s">
        <v>30</v>
      </c>
      <c r="H3311" s="6">
        <v>60</v>
      </c>
      <c r="I3311" s="6" t="s">
        <v>31</v>
      </c>
      <c r="J3311" s="6" t="s">
        <v>32</v>
      </c>
      <c r="K3311" s="6" t="s">
        <v>240</v>
      </c>
      <c r="L3311" s="6" t="s">
        <v>8586</v>
      </c>
      <c r="M3311" s="41" t="s">
        <v>35</v>
      </c>
      <c r="N3311" s="11" t="s">
        <v>78</v>
      </c>
      <c r="O3311" s="3" t="s">
        <v>79</v>
      </c>
      <c r="P3311" s="41" t="s">
        <v>38</v>
      </c>
      <c r="Q3311" s="2" t="s">
        <v>39</v>
      </c>
      <c r="R3311" s="12">
        <v>76</v>
      </c>
      <c r="S3311" s="12">
        <v>18002.400000000001</v>
      </c>
      <c r="T3311" s="9">
        <f t="shared" si="1883"/>
        <v>1368182.4000000001</v>
      </c>
      <c r="U3311" s="9">
        <f t="shared" si="1888"/>
        <v>1532364.2880000004</v>
      </c>
      <c r="V3311" s="282" t="s">
        <v>80</v>
      </c>
      <c r="W3311" s="282">
        <v>2016</v>
      </c>
      <c r="X3311" s="41"/>
    </row>
    <row r="3312" spans="1:24" ht="153" x14ac:dyDescent="0.25">
      <c r="A3312" s="6" t="s">
        <v>9163</v>
      </c>
      <c r="B3312" s="6" t="s">
        <v>25</v>
      </c>
      <c r="C3312" s="11" t="s">
        <v>8594</v>
      </c>
      <c r="D3312" s="11" t="s">
        <v>417</v>
      </c>
      <c r="E3312" s="11" t="s">
        <v>8595</v>
      </c>
      <c r="F3312" s="283" t="s">
        <v>8596</v>
      </c>
      <c r="G3312" s="6" t="s">
        <v>30</v>
      </c>
      <c r="H3312" s="6">
        <v>60</v>
      </c>
      <c r="I3312" s="6" t="s">
        <v>31</v>
      </c>
      <c r="J3312" s="6" t="s">
        <v>32</v>
      </c>
      <c r="K3312" s="6" t="s">
        <v>240</v>
      </c>
      <c r="L3312" s="6" t="s">
        <v>8586</v>
      </c>
      <c r="M3312" s="41" t="s">
        <v>35</v>
      </c>
      <c r="N3312" s="11" t="s">
        <v>78</v>
      </c>
      <c r="O3312" s="3" t="s">
        <v>79</v>
      </c>
      <c r="P3312" s="41" t="s">
        <v>38</v>
      </c>
      <c r="Q3312" s="2" t="s">
        <v>39</v>
      </c>
      <c r="R3312" s="12">
        <v>3</v>
      </c>
      <c r="S3312" s="12">
        <v>87230.388000000006</v>
      </c>
      <c r="T3312" s="9">
        <f t="shared" si="1883"/>
        <v>261691.16400000002</v>
      </c>
      <c r="U3312" s="9">
        <f t="shared" si="1888"/>
        <v>293094.10368000006</v>
      </c>
      <c r="V3312" s="282" t="s">
        <v>80</v>
      </c>
      <c r="W3312" s="282">
        <v>2016</v>
      </c>
      <c r="X3312" s="41"/>
    </row>
    <row r="3313" spans="1:24" ht="153" x14ac:dyDescent="0.25">
      <c r="A3313" s="6" t="s">
        <v>9164</v>
      </c>
      <c r="B3313" s="6" t="s">
        <v>25</v>
      </c>
      <c r="C3313" s="11" t="s">
        <v>8597</v>
      </c>
      <c r="D3313" s="11" t="s">
        <v>417</v>
      </c>
      <c r="E3313" s="11" t="s">
        <v>8598</v>
      </c>
      <c r="F3313" s="283" t="s">
        <v>8599</v>
      </c>
      <c r="G3313" s="6" t="s">
        <v>30</v>
      </c>
      <c r="H3313" s="6">
        <v>60</v>
      </c>
      <c r="I3313" s="6" t="s">
        <v>31</v>
      </c>
      <c r="J3313" s="6" t="s">
        <v>32</v>
      </c>
      <c r="K3313" s="6" t="s">
        <v>240</v>
      </c>
      <c r="L3313" s="6" t="s">
        <v>8586</v>
      </c>
      <c r="M3313" s="41" t="s">
        <v>35</v>
      </c>
      <c r="N3313" s="11" t="s">
        <v>78</v>
      </c>
      <c r="O3313" s="3" t="s">
        <v>79</v>
      </c>
      <c r="P3313" s="41" t="s">
        <v>38</v>
      </c>
      <c r="Q3313" s="2" t="s">
        <v>39</v>
      </c>
      <c r="R3313" s="12">
        <v>5</v>
      </c>
      <c r="S3313" s="12">
        <v>71583.504000000001</v>
      </c>
      <c r="T3313" s="9">
        <f t="shared" si="1883"/>
        <v>357917.52</v>
      </c>
      <c r="U3313" s="9">
        <f t="shared" si="1888"/>
        <v>400867.62240000005</v>
      </c>
      <c r="V3313" s="282" t="s">
        <v>80</v>
      </c>
      <c r="W3313" s="282">
        <v>2016</v>
      </c>
      <c r="X3313" s="41"/>
    </row>
    <row r="3314" spans="1:24" ht="153" x14ac:dyDescent="0.25">
      <c r="A3314" s="6" t="s">
        <v>9165</v>
      </c>
      <c r="B3314" s="6" t="s">
        <v>25</v>
      </c>
      <c r="C3314" s="11" t="s">
        <v>8600</v>
      </c>
      <c r="D3314" s="11" t="s">
        <v>417</v>
      </c>
      <c r="E3314" s="11" t="s">
        <v>8601</v>
      </c>
      <c r="F3314" s="283" t="s">
        <v>8602</v>
      </c>
      <c r="G3314" s="6" t="s">
        <v>30</v>
      </c>
      <c r="H3314" s="6">
        <v>60</v>
      </c>
      <c r="I3314" s="6" t="s">
        <v>31</v>
      </c>
      <c r="J3314" s="6" t="s">
        <v>32</v>
      </c>
      <c r="K3314" s="6" t="s">
        <v>240</v>
      </c>
      <c r="L3314" s="6" t="s">
        <v>8586</v>
      </c>
      <c r="M3314" s="41" t="s">
        <v>35</v>
      </c>
      <c r="N3314" s="11" t="s">
        <v>78</v>
      </c>
      <c r="O3314" s="3" t="s">
        <v>79</v>
      </c>
      <c r="P3314" s="41" t="s">
        <v>38</v>
      </c>
      <c r="Q3314" s="2" t="s">
        <v>39</v>
      </c>
      <c r="R3314" s="12">
        <v>4</v>
      </c>
      <c r="S3314" s="12">
        <v>22287.552</v>
      </c>
      <c r="T3314" s="9">
        <f t="shared" si="1883"/>
        <v>89150.207999999999</v>
      </c>
      <c r="U3314" s="9">
        <f t="shared" si="1888"/>
        <v>99848.232960000008</v>
      </c>
      <c r="V3314" s="282" t="s">
        <v>80</v>
      </c>
      <c r="W3314" s="282">
        <v>2016</v>
      </c>
      <c r="X3314" s="41"/>
    </row>
    <row r="3315" spans="1:24" ht="153" x14ac:dyDescent="0.25">
      <c r="A3315" s="6" t="s">
        <v>9166</v>
      </c>
      <c r="B3315" s="6" t="s">
        <v>25</v>
      </c>
      <c r="C3315" s="11" t="s">
        <v>8604</v>
      </c>
      <c r="D3315" s="11" t="s">
        <v>417</v>
      </c>
      <c r="E3315" s="11" t="s">
        <v>8605</v>
      </c>
      <c r="F3315" s="283" t="s">
        <v>8603</v>
      </c>
      <c r="G3315" s="6" t="s">
        <v>30</v>
      </c>
      <c r="H3315" s="6">
        <v>60</v>
      </c>
      <c r="I3315" s="6" t="s">
        <v>31</v>
      </c>
      <c r="J3315" s="6" t="s">
        <v>32</v>
      </c>
      <c r="K3315" s="6" t="s">
        <v>240</v>
      </c>
      <c r="L3315" s="6" t="s">
        <v>8586</v>
      </c>
      <c r="M3315" s="41" t="s">
        <v>35</v>
      </c>
      <c r="N3315" s="11" t="s">
        <v>78</v>
      </c>
      <c r="O3315" s="3" t="s">
        <v>79</v>
      </c>
      <c r="P3315" s="41" t="s">
        <v>38</v>
      </c>
      <c r="Q3315" s="2" t="s">
        <v>39</v>
      </c>
      <c r="R3315" s="12">
        <v>4</v>
      </c>
      <c r="S3315" s="12">
        <v>24238.799999999999</v>
      </c>
      <c r="T3315" s="9">
        <f t="shared" si="1883"/>
        <v>96955.199999999997</v>
      </c>
      <c r="U3315" s="9">
        <f t="shared" si="1888"/>
        <v>108589.82400000001</v>
      </c>
      <c r="V3315" s="282" t="s">
        <v>80</v>
      </c>
      <c r="W3315" s="282">
        <v>2016</v>
      </c>
      <c r="X3315" s="41"/>
    </row>
    <row r="3316" spans="1:24" ht="153" x14ac:dyDescent="0.25">
      <c r="A3316" s="6" t="s">
        <v>9167</v>
      </c>
      <c r="B3316" s="6" t="s">
        <v>25</v>
      </c>
      <c r="C3316" s="11" t="s">
        <v>8604</v>
      </c>
      <c r="D3316" s="11" t="s">
        <v>417</v>
      </c>
      <c r="E3316" s="11" t="s">
        <v>8605</v>
      </c>
      <c r="F3316" s="283" t="s">
        <v>8606</v>
      </c>
      <c r="G3316" s="6" t="s">
        <v>30</v>
      </c>
      <c r="H3316" s="6">
        <v>60</v>
      </c>
      <c r="I3316" s="6" t="s">
        <v>31</v>
      </c>
      <c r="J3316" s="6" t="s">
        <v>32</v>
      </c>
      <c r="K3316" s="6" t="s">
        <v>240</v>
      </c>
      <c r="L3316" s="6" t="s">
        <v>8586</v>
      </c>
      <c r="M3316" s="41" t="s">
        <v>35</v>
      </c>
      <c r="N3316" s="11" t="s">
        <v>78</v>
      </c>
      <c r="O3316" s="3" t="s">
        <v>79</v>
      </c>
      <c r="P3316" s="41" t="s">
        <v>38</v>
      </c>
      <c r="Q3316" s="2" t="s">
        <v>39</v>
      </c>
      <c r="R3316" s="12">
        <v>10</v>
      </c>
      <c r="S3316" s="12">
        <v>18430.080000000002</v>
      </c>
      <c r="T3316" s="9">
        <f t="shared" si="1883"/>
        <v>184300.80000000002</v>
      </c>
      <c r="U3316" s="9">
        <f t="shared" si="1888"/>
        <v>206416.89600000004</v>
      </c>
      <c r="V3316" s="282" t="s">
        <v>80</v>
      </c>
      <c r="W3316" s="282">
        <v>2016</v>
      </c>
      <c r="X3316" s="41"/>
    </row>
    <row r="3317" spans="1:24" ht="153" x14ac:dyDescent="0.25">
      <c r="A3317" s="6" t="s">
        <v>9168</v>
      </c>
      <c r="B3317" s="6" t="s">
        <v>25</v>
      </c>
      <c r="C3317" s="11" t="s">
        <v>719</v>
      </c>
      <c r="D3317" s="11" t="s">
        <v>707</v>
      </c>
      <c r="E3317" s="11" t="s">
        <v>720</v>
      </c>
      <c r="F3317" s="283" t="s">
        <v>721</v>
      </c>
      <c r="G3317" s="6" t="s">
        <v>30</v>
      </c>
      <c r="H3317" s="6">
        <v>60</v>
      </c>
      <c r="I3317" s="6" t="s">
        <v>31</v>
      </c>
      <c r="J3317" s="6" t="s">
        <v>32</v>
      </c>
      <c r="K3317" s="6" t="s">
        <v>240</v>
      </c>
      <c r="L3317" s="6" t="s">
        <v>8586</v>
      </c>
      <c r="M3317" s="41" t="s">
        <v>35</v>
      </c>
      <c r="N3317" s="11" t="s">
        <v>78</v>
      </c>
      <c r="O3317" s="3" t="s">
        <v>79</v>
      </c>
      <c r="P3317" s="41" t="s">
        <v>301</v>
      </c>
      <c r="Q3317" s="307" t="s">
        <v>2030</v>
      </c>
      <c r="R3317" s="12">
        <v>8</v>
      </c>
      <c r="S3317" s="12">
        <v>104000</v>
      </c>
      <c r="T3317" s="9">
        <f t="shared" si="1883"/>
        <v>832000</v>
      </c>
      <c r="U3317" s="9">
        <f t="shared" si="1888"/>
        <v>931840.00000000012</v>
      </c>
      <c r="V3317" s="282" t="s">
        <v>80</v>
      </c>
      <c r="W3317" s="282">
        <v>2016</v>
      </c>
      <c r="X3317" s="41"/>
    </row>
    <row r="3318" spans="1:24" ht="153" x14ac:dyDescent="0.25">
      <c r="A3318" s="6" t="s">
        <v>9169</v>
      </c>
      <c r="B3318" s="6" t="s">
        <v>25</v>
      </c>
      <c r="C3318" s="11" t="s">
        <v>8607</v>
      </c>
      <c r="D3318" s="11" t="s">
        <v>707</v>
      </c>
      <c r="E3318" s="11" t="s">
        <v>8608</v>
      </c>
      <c r="F3318" s="313" t="s">
        <v>8609</v>
      </c>
      <c r="G3318" s="6" t="s">
        <v>30</v>
      </c>
      <c r="H3318" s="6">
        <v>60</v>
      </c>
      <c r="I3318" s="6" t="s">
        <v>31</v>
      </c>
      <c r="J3318" s="6" t="s">
        <v>32</v>
      </c>
      <c r="K3318" s="6" t="s">
        <v>240</v>
      </c>
      <c r="L3318" s="6" t="s">
        <v>8586</v>
      </c>
      <c r="M3318" s="41" t="s">
        <v>35</v>
      </c>
      <c r="N3318" s="11" t="s">
        <v>78</v>
      </c>
      <c r="O3318" s="3" t="s">
        <v>79</v>
      </c>
      <c r="P3318" s="41" t="s">
        <v>301</v>
      </c>
      <c r="Q3318" s="307" t="s">
        <v>2030</v>
      </c>
      <c r="R3318" s="12">
        <v>1</v>
      </c>
      <c r="S3318" s="12">
        <v>186000</v>
      </c>
      <c r="T3318" s="9">
        <f t="shared" si="1883"/>
        <v>186000</v>
      </c>
      <c r="U3318" s="9">
        <f t="shared" si="1888"/>
        <v>208320.00000000003</v>
      </c>
      <c r="V3318" s="282" t="s">
        <v>80</v>
      </c>
      <c r="W3318" s="282">
        <v>2016</v>
      </c>
      <c r="X3318" s="41"/>
    </row>
    <row r="3319" spans="1:24" ht="153" x14ac:dyDescent="0.25">
      <c r="A3319" s="6" t="s">
        <v>9170</v>
      </c>
      <c r="B3319" s="6" t="s">
        <v>25</v>
      </c>
      <c r="C3319" s="11" t="s">
        <v>719</v>
      </c>
      <c r="D3319" s="11" t="s">
        <v>707</v>
      </c>
      <c r="E3319" s="11" t="s">
        <v>720</v>
      </c>
      <c r="F3319" s="283" t="s">
        <v>8610</v>
      </c>
      <c r="G3319" s="6" t="s">
        <v>30</v>
      </c>
      <c r="H3319" s="6">
        <v>60</v>
      </c>
      <c r="I3319" s="6" t="s">
        <v>31</v>
      </c>
      <c r="J3319" s="6" t="s">
        <v>32</v>
      </c>
      <c r="K3319" s="6" t="s">
        <v>240</v>
      </c>
      <c r="L3319" s="6" t="s">
        <v>8586</v>
      </c>
      <c r="M3319" s="41" t="s">
        <v>35</v>
      </c>
      <c r="N3319" s="11" t="s">
        <v>78</v>
      </c>
      <c r="O3319" s="3" t="s">
        <v>79</v>
      </c>
      <c r="P3319" s="41" t="s">
        <v>301</v>
      </c>
      <c r="Q3319" s="307" t="s">
        <v>2030</v>
      </c>
      <c r="R3319" s="12">
        <v>14</v>
      </c>
      <c r="S3319" s="12">
        <v>142800</v>
      </c>
      <c r="T3319" s="9">
        <f t="shared" si="1883"/>
        <v>1999200</v>
      </c>
      <c r="U3319" s="9">
        <f t="shared" si="1888"/>
        <v>2239104</v>
      </c>
      <c r="V3319" s="282" t="s">
        <v>80</v>
      </c>
      <c r="W3319" s="282">
        <v>2016</v>
      </c>
      <c r="X3319" s="41"/>
    </row>
    <row r="3320" spans="1:24" ht="153" x14ac:dyDescent="0.25">
      <c r="A3320" s="6" t="s">
        <v>9171</v>
      </c>
      <c r="B3320" s="6" t="s">
        <v>25</v>
      </c>
      <c r="C3320" s="11" t="s">
        <v>737</v>
      </c>
      <c r="D3320" s="11" t="s">
        <v>707</v>
      </c>
      <c r="E3320" s="11" t="s">
        <v>738</v>
      </c>
      <c r="F3320" s="283" t="s">
        <v>8611</v>
      </c>
      <c r="G3320" s="6" t="s">
        <v>30</v>
      </c>
      <c r="H3320" s="6">
        <v>60</v>
      </c>
      <c r="I3320" s="6" t="s">
        <v>31</v>
      </c>
      <c r="J3320" s="6" t="s">
        <v>32</v>
      </c>
      <c r="K3320" s="6" t="s">
        <v>240</v>
      </c>
      <c r="L3320" s="6" t="s">
        <v>8586</v>
      </c>
      <c r="M3320" s="41" t="s">
        <v>35</v>
      </c>
      <c r="N3320" s="11" t="s">
        <v>78</v>
      </c>
      <c r="O3320" s="3" t="s">
        <v>79</v>
      </c>
      <c r="P3320" s="41" t="s">
        <v>301</v>
      </c>
      <c r="Q3320" s="307" t="s">
        <v>2030</v>
      </c>
      <c r="R3320" s="12">
        <v>11</v>
      </c>
      <c r="S3320" s="12">
        <v>107500</v>
      </c>
      <c r="T3320" s="9">
        <f t="shared" si="1883"/>
        <v>1182500</v>
      </c>
      <c r="U3320" s="9">
        <f t="shared" si="1888"/>
        <v>1324400.0000000002</v>
      </c>
      <c r="V3320" s="282" t="s">
        <v>80</v>
      </c>
      <c r="W3320" s="282">
        <v>2016</v>
      </c>
      <c r="X3320" s="41"/>
    </row>
    <row r="3321" spans="1:24" ht="153" x14ac:dyDescent="0.25">
      <c r="A3321" s="6" t="s">
        <v>9172</v>
      </c>
      <c r="B3321" s="6" t="s">
        <v>25</v>
      </c>
      <c r="C3321" s="11" t="s">
        <v>8612</v>
      </c>
      <c r="D3321" s="11" t="s">
        <v>8613</v>
      </c>
      <c r="E3321" s="11" t="s">
        <v>8614</v>
      </c>
      <c r="F3321" s="283" t="s">
        <v>8615</v>
      </c>
      <c r="G3321" s="6" t="s">
        <v>30</v>
      </c>
      <c r="H3321" s="6">
        <v>60</v>
      </c>
      <c r="I3321" s="6" t="s">
        <v>31</v>
      </c>
      <c r="J3321" s="6" t="s">
        <v>32</v>
      </c>
      <c r="K3321" s="6" t="s">
        <v>240</v>
      </c>
      <c r="L3321" s="6" t="s">
        <v>8586</v>
      </c>
      <c r="M3321" s="41" t="s">
        <v>35</v>
      </c>
      <c r="N3321" s="11" t="s">
        <v>78</v>
      </c>
      <c r="O3321" s="3" t="s">
        <v>79</v>
      </c>
      <c r="P3321" s="41" t="s">
        <v>38</v>
      </c>
      <c r="Q3321" s="2" t="s">
        <v>39</v>
      </c>
      <c r="R3321" s="12">
        <v>4</v>
      </c>
      <c r="S3321" s="12">
        <v>342000</v>
      </c>
      <c r="T3321" s="9">
        <f t="shared" si="1883"/>
        <v>1368000</v>
      </c>
      <c r="U3321" s="9">
        <f t="shared" si="1888"/>
        <v>1532160.0000000002</v>
      </c>
      <c r="V3321" s="282" t="s">
        <v>80</v>
      </c>
      <c r="W3321" s="282">
        <v>2016</v>
      </c>
      <c r="X3321" s="41"/>
    </row>
    <row r="3322" spans="1:24" ht="153" x14ac:dyDescent="0.25">
      <c r="A3322" s="6" t="s">
        <v>9173</v>
      </c>
      <c r="B3322" s="6" t="s">
        <v>25</v>
      </c>
      <c r="C3322" s="11" t="s">
        <v>747</v>
      </c>
      <c r="D3322" s="11" t="s">
        <v>707</v>
      </c>
      <c r="E3322" s="11" t="s">
        <v>748</v>
      </c>
      <c r="F3322" s="283" t="s">
        <v>8616</v>
      </c>
      <c r="G3322" s="6" t="s">
        <v>30</v>
      </c>
      <c r="H3322" s="6">
        <v>60</v>
      </c>
      <c r="I3322" s="6" t="s">
        <v>31</v>
      </c>
      <c r="J3322" s="6" t="s">
        <v>32</v>
      </c>
      <c r="K3322" s="6" t="s">
        <v>240</v>
      </c>
      <c r="L3322" s="6" t="s">
        <v>8586</v>
      </c>
      <c r="M3322" s="41" t="s">
        <v>35</v>
      </c>
      <c r="N3322" s="11" t="s">
        <v>78</v>
      </c>
      <c r="O3322" s="3" t="s">
        <v>79</v>
      </c>
      <c r="P3322" s="41" t="s">
        <v>301</v>
      </c>
      <c r="Q3322" s="307" t="s">
        <v>2030</v>
      </c>
      <c r="R3322" s="12">
        <v>16</v>
      </c>
      <c r="S3322" s="12">
        <v>74857</v>
      </c>
      <c r="T3322" s="9">
        <f t="shared" si="1883"/>
        <v>1197712</v>
      </c>
      <c r="U3322" s="9">
        <f t="shared" si="1888"/>
        <v>1341437.4400000002</v>
      </c>
      <c r="V3322" s="282" t="s">
        <v>80</v>
      </c>
      <c r="W3322" s="282">
        <v>2016</v>
      </c>
      <c r="X3322" s="41"/>
    </row>
    <row r="3323" spans="1:24" ht="153" x14ac:dyDescent="0.25">
      <c r="A3323" s="6" t="s">
        <v>9174</v>
      </c>
      <c r="B3323" s="6" t="s">
        <v>25</v>
      </c>
      <c r="C3323" s="11" t="s">
        <v>8617</v>
      </c>
      <c r="D3323" s="11" t="s">
        <v>334</v>
      </c>
      <c r="E3323" s="11" t="s">
        <v>8618</v>
      </c>
      <c r="F3323" s="314" t="s">
        <v>8619</v>
      </c>
      <c r="G3323" s="6" t="s">
        <v>337</v>
      </c>
      <c r="H3323" s="6">
        <v>60</v>
      </c>
      <c r="I3323" s="6" t="s">
        <v>31</v>
      </c>
      <c r="J3323" s="6" t="s">
        <v>32</v>
      </c>
      <c r="K3323" s="6" t="s">
        <v>240</v>
      </c>
      <c r="L3323" s="6" t="s">
        <v>8586</v>
      </c>
      <c r="M3323" s="41" t="s">
        <v>35</v>
      </c>
      <c r="N3323" s="11" t="s">
        <v>78</v>
      </c>
      <c r="O3323" s="3" t="s">
        <v>79</v>
      </c>
      <c r="P3323" s="41" t="s">
        <v>340</v>
      </c>
      <c r="Q3323" s="307" t="s">
        <v>353</v>
      </c>
      <c r="R3323" s="12">
        <v>797.18</v>
      </c>
      <c r="S3323" s="12">
        <v>28118</v>
      </c>
      <c r="T3323" s="9">
        <f t="shared" si="1883"/>
        <v>22415107.239999998</v>
      </c>
      <c r="U3323" s="9">
        <f t="shared" si="1888"/>
        <v>25104920.108800001</v>
      </c>
      <c r="V3323" s="282" t="s">
        <v>80</v>
      </c>
      <c r="W3323" s="282">
        <v>2016</v>
      </c>
      <c r="X3323" s="41"/>
    </row>
    <row r="3324" spans="1:24" ht="153" x14ac:dyDescent="0.25">
      <c r="A3324" s="6" t="s">
        <v>9175</v>
      </c>
      <c r="B3324" s="6" t="s">
        <v>25</v>
      </c>
      <c r="C3324" s="11" t="s">
        <v>8620</v>
      </c>
      <c r="D3324" s="11" t="s">
        <v>1329</v>
      </c>
      <c r="E3324" s="11" t="s">
        <v>8621</v>
      </c>
      <c r="F3324" s="283" t="s">
        <v>8622</v>
      </c>
      <c r="G3324" s="6" t="s">
        <v>30</v>
      </c>
      <c r="H3324" s="6">
        <v>60</v>
      </c>
      <c r="I3324" s="6" t="s">
        <v>31</v>
      </c>
      <c r="J3324" s="6" t="s">
        <v>32</v>
      </c>
      <c r="K3324" s="6" t="s">
        <v>240</v>
      </c>
      <c r="L3324" s="6" t="s">
        <v>8586</v>
      </c>
      <c r="M3324" s="41" t="s">
        <v>35</v>
      </c>
      <c r="N3324" s="11" t="s">
        <v>78</v>
      </c>
      <c r="O3324" s="3" t="s">
        <v>79</v>
      </c>
      <c r="P3324" s="41" t="s">
        <v>1103</v>
      </c>
      <c r="Q3324" s="307" t="s">
        <v>1074</v>
      </c>
      <c r="R3324" s="12">
        <v>90</v>
      </c>
      <c r="S3324" s="12">
        <v>641</v>
      </c>
      <c r="T3324" s="9">
        <f t="shared" si="1883"/>
        <v>57690</v>
      </c>
      <c r="U3324" s="9">
        <f t="shared" si="1888"/>
        <v>64612.800000000003</v>
      </c>
      <c r="V3324" s="282"/>
      <c r="W3324" s="282">
        <v>2016</v>
      </c>
      <c r="X3324" s="41"/>
    </row>
    <row r="3325" spans="1:24" ht="153" x14ac:dyDescent="0.25">
      <c r="A3325" s="6" t="s">
        <v>9176</v>
      </c>
      <c r="B3325" s="6" t="s">
        <v>25</v>
      </c>
      <c r="C3325" s="11" t="s">
        <v>1917</v>
      </c>
      <c r="D3325" s="11" t="s">
        <v>1372</v>
      </c>
      <c r="E3325" s="11" t="s">
        <v>1918</v>
      </c>
      <c r="F3325" s="313" t="s">
        <v>8623</v>
      </c>
      <c r="G3325" s="6" t="s">
        <v>30</v>
      </c>
      <c r="H3325" s="6">
        <v>0</v>
      </c>
      <c r="I3325" s="6" t="s">
        <v>31</v>
      </c>
      <c r="J3325" s="6" t="s">
        <v>32</v>
      </c>
      <c r="K3325" s="6" t="s">
        <v>240</v>
      </c>
      <c r="L3325" s="6" t="s">
        <v>8586</v>
      </c>
      <c r="M3325" s="41" t="s">
        <v>35</v>
      </c>
      <c r="N3325" s="11" t="s">
        <v>36</v>
      </c>
      <c r="O3325" s="11" t="s">
        <v>2050</v>
      </c>
      <c r="P3325" s="41" t="s">
        <v>340</v>
      </c>
      <c r="Q3325" s="307" t="s">
        <v>353</v>
      </c>
      <c r="R3325" s="12">
        <v>13294</v>
      </c>
      <c r="S3325" s="12">
        <v>59.12</v>
      </c>
      <c r="T3325" s="9">
        <f t="shared" si="1883"/>
        <v>785941.27999999991</v>
      </c>
      <c r="U3325" s="9">
        <f t="shared" si="1888"/>
        <v>880254.23360000004</v>
      </c>
      <c r="V3325" s="282"/>
      <c r="W3325" s="282">
        <v>2016</v>
      </c>
      <c r="X3325" s="41"/>
    </row>
    <row r="3326" spans="1:24" ht="153" x14ac:dyDescent="0.25">
      <c r="A3326" s="6" t="s">
        <v>9177</v>
      </c>
      <c r="B3326" s="6" t="s">
        <v>25</v>
      </c>
      <c r="C3326" s="11" t="s">
        <v>8624</v>
      </c>
      <c r="D3326" s="11" t="s">
        <v>8625</v>
      </c>
      <c r="E3326" s="11" t="s">
        <v>8626</v>
      </c>
      <c r="F3326" s="313" t="s">
        <v>8627</v>
      </c>
      <c r="G3326" s="6" t="s">
        <v>30</v>
      </c>
      <c r="H3326" s="6">
        <v>60</v>
      </c>
      <c r="I3326" s="6" t="s">
        <v>31</v>
      </c>
      <c r="J3326" s="6" t="s">
        <v>32</v>
      </c>
      <c r="K3326" s="6" t="s">
        <v>240</v>
      </c>
      <c r="L3326" s="6" t="s">
        <v>8586</v>
      </c>
      <c r="M3326" s="41" t="s">
        <v>35</v>
      </c>
      <c r="N3326" s="11" t="s">
        <v>78</v>
      </c>
      <c r="O3326" s="3" t="s">
        <v>79</v>
      </c>
      <c r="P3326" s="41" t="s">
        <v>38</v>
      </c>
      <c r="Q3326" s="2" t="s">
        <v>39</v>
      </c>
      <c r="R3326" s="12">
        <v>1746</v>
      </c>
      <c r="S3326" s="12">
        <v>465.29</v>
      </c>
      <c r="T3326" s="9">
        <f t="shared" si="1883"/>
        <v>812396.34000000008</v>
      </c>
      <c r="U3326" s="9">
        <f t="shared" si="1888"/>
        <v>909883.90080000018</v>
      </c>
      <c r="V3326" s="282" t="s">
        <v>80</v>
      </c>
      <c r="W3326" s="282">
        <v>2016</v>
      </c>
      <c r="X3326" s="41"/>
    </row>
    <row r="3327" spans="1:24" ht="153" x14ac:dyDescent="0.25">
      <c r="A3327" s="6" t="s">
        <v>9178</v>
      </c>
      <c r="B3327" s="6" t="s">
        <v>25</v>
      </c>
      <c r="C3327" s="11" t="s">
        <v>1400</v>
      </c>
      <c r="D3327" s="11" t="s">
        <v>1401</v>
      </c>
      <c r="E3327" s="11" t="s">
        <v>1402</v>
      </c>
      <c r="F3327" s="284" t="s">
        <v>8628</v>
      </c>
      <c r="G3327" s="6" t="s">
        <v>337</v>
      </c>
      <c r="H3327" s="6">
        <v>60</v>
      </c>
      <c r="I3327" s="6" t="s">
        <v>31</v>
      </c>
      <c r="J3327" s="6" t="s">
        <v>32</v>
      </c>
      <c r="K3327" s="6" t="s">
        <v>240</v>
      </c>
      <c r="L3327" s="6" t="s">
        <v>8586</v>
      </c>
      <c r="M3327" s="41" t="s">
        <v>35</v>
      </c>
      <c r="N3327" s="11" t="s">
        <v>78</v>
      </c>
      <c r="O3327" s="3" t="s">
        <v>79</v>
      </c>
      <c r="P3327" s="32" t="s">
        <v>432</v>
      </c>
      <c r="Q3327" s="11" t="s">
        <v>433</v>
      </c>
      <c r="R3327" s="12">
        <v>0.48</v>
      </c>
      <c r="S3327" s="12">
        <v>155536</v>
      </c>
      <c r="T3327" s="9">
        <f t="shared" si="1883"/>
        <v>74657.279999999999</v>
      </c>
      <c r="U3327" s="9">
        <f t="shared" si="1888"/>
        <v>83616.153600000005</v>
      </c>
      <c r="V3327" s="282" t="s">
        <v>80</v>
      </c>
      <c r="W3327" s="282">
        <v>2016</v>
      </c>
      <c r="X3327" s="41"/>
    </row>
    <row r="3328" spans="1:24" ht="153" x14ac:dyDescent="0.25">
      <c r="A3328" s="6" t="s">
        <v>9179</v>
      </c>
      <c r="B3328" s="6" t="s">
        <v>25</v>
      </c>
      <c r="C3328" s="11" t="s">
        <v>1559</v>
      </c>
      <c r="D3328" s="11" t="s">
        <v>1534</v>
      </c>
      <c r="E3328" s="11" t="s">
        <v>1560</v>
      </c>
      <c r="F3328" s="284" t="s">
        <v>8629</v>
      </c>
      <c r="G3328" s="6" t="s">
        <v>30</v>
      </c>
      <c r="H3328" s="6">
        <v>60</v>
      </c>
      <c r="I3328" s="6" t="s">
        <v>31</v>
      </c>
      <c r="J3328" s="6" t="s">
        <v>32</v>
      </c>
      <c r="K3328" s="6" t="s">
        <v>240</v>
      </c>
      <c r="L3328" s="6" t="s">
        <v>8586</v>
      </c>
      <c r="M3328" s="41" t="s">
        <v>35</v>
      </c>
      <c r="N3328" s="11" t="s">
        <v>78</v>
      </c>
      <c r="O3328" s="3" t="s">
        <v>79</v>
      </c>
      <c r="P3328" s="32" t="s">
        <v>432</v>
      </c>
      <c r="Q3328" s="11" t="s">
        <v>433</v>
      </c>
      <c r="R3328" s="12">
        <v>0.625</v>
      </c>
      <c r="S3328" s="12">
        <v>143000</v>
      </c>
      <c r="T3328" s="9">
        <f t="shared" si="1883"/>
        <v>89375</v>
      </c>
      <c r="U3328" s="9">
        <f t="shared" si="1888"/>
        <v>100100.00000000001</v>
      </c>
      <c r="V3328" s="282" t="s">
        <v>80</v>
      </c>
      <c r="W3328" s="282">
        <v>2016</v>
      </c>
      <c r="X3328" s="41"/>
    </row>
    <row r="3329" spans="1:24" ht="153" x14ac:dyDescent="0.25">
      <c r="A3329" s="6" t="s">
        <v>9180</v>
      </c>
      <c r="B3329" s="6" t="s">
        <v>25</v>
      </c>
      <c r="C3329" s="11" t="s">
        <v>1600</v>
      </c>
      <c r="D3329" s="11" t="s">
        <v>1601</v>
      </c>
      <c r="E3329" s="11" t="s">
        <v>1602</v>
      </c>
      <c r="F3329" s="284" t="s">
        <v>1603</v>
      </c>
      <c r="G3329" s="6" t="s">
        <v>30</v>
      </c>
      <c r="H3329" s="6">
        <v>0</v>
      </c>
      <c r="I3329" s="6" t="s">
        <v>31</v>
      </c>
      <c r="J3329" s="6" t="s">
        <v>32</v>
      </c>
      <c r="K3329" s="6" t="s">
        <v>240</v>
      </c>
      <c r="L3329" s="6" t="s">
        <v>8586</v>
      </c>
      <c r="M3329" s="41" t="s">
        <v>35</v>
      </c>
      <c r="N3329" s="11" t="s">
        <v>36</v>
      </c>
      <c r="O3329" s="11" t="s">
        <v>2050</v>
      </c>
      <c r="P3329" s="32" t="s">
        <v>432</v>
      </c>
      <c r="Q3329" s="11" t="s">
        <v>433</v>
      </c>
      <c r="R3329" s="12">
        <v>0.62</v>
      </c>
      <c r="S3329" s="12">
        <v>150000</v>
      </c>
      <c r="T3329" s="9">
        <f t="shared" si="1883"/>
        <v>93000</v>
      </c>
      <c r="U3329" s="9">
        <f t="shared" si="1888"/>
        <v>104160.00000000001</v>
      </c>
      <c r="V3329" s="261"/>
      <c r="W3329" s="282">
        <v>2016</v>
      </c>
      <c r="X3329" s="41"/>
    </row>
    <row r="3330" spans="1:24" ht="153" x14ac:dyDescent="0.25">
      <c r="A3330" s="6" t="s">
        <v>9181</v>
      </c>
      <c r="B3330" s="6" t="s">
        <v>25</v>
      </c>
      <c r="C3330" s="11" t="s">
        <v>1734</v>
      </c>
      <c r="D3330" s="11" t="s">
        <v>1726</v>
      </c>
      <c r="E3330" s="11" t="s">
        <v>1735</v>
      </c>
      <c r="F3330" s="284" t="s">
        <v>8630</v>
      </c>
      <c r="G3330" s="6" t="s">
        <v>30</v>
      </c>
      <c r="H3330" s="6">
        <v>60</v>
      </c>
      <c r="I3330" s="6" t="s">
        <v>31</v>
      </c>
      <c r="J3330" s="6" t="s">
        <v>32</v>
      </c>
      <c r="K3330" s="6" t="s">
        <v>240</v>
      </c>
      <c r="L3330" s="6" t="s">
        <v>8586</v>
      </c>
      <c r="M3330" s="41" t="s">
        <v>35</v>
      </c>
      <c r="N3330" s="11" t="s">
        <v>78</v>
      </c>
      <c r="O3330" s="3" t="s">
        <v>79</v>
      </c>
      <c r="P3330" s="41" t="s">
        <v>38</v>
      </c>
      <c r="Q3330" s="2" t="s">
        <v>39</v>
      </c>
      <c r="R3330" s="12">
        <v>1</v>
      </c>
      <c r="S3330" s="12">
        <v>23393.14</v>
      </c>
      <c r="T3330" s="9">
        <f t="shared" si="1883"/>
        <v>23393.14</v>
      </c>
      <c r="U3330" s="9">
        <f t="shared" si="1888"/>
        <v>26200.316800000001</v>
      </c>
      <c r="V3330" s="282" t="s">
        <v>80</v>
      </c>
      <c r="W3330" s="282">
        <v>2016</v>
      </c>
      <c r="X3330" s="41"/>
    </row>
    <row r="3331" spans="1:24" ht="153" x14ac:dyDescent="0.25">
      <c r="A3331" s="6" t="s">
        <v>9182</v>
      </c>
      <c r="B3331" s="6" t="s">
        <v>25</v>
      </c>
      <c r="C3331" s="11" t="s">
        <v>1738</v>
      </c>
      <c r="D3331" s="11" t="s">
        <v>1726</v>
      </c>
      <c r="E3331" s="11" t="s">
        <v>1739</v>
      </c>
      <c r="F3331" s="284" t="s">
        <v>8631</v>
      </c>
      <c r="G3331" s="6" t="s">
        <v>30</v>
      </c>
      <c r="H3331" s="6">
        <v>60</v>
      </c>
      <c r="I3331" s="6" t="s">
        <v>31</v>
      </c>
      <c r="J3331" s="6" t="s">
        <v>32</v>
      </c>
      <c r="K3331" s="6" t="s">
        <v>240</v>
      </c>
      <c r="L3331" s="6" t="s">
        <v>8586</v>
      </c>
      <c r="M3331" s="41" t="s">
        <v>35</v>
      </c>
      <c r="N3331" s="11" t="s">
        <v>78</v>
      </c>
      <c r="O3331" s="3" t="s">
        <v>79</v>
      </c>
      <c r="P3331" s="41" t="s">
        <v>38</v>
      </c>
      <c r="Q3331" s="2" t="s">
        <v>39</v>
      </c>
      <c r="R3331" s="12">
        <v>1</v>
      </c>
      <c r="S3331" s="12">
        <v>16476.740000000002</v>
      </c>
      <c r="T3331" s="9">
        <f t="shared" si="1883"/>
        <v>16476.740000000002</v>
      </c>
      <c r="U3331" s="9">
        <f t="shared" si="1888"/>
        <v>18453.948800000002</v>
      </c>
      <c r="V3331" s="282" t="s">
        <v>80</v>
      </c>
      <c r="W3331" s="282">
        <v>2016</v>
      </c>
      <c r="X3331" s="41"/>
    </row>
    <row r="3332" spans="1:24" ht="153" x14ac:dyDescent="0.25">
      <c r="A3332" s="6" t="s">
        <v>9183</v>
      </c>
      <c r="B3332" s="6" t="s">
        <v>25</v>
      </c>
      <c r="C3332" s="11" t="s">
        <v>1742</v>
      </c>
      <c r="D3332" s="11" t="s">
        <v>1726</v>
      </c>
      <c r="E3332" s="11" t="s">
        <v>1743</v>
      </c>
      <c r="F3332" s="284" t="s">
        <v>8632</v>
      </c>
      <c r="G3332" s="6" t="s">
        <v>30</v>
      </c>
      <c r="H3332" s="6">
        <v>60</v>
      </c>
      <c r="I3332" s="6" t="s">
        <v>31</v>
      </c>
      <c r="J3332" s="6" t="s">
        <v>32</v>
      </c>
      <c r="K3332" s="6" t="s">
        <v>240</v>
      </c>
      <c r="L3332" s="6" t="s">
        <v>8586</v>
      </c>
      <c r="M3332" s="41" t="s">
        <v>35</v>
      </c>
      <c r="N3332" s="11" t="s">
        <v>78</v>
      </c>
      <c r="O3332" s="3" t="s">
        <v>79</v>
      </c>
      <c r="P3332" s="41" t="s">
        <v>38</v>
      </c>
      <c r="Q3332" s="2" t="s">
        <v>39</v>
      </c>
      <c r="R3332" s="12">
        <v>4</v>
      </c>
      <c r="S3332" s="12">
        <v>25538.95</v>
      </c>
      <c r="T3332" s="9">
        <f t="shared" si="1883"/>
        <v>102155.8</v>
      </c>
      <c r="U3332" s="9">
        <f t="shared" si="1888"/>
        <v>114414.49600000001</v>
      </c>
      <c r="V3332" s="282" t="s">
        <v>80</v>
      </c>
      <c r="W3332" s="282">
        <v>2016</v>
      </c>
      <c r="X3332" s="41"/>
    </row>
    <row r="3333" spans="1:24" ht="153" x14ac:dyDescent="0.25">
      <c r="A3333" s="6" t="s">
        <v>9184</v>
      </c>
      <c r="B3333" s="6" t="s">
        <v>25</v>
      </c>
      <c r="C3333" s="11" t="s">
        <v>1746</v>
      </c>
      <c r="D3333" s="11" t="s">
        <v>1726</v>
      </c>
      <c r="E3333" s="11" t="s">
        <v>1747</v>
      </c>
      <c r="F3333" s="284" t="s">
        <v>8633</v>
      </c>
      <c r="G3333" s="6" t="s">
        <v>30</v>
      </c>
      <c r="H3333" s="6">
        <v>60</v>
      </c>
      <c r="I3333" s="6" t="s">
        <v>31</v>
      </c>
      <c r="J3333" s="6" t="s">
        <v>32</v>
      </c>
      <c r="K3333" s="6" t="s">
        <v>240</v>
      </c>
      <c r="L3333" s="6" t="s">
        <v>8586</v>
      </c>
      <c r="M3333" s="41" t="s">
        <v>35</v>
      </c>
      <c r="N3333" s="11" t="s">
        <v>78</v>
      </c>
      <c r="O3333" s="3" t="s">
        <v>79</v>
      </c>
      <c r="P3333" s="41" t="s">
        <v>38</v>
      </c>
      <c r="Q3333" s="2" t="s">
        <v>39</v>
      </c>
      <c r="R3333" s="12">
        <v>4</v>
      </c>
      <c r="S3333" s="12">
        <v>35050.019999999997</v>
      </c>
      <c r="T3333" s="9">
        <f t="shared" si="1883"/>
        <v>140200.07999999999</v>
      </c>
      <c r="U3333" s="9">
        <f t="shared" si="1888"/>
        <v>157024.08960000001</v>
      </c>
      <c r="V3333" s="282" t="s">
        <v>80</v>
      </c>
      <c r="W3333" s="282">
        <v>2016</v>
      </c>
      <c r="X3333" s="41"/>
    </row>
    <row r="3334" spans="1:24" ht="153" x14ac:dyDescent="0.25">
      <c r="A3334" s="6" t="s">
        <v>9185</v>
      </c>
      <c r="B3334" s="6" t="s">
        <v>25</v>
      </c>
      <c r="C3334" s="11" t="s">
        <v>1754</v>
      </c>
      <c r="D3334" s="11" t="s">
        <v>1364</v>
      </c>
      <c r="E3334" s="11" t="s">
        <v>1755</v>
      </c>
      <c r="F3334" s="284" t="s">
        <v>1756</v>
      </c>
      <c r="G3334" s="6" t="s">
        <v>30</v>
      </c>
      <c r="H3334" s="6">
        <v>60</v>
      </c>
      <c r="I3334" s="6" t="s">
        <v>31</v>
      </c>
      <c r="J3334" s="6" t="s">
        <v>32</v>
      </c>
      <c r="K3334" s="6" t="s">
        <v>240</v>
      </c>
      <c r="L3334" s="6" t="s">
        <v>8586</v>
      </c>
      <c r="M3334" s="41" t="s">
        <v>35</v>
      </c>
      <c r="N3334" s="11" t="s">
        <v>78</v>
      </c>
      <c r="O3334" s="3" t="s">
        <v>79</v>
      </c>
      <c r="P3334" s="41" t="s">
        <v>38</v>
      </c>
      <c r="Q3334" s="2" t="s">
        <v>39</v>
      </c>
      <c r="R3334" s="12">
        <v>1</v>
      </c>
      <c r="S3334" s="12">
        <v>18149</v>
      </c>
      <c r="T3334" s="9">
        <f t="shared" si="1883"/>
        <v>18149</v>
      </c>
      <c r="U3334" s="9">
        <f t="shared" si="1888"/>
        <v>20326.88</v>
      </c>
      <c r="V3334" s="282" t="s">
        <v>80</v>
      </c>
      <c r="W3334" s="282">
        <v>2016</v>
      </c>
      <c r="X3334" s="41"/>
    </row>
    <row r="3335" spans="1:24" ht="153" x14ac:dyDescent="0.25">
      <c r="A3335" s="6" t="s">
        <v>9186</v>
      </c>
      <c r="B3335" s="6" t="s">
        <v>25</v>
      </c>
      <c r="C3335" s="11" t="s">
        <v>1758</v>
      </c>
      <c r="D3335" s="11" t="s">
        <v>1364</v>
      </c>
      <c r="E3335" s="11" t="s">
        <v>1759</v>
      </c>
      <c r="F3335" s="284" t="s">
        <v>1760</v>
      </c>
      <c r="G3335" s="6" t="s">
        <v>30</v>
      </c>
      <c r="H3335" s="6">
        <v>60</v>
      </c>
      <c r="I3335" s="6" t="s">
        <v>31</v>
      </c>
      <c r="J3335" s="6" t="s">
        <v>32</v>
      </c>
      <c r="K3335" s="6" t="s">
        <v>240</v>
      </c>
      <c r="L3335" s="6" t="s">
        <v>8586</v>
      </c>
      <c r="M3335" s="41" t="s">
        <v>35</v>
      </c>
      <c r="N3335" s="11" t="s">
        <v>78</v>
      </c>
      <c r="O3335" s="3" t="s">
        <v>79</v>
      </c>
      <c r="P3335" s="41" t="s">
        <v>38</v>
      </c>
      <c r="Q3335" s="2" t="s">
        <v>39</v>
      </c>
      <c r="R3335" s="12">
        <v>4</v>
      </c>
      <c r="S3335" s="12">
        <v>32136</v>
      </c>
      <c r="T3335" s="9">
        <f t="shared" si="1883"/>
        <v>128544</v>
      </c>
      <c r="U3335" s="9">
        <f t="shared" si="1888"/>
        <v>143969.28000000003</v>
      </c>
      <c r="V3335" s="282" t="s">
        <v>80</v>
      </c>
      <c r="W3335" s="282">
        <v>2016</v>
      </c>
      <c r="X3335" s="41"/>
    </row>
    <row r="3336" spans="1:24" ht="153" x14ac:dyDescent="0.25">
      <c r="A3336" s="6" t="s">
        <v>9187</v>
      </c>
      <c r="B3336" s="6" t="s">
        <v>25</v>
      </c>
      <c r="C3336" s="11" t="s">
        <v>1766</v>
      </c>
      <c r="D3336" s="11" t="s">
        <v>1364</v>
      </c>
      <c r="E3336" s="11" t="s">
        <v>1767</v>
      </c>
      <c r="F3336" s="284" t="s">
        <v>1768</v>
      </c>
      <c r="G3336" s="6" t="s">
        <v>30</v>
      </c>
      <c r="H3336" s="6">
        <v>60</v>
      </c>
      <c r="I3336" s="6" t="s">
        <v>31</v>
      </c>
      <c r="J3336" s="6" t="s">
        <v>32</v>
      </c>
      <c r="K3336" s="6" t="s">
        <v>240</v>
      </c>
      <c r="L3336" s="6" t="s">
        <v>8586</v>
      </c>
      <c r="M3336" s="41" t="s">
        <v>35</v>
      </c>
      <c r="N3336" s="11" t="s">
        <v>78</v>
      </c>
      <c r="O3336" s="3" t="s">
        <v>79</v>
      </c>
      <c r="P3336" s="41" t="s">
        <v>38</v>
      </c>
      <c r="Q3336" s="2" t="s">
        <v>39</v>
      </c>
      <c r="R3336" s="12">
        <v>1</v>
      </c>
      <c r="S3336" s="12">
        <v>22635</v>
      </c>
      <c r="T3336" s="9">
        <f t="shared" si="1883"/>
        <v>22635</v>
      </c>
      <c r="U3336" s="9">
        <f t="shared" si="1888"/>
        <v>25351.200000000001</v>
      </c>
      <c r="V3336" s="282" t="s">
        <v>80</v>
      </c>
      <c r="W3336" s="282">
        <v>2016</v>
      </c>
      <c r="X3336" s="41"/>
    </row>
    <row r="3337" spans="1:24" ht="153" x14ac:dyDescent="0.25">
      <c r="A3337" s="6" t="s">
        <v>9188</v>
      </c>
      <c r="B3337" s="6" t="s">
        <v>25</v>
      </c>
      <c r="C3337" s="11" t="s">
        <v>1770</v>
      </c>
      <c r="D3337" s="11" t="s">
        <v>1364</v>
      </c>
      <c r="E3337" s="11" t="s">
        <v>1771</v>
      </c>
      <c r="F3337" s="284" t="s">
        <v>1772</v>
      </c>
      <c r="G3337" s="6" t="s">
        <v>30</v>
      </c>
      <c r="H3337" s="6">
        <v>60</v>
      </c>
      <c r="I3337" s="6" t="s">
        <v>31</v>
      </c>
      <c r="J3337" s="6" t="s">
        <v>32</v>
      </c>
      <c r="K3337" s="6" t="s">
        <v>240</v>
      </c>
      <c r="L3337" s="6" t="s">
        <v>8586</v>
      </c>
      <c r="M3337" s="41" t="s">
        <v>35</v>
      </c>
      <c r="N3337" s="11" t="s">
        <v>78</v>
      </c>
      <c r="O3337" s="3" t="s">
        <v>79</v>
      </c>
      <c r="P3337" s="41" t="s">
        <v>38</v>
      </c>
      <c r="Q3337" s="2" t="s">
        <v>39</v>
      </c>
      <c r="R3337" s="12">
        <v>4</v>
      </c>
      <c r="S3337" s="12">
        <v>37713.129999999997</v>
      </c>
      <c r="T3337" s="9">
        <f t="shared" si="1883"/>
        <v>150852.51999999999</v>
      </c>
      <c r="U3337" s="9">
        <f t="shared" si="1888"/>
        <v>168954.8224</v>
      </c>
      <c r="V3337" s="282" t="s">
        <v>80</v>
      </c>
      <c r="W3337" s="282">
        <v>2016</v>
      </c>
      <c r="X3337" s="41"/>
    </row>
    <row r="3338" spans="1:24" ht="153" x14ac:dyDescent="0.25">
      <c r="A3338" s="6" t="s">
        <v>9189</v>
      </c>
      <c r="B3338" s="6" t="s">
        <v>25</v>
      </c>
      <c r="C3338" s="11" t="s">
        <v>1783</v>
      </c>
      <c r="D3338" s="11" t="s">
        <v>1784</v>
      </c>
      <c r="E3338" s="11" t="s">
        <v>1785</v>
      </c>
      <c r="F3338" s="284" t="s">
        <v>8634</v>
      </c>
      <c r="G3338" s="6" t="s">
        <v>30</v>
      </c>
      <c r="H3338" s="6">
        <v>60</v>
      </c>
      <c r="I3338" s="6" t="s">
        <v>31</v>
      </c>
      <c r="J3338" s="6" t="s">
        <v>32</v>
      </c>
      <c r="K3338" s="6" t="s">
        <v>240</v>
      </c>
      <c r="L3338" s="6" t="s">
        <v>8586</v>
      </c>
      <c r="M3338" s="41" t="s">
        <v>35</v>
      </c>
      <c r="N3338" s="11" t="s">
        <v>78</v>
      </c>
      <c r="O3338" s="3" t="s">
        <v>79</v>
      </c>
      <c r="P3338" s="41" t="s">
        <v>432</v>
      </c>
      <c r="Q3338" s="11" t="s">
        <v>433</v>
      </c>
      <c r="R3338" s="12">
        <v>36</v>
      </c>
      <c r="S3338" s="12">
        <v>22290</v>
      </c>
      <c r="T3338" s="9">
        <f t="shared" si="1883"/>
        <v>802440</v>
      </c>
      <c r="U3338" s="9">
        <f t="shared" si="1888"/>
        <v>898732.8</v>
      </c>
      <c r="V3338" s="282" t="s">
        <v>80</v>
      </c>
      <c r="W3338" s="282">
        <v>2016</v>
      </c>
      <c r="X3338" s="41"/>
    </row>
    <row r="3339" spans="1:24" ht="153" x14ac:dyDescent="0.25">
      <c r="A3339" s="6" t="s">
        <v>9190</v>
      </c>
      <c r="B3339" s="6" t="s">
        <v>25</v>
      </c>
      <c r="C3339" s="11" t="s">
        <v>1801</v>
      </c>
      <c r="D3339" s="11" t="s">
        <v>1802</v>
      </c>
      <c r="E3339" s="11" t="s">
        <v>1803</v>
      </c>
      <c r="F3339" s="284" t="s">
        <v>8635</v>
      </c>
      <c r="G3339" s="6" t="s">
        <v>30</v>
      </c>
      <c r="H3339" s="6">
        <v>60</v>
      </c>
      <c r="I3339" s="6" t="s">
        <v>31</v>
      </c>
      <c r="J3339" s="6" t="s">
        <v>32</v>
      </c>
      <c r="K3339" s="6" t="s">
        <v>240</v>
      </c>
      <c r="L3339" s="6" t="s">
        <v>8586</v>
      </c>
      <c r="M3339" s="41" t="s">
        <v>35</v>
      </c>
      <c r="N3339" s="11" t="s">
        <v>78</v>
      </c>
      <c r="O3339" s="3" t="s">
        <v>79</v>
      </c>
      <c r="P3339" s="41" t="s">
        <v>38</v>
      </c>
      <c r="Q3339" s="2" t="s">
        <v>39</v>
      </c>
      <c r="R3339" s="12">
        <v>6</v>
      </c>
      <c r="S3339" s="12">
        <v>36675.800000000003</v>
      </c>
      <c r="T3339" s="9">
        <f t="shared" si="1883"/>
        <v>220054.80000000002</v>
      </c>
      <c r="U3339" s="9">
        <f t="shared" si="1888"/>
        <v>246461.37600000005</v>
      </c>
      <c r="V3339" s="282" t="s">
        <v>80</v>
      </c>
      <c r="W3339" s="282">
        <v>2016</v>
      </c>
      <c r="X3339" s="41"/>
    </row>
    <row r="3340" spans="1:24" ht="153" x14ac:dyDescent="0.25">
      <c r="A3340" s="6" t="s">
        <v>9191</v>
      </c>
      <c r="B3340" s="6" t="s">
        <v>25</v>
      </c>
      <c r="C3340" s="11" t="s">
        <v>8636</v>
      </c>
      <c r="D3340" s="11" t="s">
        <v>334</v>
      </c>
      <c r="E3340" s="11" t="s">
        <v>8637</v>
      </c>
      <c r="F3340" s="283" t="s">
        <v>8638</v>
      </c>
      <c r="G3340" s="6" t="s">
        <v>337</v>
      </c>
      <c r="H3340" s="6">
        <v>60</v>
      </c>
      <c r="I3340" s="6" t="s">
        <v>31</v>
      </c>
      <c r="J3340" s="6" t="s">
        <v>32</v>
      </c>
      <c r="K3340" s="6" t="s">
        <v>240</v>
      </c>
      <c r="L3340" s="6" t="s">
        <v>8586</v>
      </c>
      <c r="M3340" s="41" t="s">
        <v>35</v>
      </c>
      <c r="N3340" s="11" t="s">
        <v>78</v>
      </c>
      <c r="O3340" s="3" t="s">
        <v>79</v>
      </c>
      <c r="P3340" s="41" t="s">
        <v>340</v>
      </c>
      <c r="Q3340" s="307" t="s">
        <v>353</v>
      </c>
      <c r="R3340" s="12">
        <v>3232</v>
      </c>
      <c r="S3340" s="12">
        <v>7178.4</v>
      </c>
      <c r="T3340" s="9">
        <f t="shared" si="1883"/>
        <v>23200588.799999997</v>
      </c>
      <c r="U3340" s="9">
        <f t="shared" si="1888"/>
        <v>25984659.456</v>
      </c>
      <c r="V3340" s="282" t="s">
        <v>80</v>
      </c>
      <c r="W3340" s="282">
        <v>2016</v>
      </c>
      <c r="X3340" s="41"/>
    </row>
    <row r="3341" spans="1:24" ht="153" x14ac:dyDescent="0.25">
      <c r="A3341" s="6" t="s">
        <v>9192</v>
      </c>
      <c r="B3341" s="6" t="s">
        <v>25</v>
      </c>
      <c r="C3341" s="11" t="s">
        <v>8639</v>
      </c>
      <c r="D3341" s="11" t="s">
        <v>366</v>
      </c>
      <c r="E3341" s="11" t="s">
        <v>8640</v>
      </c>
      <c r="F3341" s="283" t="s">
        <v>8641</v>
      </c>
      <c r="G3341" s="6" t="s">
        <v>30</v>
      </c>
      <c r="H3341" s="6">
        <v>60</v>
      </c>
      <c r="I3341" s="6" t="s">
        <v>31</v>
      </c>
      <c r="J3341" s="6" t="s">
        <v>32</v>
      </c>
      <c r="K3341" s="6" t="s">
        <v>240</v>
      </c>
      <c r="L3341" s="6" t="s">
        <v>8586</v>
      </c>
      <c r="M3341" s="41" t="s">
        <v>35</v>
      </c>
      <c r="N3341" s="11" t="s">
        <v>78</v>
      </c>
      <c r="O3341" s="3" t="s">
        <v>79</v>
      </c>
      <c r="P3341" s="41" t="s">
        <v>38</v>
      </c>
      <c r="Q3341" s="2" t="s">
        <v>39</v>
      </c>
      <c r="R3341" s="12">
        <v>4</v>
      </c>
      <c r="S3341" s="12">
        <v>86400</v>
      </c>
      <c r="T3341" s="9">
        <f t="shared" si="1883"/>
        <v>345600</v>
      </c>
      <c r="U3341" s="9">
        <f t="shared" si="1888"/>
        <v>387072.00000000006</v>
      </c>
      <c r="V3341" s="282" t="s">
        <v>80</v>
      </c>
      <c r="W3341" s="282">
        <v>2016</v>
      </c>
      <c r="X3341" s="41"/>
    </row>
    <row r="3342" spans="1:24" ht="153" x14ac:dyDescent="0.25">
      <c r="A3342" s="6" t="s">
        <v>9193</v>
      </c>
      <c r="B3342" s="6" t="s">
        <v>25</v>
      </c>
      <c r="C3342" s="11" t="s">
        <v>8642</v>
      </c>
      <c r="D3342" s="11" t="s">
        <v>863</v>
      </c>
      <c r="E3342" s="11" t="s">
        <v>8643</v>
      </c>
      <c r="F3342" s="283" t="s">
        <v>8644</v>
      </c>
      <c r="G3342" s="6" t="s">
        <v>30</v>
      </c>
      <c r="H3342" s="6">
        <v>60</v>
      </c>
      <c r="I3342" s="6" t="s">
        <v>31</v>
      </c>
      <c r="J3342" s="6" t="s">
        <v>32</v>
      </c>
      <c r="K3342" s="6" t="s">
        <v>240</v>
      </c>
      <c r="L3342" s="6" t="s">
        <v>8586</v>
      </c>
      <c r="M3342" s="41" t="s">
        <v>35</v>
      </c>
      <c r="N3342" s="11" t="s">
        <v>78</v>
      </c>
      <c r="O3342" s="3" t="s">
        <v>79</v>
      </c>
      <c r="P3342" s="41" t="s">
        <v>38</v>
      </c>
      <c r="Q3342" s="2" t="s">
        <v>39</v>
      </c>
      <c r="R3342" s="12">
        <v>2</v>
      </c>
      <c r="S3342" s="12">
        <v>43200</v>
      </c>
      <c r="T3342" s="9">
        <f t="shared" si="1883"/>
        <v>86400</v>
      </c>
      <c r="U3342" s="9">
        <f t="shared" si="1888"/>
        <v>96768.000000000015</v>
      </c>
      <c r="V3342" s="282" t="s">
        <v>80</v>
      </c>
      <c r="W3342" s="282">
        <v>2016</v>
      </c>
      <c r="X3342" s="41"/>
    </row>
    <row r="3343" spans="1:24" ht="153" x14ac:dyDescent="0.25">
      <c r="A3343" s="6" t="s">
        <v>9194</v>
      </c>
      <c r="B3343" s="6" t="s">
        <v>25</v>
      </c>
      <c r="C3343" s="11" t="s">
        <v>8645</v>
      </c>
      <c r="D3343" s="11" t="s">
        <v>334</v>
      </c>
      <c r="E3343" s="11" t="s">
        <v>8646</v>
      </c>
      <c r="F3343" s="283" t="s">
        <v>8647</v>
      </c>
      <c r="G3343" s="6" t="s">
        <v>337</v>
      </c>
      <c r="H3343" s="6">
        <v>60</v>
      </c>
      <c r="I3343" s="6" t="s">
        <v>31</v>
      </c>
      <c r="J3343" s="6" t="s">
        <v>32</v>
      </c>
      <c r="K3343" s="6" t="s">
        <v>240</v>
      </c>
      <c r="L3343" s="6" t="s">
        <v>8586</v>
      </c>
      <c r="M3343" s="41" t="s">
        <v>35</v>
      </c>
      <c r="N3343" s="11" t="s">
        <v>78</v>
      </c>
      <c r="O3343" s="3" t="s">
        <v>79</v>
      </c>
      <c r="P3343" s="41" t="s">
        <v>340</v>
      </c>
      <c r="Q3343" s="307" t="s">
        <v>353</v>
      </c>
      <c r="R3343" s="12">
        <v>4626.8999999999996</v>
      </c>
      <c r="S3343" s="12">
        <v>6841</v>
      </c>
      <c r="T3343" s="9">
        <f t="shared" si="1883"/>
        <v>31652622.899999999</v>
      </c>
      <c r="U3343" s="9">
        <f t="shared" si="1888"/>
        <v>35450937.648000002</v>
      </c>
      <c r="V3343" s="282" t="s">
        <v>80</v>
      </c>
      <c r="W3343" s="282">
        <v>2016</v>
      </c>
      <c r="X3343" s="41"/>
    </row>
    <row r="3344" spans="1:24" ht="153" x14ac:dyDescent="0.25">
      <c r="A3344" s="6" t="s">
        <v>9195</v>
      </c>
      <c r="B3344" s="6" t="s">
        <v>25</v>
      </c>
      <c r="C3344" s="11" t="s">
        <v>8648</v>
      </c>
      <c r="D3344" s="11" t="s">
        <v>366</v>
      </c>
      <c r="E3344" s="11" t="s">
        <v>8649</v>
      </c>
      <c r="F3344" s="283" t="s">
        <v>8650</v>
      </c>
      <c r="G3344" s="6" t="s">
        <v>30</v>
      </c>
      <c r="H3344" s="6">
        <v>60</v>
      </c>
      <c r="I3344" s="6" t="s">
        <v>31</v>
      </c>
      <c r="J3344" s="6" t="s">
        <v>32</v>
      </c>
      <c r="K3344" s="6" t="s">
        <v>240</v>
      </c>
      <c r="L3344" s="6" t="s">
        <v>8586</v>
      </c>
      <c r="M3344" s="41" t="s">
        <v>35</v>
      </c>
      <c r="N3344" s="11" t="s">
        <v>78</v>
      </c>
      <c r="O3344" s="3" t="s">
        <v>79</v>
      </c>
      <c r="P3344" s="41" t="s">
        <v>38</v>
      </c>
      <c r="Q3344" s="2" t="s">
        <v>39</v>
      </c>
      <c r="R3344" s="12">
        <v>36</v>
      </c>
      <c r="S3344" s="12">
        <v>84600</v>
      </c>
      <c r="T3344" s="9">
        <f t="shared" ref="T3344:T3408" si="1897">S3344*R3344</f>
        <v>3045600</v>
      </c>
      <c r="U3344" s="9">
        <f t="shared" si="1888"/>
        <v>3411072.0000000005</v>
      </c>
      <c r="V3344" s="282" t="s">
        <v>80</v>
      </c>
      <c r="W3344" s="282">
        <v>2016</v>
      </c>
      <c r="X3344" s="41"/>
    </row>
    <row r="3345" spans="1:24" ht="153" x14ac:dyDescent="0.25">
      <c r="A3345" s="6" t="s">
        <v>9196</v>
      </c>
      <c r="B3345" s="6" t="s">
        <v>25</v>
      </c>
      <c r="C3345" s="11" t="s">
        <v>8642</v>
      </c>
      <c r="D3345" s="11" t="s">
        <v>863</v>
      </c>
      <c r="E3345" s="11" t="s">
        <v>8643</v>
      </c>
      <c r="F3345" s="283" t="s">
        <v>8651</v>
      </c>
      <c r="G3345" s="6" t="s">
        <v>30</v>
      </c>
      <c r="H3345" s="6">
        <v>60</v>
      </c>
      <c r="I3345" s="6" t="s">
        <v>31</v>
      </c>
      <c r="J3345" s="6" t="s">
        <v>32</v>
      </c>
      <c r="K3345" s="6" t="s">
        <v>240</v>
      </c>
      <c r="L3345" s="6" t="s">
        <v>8586</v>
      </c>
      <c r="M3345" s="41" t="s">
        <v>35</v>
      </c>
      <c r="N3345" s="11" t="s">
        <v>78</v>
      </c>
      <c r="O3345" s="3" t="s">
        <v>79</v>
      </c>
      <c r="P3345" s="41" t="s">
        <v>38</v>
      </c>
      <c r="Q3345" s="2" t="s">
        <v>39</v>
      </c>
      <c r="R3345" s="12">
        <v>18</v>
      </c>
      <c r="S3345" s="12">
        <v>105687.72</v>
      </c>
      <c r="T3345" s="9">
        <f t="shared" si="1897"/>
        <v>1902378.96</v>
      </c>
      <c r="U3345" s="9">
        <f t="shared" si="1888"/>
        <v>2130664.4352000002</v>
      </c>
      <c r="V3345" s="282" t="s">
        <v>80</v>
      </c>
      <c r="W3345" s="282">
        <v>2016</v>
      </c>
      <c r="X3345" s="41"/>
    </row>
    <row r="3346" spans="1:24" ht="153" x14ac:dyDescent="0.25">
      <c r="A3346" s="6" t="s">
        <v>9197</v>
      </c>
      <c r="B3346" s="6" t="s">
        <v>25</v>
      </c>
      <c r="C3346" s="11" t="s">
        <v>8652</v>
      </c>
      <c r="D3346" s="11" t="s">
        <v>334</v>
      </c>
      <c r="E3346" s="11" t="s">
        <v>8653</v>
      </c>
      <c r="F3346" s="283" t="s">
        <v>8654</v>
      </c>
      <c r="G3346" s="6" t="s">
        <v>337</v>
      </c>
      <c r="H3346" s="6">
        <v>60</v>
      </c>
      <c r="I3346" s="6" t="s">
        <v>31</v>
      </c>
      <c r="J3346" s="6" t="s">
        <v>32</v>
      </c>
      <c r="K3346" s="6" t="s">
        <v>240</v>
      </c>
      <c r="L3346" s="6" t="s">
        <v>8586</v>
      </c>
      <c r="M3346" s="41" t="s">
        <v>35</v>
      </c>
      <c r="N3346" s="11" t="s">
        <v>78</v>
      </c>
      <c r="O3346" s="3" t="s">
        <v>79</v>
      </c>
      <c r="P3346" s="41" t="s">
        <v>340</v>
      </c>
      <c r="Q3346" s="307" t="s">
        <v>353</v>
      </c>
      <c r="R3346" s="12">
        <v>1729.2</v>
      </c>
      <c r="S3346" s="12">
        <v>5148</v>
      </c>
      <c r="T3346" s="9">
        <f t="shared" si="1897"/>
        <v>8901921.5999999996</v>
      </c>
      <c r="U3346" s="9">
        <f t="shared" si="1888"/>
        <v>9970152.1919999998</v>
      </c>
      <c r="V3346" s="282" t="s">
        <v>80</v>
      </c>
      <c r="W3346" s="282">
        <v>2016</v>
      </c>
      <c r="X3346" s="41"/>
    </row>
    <row r="3347" spans="1:24" ht="153" x14ac:dyDescent="0.25">
      <c r="A3347" s="6" t="s">
        <v>9198</v>
      </c>
      <c r="B3347" s="6" t="s">
        <v>25</v>
      </c>
      <c r="C3347" s="11" t="s">
        <v>8655</v>
      </c>
      <c r="D3347" s="11" t="s">
        <v>366</v>
      </c>
      <c r="E3347" s="11" t="s">
        <v>8656</v>
      </c>
      <c r="F3347" s="283" t="s">
        <v>8657</v>
      </c>
      <c r="G3347" s="6" t="s">
        <v>30</v>
      </c>
      <c r="H3347" s="6">
        <v>60</v>
      </c>
      <c r="I3347" s="6" t="s">
        <v>31</v>
      </c>
      <c r="J3347" s="6" t="s">
        <v>32</v>
      </c>
      <c r="K3347" s="6" t="s">
        <v>240</v>
      </c>
      <c r="L3347" s="6" t="s">
        <v>8586</v>
      </c>
      <c r="M3347" s="41" t="s">
        <v>35</v>
      </c>
      <c r="N3347" s="11" t="s">
        <v>78</v>
      </c>
      <c r="O3347" s="3" t="s">
        <v>79</v>
      </c>
      <c r="P3347" s="41" t="s">
        <v>38</v>
      </c>
      <c r="Q3347" s="2" t="s">
        <v>39</v>
      </c>
      <c r="R3347" s="12">
        <v>12</v>
      </c>
      <c r="S3347" s="12">
        <v>82800</v>
      </c>
      <c r="T3347" s="9">
        <f t="shared" si="1897"/>
        <v>993600</v>
      </c>
      <c r="U3347" s="9">
        <f t="shared" si="1888"/>
        <v>1112832</v>
      </c>
      <c r="V3347" s="282" t="s">
        <v>80</v>
      </c>
      <c r="W3347" s="282">
        <v>2016</v>
      </c>
      <c r="X3347" s="41"/>
    </row>
    <row r="3348" spans="1:24" ht="153" x14ac:dyDescent="0.25">
      <c r="A3348" s="6" t="s">
        <v>9199</v>
      </c>
      <c r="B3348" s="6" t="s">
        <v>25</v>
      </c>
      <c r="C3348" s="11" t="s">
        <v>8642</v>
      </c>
      <c r="D3348" s="11" t="s">
        <v>863</v>
      </c>
      <c r="E3348" s="11" t="s">
        <v>8643</v>
      </c>
      <c r="F3348" s="283" t="s">
        <v>8658</v>
      </c>
      <c r="G3348" s="6" t="s">
        <v>30</v>
      </c>
      <c r="H3348" s="6">
        <v>60</v>
      </c>
      <c r="I3348" s="6" t="s">
        <v>31</v>
      </c>
      <c r="J3348" s="6" t="s">
        <v>32</v>
      </c>
      <c r="K3348" s="6" t="s">
        <v>240</v>
      </c>
      <c r="L3348" s="6" t="s">
        <v>8586</v>
      </c>
      <c r="M3348" s="41" t="s">
        <v>35</v>
      </c>
      <c r="N3348" s="11" t="s">
        <v>78</v>
      </c>
      <c r="O3348" s="3" t="s">
        <v>79</v>
      </c>
      <c r="P3348" s="41" t="s">
        <v>38</v>
      </c>
      <c r="Q3348" s="2" t="s">
        <v>39</v>
      </c>
      <c r="R3348" s="12">
        <v>6</v>
      </c>
      <c r="S3348" s="12">
        <v>105687.72</v>
      </c>
      <c r="T3348" s="9">
        <f t="shared" si="1897"/>
        <v>634126.32000000007</v>
      </c>
      <c r="U3348" s="9">
        <f t="shared" si="1888"/>
        <v>710221.47840000014</v>
      </c>
      <c r="V3348" s="282" t="s">
        <v>80</v>
      </c>
      <c r="W3348" s="282">
        <v>2016</v>
      </c>
      <c r="X3348" s="41"/>
    </row>
    <row r="3349" spans="1:24" ht="153" x14ac:dyDescent="0.25">
      <c r="A3349" s="6" t="s">
        <v>9200</v>
      </c>
      <c r="B3349" s="6" t="s">
        <v>25</v>
      </c>
      <c r="C3349" s="11" t="s">
        <v>8659</v>
      </c>
      <c r="D3349" s="11" t="s">
        <v>334</v>
      </c>
      <c r="E3349" s="11" t="s">
        <v>8660</v>
      </c>
      <c r="F3349" s="283" t="s">
        <v>8661</v>
      </c>
      <c r="G3349" s="6" t="s">
        <v>337</v>
      </c>
      <c r="H3349" s="6">
        <v>60</v>
      </c>
      <c r="I3349" s="6" t="s">
        <v>31</v>
      </c>
      <c r="J3349" s="6" t="s">
        <v>32</v>
      </c>
      <c r="K3349" s="6" t="s">
        <v>240</v>
      </c>
      <c r="L3349" s="6" t="s">
        <v>8586</v>
      </c>
      <c r="M3349" s="41" t="s">
        <v>35</v>
      </c>
      <c r="N3349" s="11" t="s">
        <v>78</v>
      </c>
      <c r="O3349" s="3" t="s">
        <v>79</v>
      </c>
      <c r="P3349" s="41" t="s">
        <v>340</v>
      </c>
      <c r="Q3349" s="307" t="s">
        <v>353</v>
      </c>
      <c r="R3349" s="12">
        <v>3485.51</v>
      </c>
      <c r="S3349" s="12">
        <v>10569.6</v>
      </c>
      <c r="T3349" s="9">
        <f t="shared" si="1897"/>
        <v>36840446.496000007</v>
      </c>
      <c r="U3349" s="9">
        <f t="shared" si="1888"/>
        <v>41261300.075520009</v>
      </c>
      <c r="V3349" s="282" t="s">
        <v>80</v>
      </c>
      <c r="W3349" s="282">
        <v>2016</v>
      </c>
      <c r="X3349" s="41"/>
    </row>
    <row r="3350" spans="1:24" ht="153" x14ac:dyDescent="0.25">
      <c r="A3350" s="6" t="s">
        <v>9201</v>
      </c>
      <c r="B3350" s="6" t="s">
        <v>25</v>
      </c>
      <c r="C3350" s="11" t="s">
        <v>8662</v>
      </c>
      <c r="D3350" s="11" t="s">
        <v>334</v>
      </c>
      <c r="E3350" s="11" t="s">
        <v>8663</v>
      </c>
      <c r="F3350" s="283" t="s">
        <v>8664</v>
      </c>
      <c r="G3350" s="6" t="s">
        <v>337</v>
      </c>
      <c r="H3350" s="6">
        <v>60</v>
      </c>
      <c r="I3350" s="6" t="s">
        <v>31</v>
      </c>
      <c r="J3350" s="6" t="s">
        <v>32</v>
      </c>
      <c r="K3350" s="6" t="s">
        <v>240</v>
      </c>
      <c r="L3350" s="6" t="s">
        <v>8586</v>
      </c>
      <c r="M3350" s="41" t="s">
        <v>35</v>
      </c>
      <c r="N3350" s="11" t="s">
        <v>78</v>
      </c>
      <c r="O3350" s="3" t="s">
        <v>79</v>
      </c>
      <c r="P3350" s="41" t="s">
        <v>340</v>
      </c>
      <c r="Q3350" s="307" t="s">
        <v>353</v>
      </c>
      <c r="R3350" s="12">
        <v>353.5</v>
      </c>
      <c r="S3350" s="12">
        <v>15249.6</v>
      </c>
      <c r="T3350" s="9">
        <f t="shared" si="1897"/>
        <v>5390733.6000000006</v>
      </c>
      <c r="U3350" s="9">
        <f t="shared" si="1888"/>
        <v>6037621.6320000011</v>
      </c>
      <c r="V3350" s="282" t="s">
        <v>80</v>
      </c>
      <c r="W3350" s="282">
        <v>2016</v>
      </c>
      <c r="X3350" s="41"/>
    </row>
    <row r="3351" spans="1:24" ht="153" x14ac:dyDescent="0.25">
      <c r="A3351" s="6" t="s">
        <v>9202</v>
      </c>
      <c r="B3351" s="6" t="s">
        <v>25</v>
      </c>
      <c r="C3351" s="11" t="s">
        <v>8655</v>
      </c>
      <c r="D3351" s="11" t="s">
        <v>366</v>
      </c>
      <c r="E3351" s="11" t="s">
        <v>8656</v>
      </c>
      <c r="F3351" s="283" t="s">
        <v>8665</v>
      </c>
      <c r="G3351" s="6" t="s">
        <v>337</v>
      </c>
      <c r="H3351" s="6">
        <v>60</v>
      </c>
      <c r="I3351" s="6" t="s">
        <v>31</v>
      </c>
      <c r="J3351" s="6" t="s">
        <v>32</v>
      </c>
      <c r="K3351" s="6" t="s">
        <v>240</v>
      </c>
      <c r="L3351" s="6" t="s">
        <v>8586</v>
      </c>
      <c r="M3351" s="41" t="s">
        <v>35</v>
      </c>
      <c r="N3351" s="11" t="s">
        <v>78</v>
      </c>
      <c r="O3351" s="3" t="s">
        <v>79</v>
      </c>
      <c r="P3351" s="41" t="s">
        <v>38</v>
      </c>
      <c r="Q3351" s="2" t="s">
        <v>39</v>
      </c>
      <c r="R3351" s="12">
        <v>40</v>
      </c>
      <c r="S3351" s="12">
        <v>100800</v>
      </c>
      <c r="T3351" s="9">
        <f t="shared" si="1897"/>
        <v>4032000</v>
      </c>
      <c r="U3351" s="9">
        <f t="shared" si="1888"/>
        <v>4515840</v>
      </c>
      <c r="V3351" s="282" t="s">
        <v>80</v>
      </c>
      <c r="W3351" s="282">
        <v>2016</v>
      </c>
      <c r="X3351" s="41"/>
    </row>
    <row r="3352" spans="1:24" ht="153" x14ac:dyDescent="0.25">
      <c r="A3352" s="6" t="s">
        <v>9203</v>
      </c>
      <c r="B3352" s="6" t="s">
        <v>25</v>
      </c>
      <c r="C3352" s="11" t="s">
        <v>8666</v>
      </c>
      <c r="D3352" s="11" t="s">
        <v>366</v>
      </c>
      <c r="E3352" s="11" t="s">
        <v>8667</v>
      </c>
      <c r="F3352" s="283" t="s">
        <v>8668</v>
      </c>
      <c r="G3352" s="6" t="s">
        <v>30</v>
      </c>
      <c r="H3352" s="6">
        <v>60</v>
      </c>
      <c r="I3352" s="6" t="s">
        <v>31</v>
      </c>
      <c r="J3352" s="6" t="s">
        <v>32</v>
      </c>
      <c r="K3352" s="6" t="s">
        <v>240</v>
      </c>
      <c r="L3352" s="6" t="s">
        <v>8586</v>
      </c>
      <c r="M3352" s="41" t="s">
        <v>35</v>
      </c>
      <c r="N3352" s="11" t="s">
        <v>78</v>
      </c>
      <c r="O3352" s="3" t="s">
        <v>79</v>
      </c>
      <c r="P3352" s="41" t="s">
        <v>38</v>
      </c>
      <c r="Q3352" s="2" t="s">
        <v>39</v>
      </c>
      <c r="R3352" s="12">
        <v>4</v>
      </c>
      <c r="S3352" s="12">
        <v>108000</v>
      </c>
      <c r="T3352" s="9">
        <f t="shared" si="1897"/>
        <v>432000</v>
      </c>
      <c r="U3352" s="9">
        <f t="shared" si="1888"/>
        <v>483840.00000000006</v>
      </c>
      <c r="V3352" s="282" t="s">
        <v>80</v>
      </c>
      <c r="W3352" s="282">
        <v>2016</v>
      </c>
      <c r="X3352" s="41"/>
    </row>
    <row r="3353" spans="1:24" ht="153" x14ac:dyDescent="0.25">
      <c r="A3353" s="6" t="s">
        <v>9204</v>
      </c>
      <c r="B3353" s="6" t="s">
        <v>25</v>
      </c>
      <c r="C3353" s="11" t="s">
        <v>8642</v>
      </c>
      <c r="D3353" s="11" t="s">
        <v>863</v>
      </c>
      <c r="E3353" s="11" t="s">
        <v>8643</v>
      </c>
      <c r="F3353" s="283" t="s">
        <v>8669</v>
      </c>
      <c r="G3353" s="6" t="s">
        <v>30</v>
      </c>
      <c r="H3353" s="6">
        <v>60</v>
      </c>
      <c r="I3353" s="6" t="s">
        <v>31</v>
      </c>
      <c r="J3353" s="6" t="s">
        <v>32</v>
      </c>
      <c r="K3353" s="6" t="s">
        <v>240</v>
      </c>
      <c r="L3353" s="6" t="s">
        <v>8586</v>
      </c>
      <c r="M3353" s="41" t="s">
        <v>35</v>
      </c>
      <c r="N3353" s="11" t="s">
        <v>78</v>
      </c>
      <c r="O3353" s="3" t="s">
        <v>79</v>
      </c>
      <c r="P3353" s="41" t="s">
        <v>38</v>
      </c>
      <c r="Q3353" s="2" t="s">
        <v>39</v>
      </c>
      <c r="R3353" s="12">
        <v>20</v>
      </c>
      <c r="S3353" s="12">
        <v>94618.81</v>
      </c>
      <c r="T3353" s="9">
        <f t="shared" si="1897"/>
        <v>1892376.2</v>
      </c>
      <c r="U3353" s="9">
        <f t="shared" si="1888"/>
        <v>2119461.344</v>
      </c>
      <c r="V3353" s="282" t="s">
        <v>80</v>
      </c>
      <c r="W3353" s="282">
        <v>2016</v>
      </c>
      <c r="X3353" s="41"/>
    </row>
    <row r="3354" spans="1:24" ht="153" x14ac:dyDescent="0.25">
      <c r="A3354" s="6" t="s">
        <v>9205</v>
      </c>
      <c r="B3354" s="6" t="s">
        <v>25</v>
      </c>
      <c r="C3354" s="11" t="s">
        <v>8642</v>
      </c>
      <c r="D3354" s="11" t="s">
        <v>863</v>
      </c>
      <c r="E3354" s="11" t="s">
        <v>8643</v>
      </c>
      <c r="F3354" s="283" t="s">
        <v>8670</v>
      </c>
      <c r="G3354" s="6" t="s">
        <v>30</v>
      </c>
      <c r="H3354" s="6">
        <v>60</v>
      </c>
      <c r="I3354" s="6" t="s">
        <v>31</v>
      </c>
      <c r="J3354" s="6" t="s">
        <v>32</v>
      </c>
      <c r="K3354" s="6" t="s">
        <v>240</v>
      </c>
      <c r="L3354" s="6" t="s">
        <v>8586</v>
      </c>
      <c r="M3354" s="41" t="s">
        <v>35</v>
      </c>
      <c r="N3354" s="11" t="s">
        <v>78</v>
      </c>
      <c r="O3354" s="3" t="s">
        <v>79</v>
      </c>
      <c r="P3354" s="41" t="s">
        <v>38</v>
      </c>
      <c r="Q3354" s="2" t="s">
        <v>39</v>
      </c>
      <c r="R3354" s="12">
        <v>2</v>
      </c>
      <c r="S3354" s="12">
        <v>117775.72</v>
      </c>
      <c r="T3354" s="9">
        <f t="shared" si="1897"/>
        <v>235551.44</v>
      </c>
      <c r="U3354" s="9">
        <f t="shared" si="1888"/>
        <v>263817.6128</v>
      </c>
      <c r="V3354" s="282" t="s">
        <v>80</v>
      </c>
      <c r="W3354" s="282">
        <v>2016</v>
      </c>
      <c r="X3354" s="41"/>
    </row>
    <row r="3355" spans="1:24" ht="153" x14ac:dyDescent="0.25">
      <c r="A3355" s="6" t="s">
        <v>9206</v>
      </c>
      <c r="B3355" s="6" t="s">
        <v>25</v>
      </c>
      <c r="C3355" s="11" t="s">
        <v>6794</v>
      </c>
      <c r="D3355" s="11" t="s">
        <v>1372</v>
      </c>
      <c r="E3355" s="11" t="s">
        <v>1373</v>
      </c>
      <c r="F3355" s="284" t="s">
        <v>8671</v>
      </c>
      <c r="G3355" s="6" t="s">
        <v>30</v>
      </c>
      <c r="H3355" s="6">
        <v>0</v>
      </c>
      <c r="I3355" s="6" t="s">
        <v>31</v>
      </c>
      <c r="J3355" s="6" t="s">
        <v>32</v>
      </c>
      <c r="K3355" s="6" t="s">
        <v>240</v>
      </c>
      <c r="L3355" s="6" t="s">
        <v>8586</v>
      </c>
      <c r="M3355" s="41" t="s">
        <v>35</v>
      </c>
      <c r="N3355" s="11" t="s">
        <v>36</v>
      </c>
      <c r="O3355" s="11" t="s">
        <v>2050</v>
      </c>
      <c r="P3355" s="32" t="s">
        <v>432</v>
      </c>
      <c r="Q3355" s="11" t="s">
        <v>433</v>
      </c>
      <c r="R3355" s="12">
        <f>4.04+1.79</f>
        <v>5.83</v>
      </c>
      <c r="S3355" s="12">
        <v>526786</v>
      </c>
      <c r="T3355" s="9">
        <f t="shared" si="1897"/>
        <v>3071162.38</v>
      </c>
      <c r="U3355" s="9">
        <f t="shared" si="1888"/>
        <v>3439701.8656000001</v>
      </c>
      <c r="V3355" s="261"/>
      <c r="W3355" s="282">
        <v>2016</v>
      </c>
      <c r="X3355" s="41"/>
    </row>
    <row r="3356" spans="1:24" ht="153" x14ac:dyDescent="0.25">
      <c r="A3356" s="6" t="s">
        <v>9207</v>
      </c>
      <c r="B3356" s="6" t="s">
        <v>25</v>
      </c>
      <c r="C3356" s="11" t="s">
        <v>1926</v>
      </c>
      <c r="D3356" s="11" t="s">
        <v>1372</v>
      </c>
      <c r="E3356" s="11" t="s">
        <v>1927</v>
      </c>
      <c r="F3356" s="284" t="s">
        <v>8672</v>
      </c>
      <c r="G3356" s="6" t="s">
        <v>30</v>
      </c>
      <c r="H3356" s="6">
        <v>0</v>
      </c>
      <c r="I3356" s="6" t="s">
        <v>31</v>
      </c>
      <c r="J3356" s="6" t="s">
        <v>32</v>
      </c>
      <c r="K3356" s="6" t="s">
        <v>240</v>
      </c>
      <c r="L3356" s="6" t="s">
        <v>8586</v>
      </c>
      <c r="M3356" s="41" t="s">
        <v>35</v>
      </c>
      <c r="N3356" s="11" t="s">
        <v>36</v>
      </c>
      <c r="O3356" s="11" t="s">
        <v>2050</v>
      </c>
      <c r="P3356" s="32" t="s">
        <v>432</v>
      </c>
      <c r="Q3356" s="11" t="s">
        <v>433</v>
      </c>
      <c r="R3356" s="12">
        <v>0.41</v>
      </c>
      <c r="S3356" s="12">
        <v>384000</v>
      </c>
      <c r="T3356" s="9">
        <f t="shared" si="1897"/>
        <v>157440</v>
      </c>
      <c r="U3356" s="9">
        <f t="shared" si="1888"/>
        <v>176332.80000000002</v>
      </c>
      <c r="V3356" s="261"/>
      <c r="W3356" s="282">
        <v>2016</v>
      </c>
      <c r="X3356" s="41"/>
    </row>
    <row r="3357" spans="1:24" ht="153" x14ac:dyDescent="0.25">
      <c r="A3357" s="6" t="s">
        <v>9208</v>
      </c>
      <c r="B3357" s="6" t="s">
        <v>25</v>
      </c>
      <c r="C3357" s="11" t="s">
        <v>8673</v>
      </c>
      <c r="D3357" s="11" t="s">
        <v>1793</v>
      </c>
      <c r="E3357" s="11" t="s">
        <v>8674</v>
      </c>
      <c r="F3357" s="6" t="s">
        <v>8675</v>
      </c>
      <c r="G3357" s="6" t="s">
        <v>30</v>
      </c>
      <c r="H3357" s="6">
        <v>60</v>
      </c>
      <c r="I3357" s="6" t="s">
        <v>31</v>
      </c>
      <c r="J3357" s="6" t="s">
        <v>32</v>
      </c>
      <c r="K3357" s="6" t="s">
        <v>240</v>
      </c>
      <c r="L3357" s="6" t="s">
        <v>8586</v>
      </c>
      <c r="M3357" s="41" t="s">
        <v>35</v>
      </c>
      <c r="N3357" s="11" t="s">
        <v>78</v>
      </c>
      <c r="O3357" s="3" t="s">
        <v>79</v>
      </c>
      <c r="P3357" s="32" t="s">
        <v>1367</v>
      </c>
      <c r="Q3357" s="93" t="s">
        <v>8676</v>
      </c>
      <c r="R3357" s="315">
        <v>70</v>
      </c>
      <c r="S3357" s="316">
        <v>2200</v>
      </c>
      <c r="T3357" s="9">
        <f t="shared" si="1897"/>
        <v>154000</v>
      </c>
      <c r="U3357" s="9">
        <f t="shared" si="1888"/>
        <v>172480.00000000003</v>
      </c>
      <c r="V3357" s="41" t="s">
        <v>80</v>
      </c>
      <c r="W3357" s="282">
        <v>2016</v>
      </c>
      <c r="X3357" s="41"/>
    </row>
    <row r="3358" spans="1:24" ht="153" x14ac:dyDescent="0.25">
      <c r="A3358" s="6" t="s">
        <v>9209</v>
      </c>
      <c r="B3358" s="6" t="s">
        <v>25</v>
      </c>
      <c r="C3358" s="11" t="s">
        <v>8677</v>
      </c>
      <c r="D3358" s="11" t="s">
        <v>8678</v>
      </c>
      <c r="E3358" s="11" t="s">
        <v>8679</v>
      </c>
      <c r="F3358" s="11" t="s">
        <v>8679</v>
      </c>
      <c r="G3358" s="6" t="s">
        <v>30</v>
      </c>
      <c r="H3358" s="6">
        <v>60</v>
      </c>
      <c r="I3358" s="6" t="s">
        <v>31</v>
      </c>
      <c r="J3358" s="6" t="s">
        <v>32</v>
      </c>
      <c r="K3358" s="6" t="s">
        <v>240</v>
      </c>
      <c r="L3358" s="6" t="s">
        <v>8586</v>
      </c>
      <c r="M3358" s="41" t="s">
        <v>35</v>
      </c>
      <c r="N3358" s="11" t="s">
        <v>78</v>
      </c>
      <c r="O3358" s="3" t="s">
        <v>79</v>
      </c>
      <c r="P3358" s="32" t="s">
        <v>1367</v>
      </c>
      <c r="Q3358" s="93" t="s">
        <v>8676</v>
      </c>
      <c r="R3358" s="315">
        <v>8</v>
      </c>
      <c r="S3358" s="316">
        <v>6130.88</v>
      </c>
      <c r="T3358" s="9">
        <f t="shared" si="1897"/>
        <v>49047.040000000001</v>
      </c>
      <c r="U3358" s="9">
        <f t="shared" si="1888"/>
        <v>54932.684800000003</v>
      </c>
      <c r="V3358" s="41" t="s">
        <v>80</v>
      </c>
      <c r="W3358" s="282">
        <v>2016</v>
      </c>
      <c r="X3358" s="41"/>
    </row>
    <row r="3359" spans="1:24" ht="153" x14ac:dyDescent="0.25">
      <c r="A3359" s="6" t="s">
        <v>9210</v>
      </c>
      <c r="B3359" s="6" t="s">
        <v>25</v>
      </c>
      <c r="C3359" s="11" t="s">
        <v>8680</v>
      </c>
      <c r="D3359" s="11" t="s">
        <v>8681</v>
      </c>
      <c r="E3359" s="11" t="s">
        <v>8682</v>
      </c>
      <c r="F3359" s="309" t="s">
        <v>8683</v>
      </c>
      <c r="G3359" s="6" t="s">
        <v>30</v>
      </c>
      <c r="H3359" s="6">
        <v>60</v>
      </c>
      <c r="I3359" s="6" t="s">
        <v>31</v>
      </c>
      <c r="J3359" s="6" t="s">
        <v>32</v>
      </c>
      <c r="K3359" s="6" t="s">
        <v>240</v>
      </c>
      <c r="L3359" s="6" t="s">
        <v>8586</v>
      </c>
      <c r="M3359" s="41" t="s">
        <v>35</v>
      </c>
      <c r="N3359" s="11" t="s">
        <v>78</v>
      </c>
      <c r="O3359" s="3" t="s">
        <v>79</v>
      </c>
      <c r="P3359" s="32" t="s">
        <v>38</v>
      </c>
      <c r="Q3359" s="286" t="s">
        <v>39</v>
      </c>
      <c r="R3359" s="315">
        <v>25</v>
      </c>
      <c r="S3359" s="316">
        <v>20522.026000000002</v>
      </c>
      <c r="T3359" s="9">
        <f t="shared" si="1897"/>
        <v>513050.65</v>
      </c>
      <c r="U3359" s="9">
        <f t="shared" si="1888"/>
        <v>574616.72800000012</v>
      </c>
      <c r="V3359" s="41" t="s">
        <v>80</v>
      </c>
      <c r="W3359" s="282">
        <v>2016</v>
      </c>
      <c r="X3359" s="41"/>
    </row>
    <row r="3360" spans="1:24" ht="102" x14ac:dyDescent="0.25">
      <c r="A3360" s="6" t="s">
        <v>9211</v>
      </c>
      <c r="B3360" s="6" t="s">
        <v>25</v>
      </c>
      <c r="C3360" s="11" t="s">
        <v>1600</v>
      </c>
      <c r="D3360" s="11" t="s">
        <v>1601</v>
      </c>
      <c r="E3360" s="11" t="s">
        <v>1602</v>
      </c>
      <c r="F3360" s="6" t="s">
        <v>1613</v>
      </c>
      <c r="G3360" s="6" t="s">
        <v>30</v>
      </c>
      <c r="H3360" s="126">
        <v>0</v>
      </c>
      <c r="I3360" s="6" t="s">
        <v>31</v>
      </c>
      <c r="J3360" s="6" t="s">
        <v>32</v>
      </c>
      <c r="K3360" s="6" t="s">
        <v>240</v>
      </c>
      <c r="L3360" s="6" t="s">
        <v>8586</v>
      </c>
      <c r="M3360" s="41" t="s">
        <v>35</v>
      </c>
      <c r="N3360" s="6" t="s">
        <v>10770</v>
      </c>
      <c r="O3360" s="6" t="s">
        <v>37</v>
      </c>
      <c r="P3360" s="32" t="s">
        <v>432</v>
      </c>
      <c r="Q3360" s="11" t="s">
        <v>433</v>
      </c>
      <c r="R3360" s="315">
        <v>0.2</v>
      </c>
      <c r="S3360" s="316">
        <v>134605.66</v>
      </c>
      <c r="T3360" s="9">
        <f t="shared" si="1897"/>
        <v>26921.132000000001</v>
      </c>
      <c r="U3360" s="9">
        <f t="shared" si="1888"/>
        <v>30151.667840000006</v>
      </c>
      <c r="V3360" s="317"/>
      <c r="W3360" s="282">
        <v>2016</v>
      </c>
      <c r="X3360" s="41"/>
    </row>
    <row r="3361" spans="1:24" ht="102" x14ac:dyDescent="0.25">
      <c r="A3361" s="6" t="s">
        <v>9212</v>
      </c>
      <c r="B3361" s="6" t="s">
        <v>25</v>
      </c>
      <c r="C3361" s="6" t="s">
        <v>1289</v>
      </c>
      <c r="D3361" s="11" t="s">
        <v>1290</v>
      </c>
      <c r="E3361" s="119" t="s">
        <v>1291</v>
      </c>
      <c r="F3361" s="6" t="s">
        <v>1292</v>
      </c>
      <c r="G3361" s="6" t="s">
        <v>30</v>
      </c>
      <c r="H3361" s="126">
        <v>0</v>
      </c>
      <c r="I3361" s="6" t="s">
        <v>31</v>
      </c>
      <c r="J3361" s="6" t="s">
        <v>32</v>
      </c>
      <c r="K3361" s="6" t="s">
        <v>240</v>
      </c>
      <c r="L3361" s="6" t="s">
        <v>8586</v>
      </c>
      <c r="M3361" s="41" t="s">
        <v>35</v>
      </c>
      <c r="N3361" s="6" t="s">
        <v>10770</v>
      </c>
      <c r="O3361" s="6" t="s">
        <v>37</v>
      </c>
      <c r="P3361" s="32" t="s">
        <v>38</v>
      </c>
      <c r="Q3361" s="11" t="s">
        <v>39</v>
      </c>
      <c r="R3361" s="315">
        <v>15</v>
      </c>
      <c r="S3361" s="316">
        <v>1450.61</v>
      </c>
      <c r="T3361" s="9">
        <f t="shared" si="1897"/>
        <v>21759.149999999998</v>
      </c>
      <c r="U3361" s="9">
        <f t="shared" si="1888"/>
        <v>24370.248</v>
      </c>
      <c r="V3361" s="317"/>
      <c r="W3361" s="282">
        <v>2016</v>
      </c>
      <c r="X3361" s="41"/>
    </row>
    <row r="3362" spans="1:24" ht="102" x14ac:dyDescent="0.25">
      <c r="A3362" s="6" t="s">
        <v>9213</v>
      </c>
      <c r="B3362" s="6" t="s">
        <v>25</v>
      </c>
      <c r="C3362" s="11" t="s">
        <v>8684</v>
      </c>
      <c r="D3362" s="11" t="s">
        <v>8685</v>
      </c>
      <c r="E3362" s="11" t="s">
        <v>8686</v>
      </c>
      <c r="F3362" s="318" t="s">
        <v>8687</v>
      </c>
      <c r="G3362" s="6" t="s">
        <v>30</v>
      </c>
      <c r="H3362" s="126">
        <v>0</v>
      </c>
      <c r="I3362" s="6" t="s">
        <v>31</v>
      </c>
      <c r="J3362" s="6" t="s">
        <v>32</v>
      </c>
      <c r="K3362" s="6" t="s">
        <v>240</v>
      </c>
      <c r="L3362" s="6" t="s">
        <v>8586</v>
      </c>
      <c r="M3362" s="41" t="s">
        <v>35</v>
      </c>
      <c r="N3362" s="6" t="s">
        <v>10770</v>
      </c>
      <c r="O3362" s="6" t="s">
        <v>37</v>
      </c>
      <c r="P3362" s="32" t="s">
        <v>1103</v>
      </c>
      <c r="Q3362" s="32" t="s">
        <v>1074</v>
      </c>
      <c r="R3362" s="315">
        <f>104+177</f>
        <v>281</v>
      </c>
      <c r="S3362" s="316">
        <v>101.27</v>
      </c>
      <c r="T3362" s="9">
        <f t="shared" si="1897"/>
        <v>28456.87</v>
      </c>
      <c r="U3362" s="9">
        <f t="shared" si="1888"/>
        <v>31871.6944</v>
      </c>
      <c r="V3362" s="317"/>
      <c r="W3362" s="282">
        <v>2016</v>
      </c>
      <c r="X3362" s="41"/>
    </row>
    <row r="3363" spans="1:24" ht="153" x14ac:dyDescent="0.25">
      <c r="A3363" s="6" t="s">
        <v>9214</v>
      </c>
      <c r="B3363" s="6" t="s">
        <v>25</v>
      </c>
      <c r="C3363" s="11" t="s">
        <v>1409</v>
      </c>
      <c r="D3363" s="11" t="s">
        <v>1391</v>
      </c>
      <c r="E3363" s="11" t="s">
        <v>1410</v>
      </c>
      <c r="F3363" s="285" t="s">
        <v>8688</v>
      </c>
      <c r="G3363" s="6" t="s">
        <v>30</v>
      </c>
      <c r="H3363" s="126">
        <v>50</v>
      </c>
      <c r="I3363" s="6" t="s">
        <v>31</v>
      </c>
      <c r="J3363" s="6" t="s">
        <v>32</v>
      </c>
      <c r="K3363" s="6" t="s">
        <v>240</v>
      </c>
      <c r="L3363" s="6" t="s">
        <v>8586</v>
      </c>
      <c r="M3363" s="41" t="s">
        <v>35</v>
      </c>
      <c r="N3363" s="11" t="s">
        <v>78</v>
      </c>
      <c r="O3363" s="3" t="s">
        <v>79</v>
      </c>
      <c r="P3363" s="3">
        <v>166</v>
      </c>
      <c r="Q3363" s="3" t="s">
        <v>1074</v>
      </c>
      <c r="R3363" s="315">
        <v>410</v>
      </c>
      <c r="S3363" s="316">
        <v>360</v>
      </c>
      <c r="T3363" s="9">
        <f t="shared" si="1897"/>
        <v>147600</v>
      </c>
      <c r="U3363" s="9">
        <f t="shared" ref="U3363:U3427" si="1898">T3363*1.12</f>
        <v>165312.00000000003</v>
      </c>
      <c r="V3363" s="319" t="s">
        <v>80</v>
      </c>
      <c r="W3363" s="282">
        <v>2016</v>
      </c>
      <c r="X3363" s="41"/>
    </row>
    <row r="3364" spans="1:24" ht="153" x14ac:dyDescent="0.25">
      <c r="A3364" s="6" t="s">
        <v>9215</v>
      </c>
      <c r="B3364" s="6" t="s">
        <v>25</v>
      </c>
      <c r="C3364" s="11" t="s">
        <v>1623</v>
      </c>
      <c r="D3364" s="11" t="s">
        <v>1630</v>
      </c>
      <c r="E3364" s="11" t="s">
        <v>1624</v>
      </c>
      <c r="F3364" s="6" t="s">
        <v>1625</v>
      </c>
      <c r="G3364" s="6" t="s">
        <v>30</v>
      </c>
      <c r="H3364" s="126">
        <v>50</v>
      </c>
      <c r="I3364" s="6" t="s">
        <v>31</v>
      </c>
      <c r="J3364" s="6" t="s">
        <v>32</v>
      </c>
      <c r="K3364" s="6" t="s">
        <v>240</v>
      </c>
      <c r="L3364" s="6" t="s">
        <v>8586</v>
      </c>
      <c r="M3364" s="41" t="s">
        <v>35</v>
      </c>
      <c r="N3364" s="11" t="s">
        <v>78</v>
      </c>
      <c r="O3364" s="3" t="s">
        <v>79</v>
      </c>
      <c r="P3364" s="32" t="s">
        <v>1367</v>
      </c>
      <c r="Q3364" s="11" t="s">
        <v>1368</v>
      </c>
      <c r="R3364" s="320">
        <f>12.05+0.6+0.29+3.8+6.8</f>
        <v>23.54</v>
      </c>
      <c r="S3364" s="316">
        <v>45936</v>
      </c>
      <c r="T3364" s="9">
        <f t="shared" si="1897"/>
        <v>1081333.44</v>
      </c>
      <c r="U3364" s="9">
        <f t="shared" si="1898"/>
        <v>1211093.4528000001</v>
      </c>
      <c r="V3364" s="6" t="s">
        <v>80</v>
      </c>
      <c r="W3364" s="282">
        <v>2016</v>
      </c>
      <c r="X3364" s="41"/>
    </row>
    <row r="3365" spans="1:24" ht="153" x14ac:dyDescent="0.25">
      <c r="A3365" s="6" t="s">
        <v>9216</v>
      </c>
      <c r="B3365" s="6" t="s">
        <v>25</v>
      </c>
      <c r="C3365" s="11" t="s">
        <v>8689</v>
      </c>
      <c r="D3365" s="11" t="s">
        <v>334</v>
      </c>
      <c r="E3365" s="11" t="s">
        <v>8690</v>
      </c>
      <c r="F3365" s="303" t="s">
        <v>8691</v>
      </c>
      <c r="G3365" s="6" t="s">
        <v>30</v>
      </c>
      <c r="H3365" s="126">
        <v>50</v>
      </c>
      <c r="I3365" s="6" t="s">
        <v>31</v>
      </c>
      <c r="J3365" s="6" t="s">
        <v>32</v>
      </c>
      <c r="K3365" s="6" t="s">
        <v>240</v>
      </c>
      <c r="L3365" s="6" t="s">
        <v>8586</v>
      </c>
      <c r="M3365" s="41" t="s">
        <v>35</v>
      </c>
      <c r="N3365" s="11" t="s">
        <v>78</v>
      </c>
      <c r="O3365" s="3" t="s">
        <v>79</v>
      </c>
      <c r="P3365" s="32" t="s">
        <v>432</v>
      </c>
      <c r="Q3365" s="11" t="s">
        <v>433</v>
      </c>
      <c r="R3365" s="320">
        <f>1.896+0.023+0.16+0.174</f>
        <v>2.2529999999999997</v>
      </c>
      <c r="S3365" s="316">
        <v>205440</v>
      </c>
      <c r="T3365" s="9">
        <f>S3365*R3365</f>
        <v>462856.31999999995</v>
      </c>
      <c r="U3365" s="9">
        <f t="shared" si="1898"/>
        <v>518399.0784</v>
      </c>
      <c r="V3365" s="6" t="s">
        <v>80</v>
      </c>
      <c r="W3365" s="282">
        <v>2016</v>
      </c>
      <c r="X3365" s="41"/>
    </row>
    <row r="3366" spans="1:24" ht="153" x14ac:dyDescent="0.25">
      <c r="A3366" s="6" t="s">
        <v>9217</v>
      </c>
      <c r="B3366" s="6" t="s">
        <v>25</v>
      </c>
      <c r="C3366" s="11" t="s">
        <v>7853</v>
      </c>
      <c r="D3366" s="11" t="s">
        <v>334</v>
      </c>
      <c r="E3366" s="11" t="s">
        <v>7854</v>
      </c>
      <c r="F3366" s="309" t="s">
        <v>8692</v>
      </c>
      <c r="G3366" s="6" t="s">
        <v>30</v>
      </c>
      <c r="H3366" s="126">
        <v>50</v>
      </c>
      <c r="I3366" s="6" t="s">
        <v>31</v>
      </c>
      <c r="J3366" s="6" t="s">
        <v>32</v>
      </c>
      <c r="K3366" s="6" t="s">
        <v>240</v>
      </c>
      <c r="L3366" s="6" t="s">
        <v>8586</v>
      </c>
      <c r="M3366" s="41" t="s">
        <v>35</v>
      </c>
      <c r="N3366" s="11" t="s">
        <v>78</v>
      </c>
      <c r="O3366" s="3" t="s">
        <v>79</v>
      </c>
      <c r="P3366" s="32" t="s">
        <v>432</v>
      </c>
      <c r="Q3366" s="11" t="s">
        <v>433</v>
      </c>
      <c r="R3366" s="320">
        <f>3.96+1.98+3.96</f>
        <v>9.8999999999999986</v>
      </c>
      <c r="S3366" s="316">
        <v>205440</v>
      </c>
      <c r="T3366" s="9">
        <f t="shared" si="1897"/>
        <v>2033855.9999999998</v>
      </c>
      <c r="U3366" s="9">
        <f t="shared" si="1898"/>
        <v>2277918.7199999997</v>
      </c>
      <c r="V3366" s="6" t="s">
        <v>80</v>
      </c>
      <c r="W3366" s="282">
        <v>2016</v>
      </c>
      <c r="X3366" s="41"/>
    </row>
    <row r="3367" spans="1:24" ht="153" x14ac:dyDescent="0.25">
      <c r="A3367" s="6" t="s">
        <v>9218</v>
      </c>
      <c r="B3367" s="6" t="s">
        <v>25</v>
      </c>
      <c r="C3367" s="11" t="s">
        <v>10472</v>
      </c>
      <c r="D3367" s="11" t="s">
        <v>2760</v>
      </c>
      <c r="E3367" s="11" t="s">
        <v>10473</v>
      </c>
      <c r="F3367" s="309" t="s">
        <v>8693</v>
      </c>
      <c r="G3367" s="6" t="s">
        <v>30</v>
      </c>
      <c r="H3367" s="321">
        <v>50</v>
      </c>
      <c r="I3367" s="6" t="s">
        <v>31</v>
      </c>
      <c r="J3367" s="6" t="s">
        <v>32</v>
      </c>
      <c r="K3367" s="6" t="s">
        <v>240</v>
      </c>
      <c r="L3367" s="6" t="s">
        <v>8586</v>
      </c>
      <c r="M3367" s="41" t="s">
        <v>35</v>
      </c>
      <c r="N3367" s="11" t="s">
        <v>78</v>
      </c>
      <c r="O3367" s="3" t="s">
        <v>79</v>
      </c>
      <c r="P3367" s="32" t="s">
        <v>38</v>
      </c>
      <c r="Q3367" s="93" t="s">
        <v>8694</v>
      </c>
      <c r="R3367" s="315">
        <v>25</v>
      </c>
      <c r="S3367" s="316">
        <v>604.88</v>
      </c>
      <c r="T3367" s="9">
        <f t="shared" si="1897"/>
        <v>15122</v>
      </c>
      <c r="U3367" s="9">
        <f t="shared" si="1898"/>
        <v>16936.640000000003</v>
      </c>
      <c r="V3367" s="6" t="s">
        <v>80</v>
      </c>
      <c r="W3367" s="282">
        <v>2016</v>
      </c>
      <c r="X3367" s="41"/>
    </row>
    <row r="3368" spans="1:24" ht="153" x14ac:dyDescent="0.25">
      <c r="A3368" s="6" t="s">
        <v>9219</v>
      </c>
      <c r="B3368" s="6" t="s">
        <v>25</v>
      </c>
      <c r="C3368" s="11" t="s">
        <v>8695</v>
      </c>
      <c r="D3368" s="11" t="s">
        <v>2487</v>
      </c>
      <c r="E3368" s="11" t="s">
        <v>8696</v>
      </c>
      <c r="F3368" s="309" t="s">
        <v>8697</v>
      </c>
      <c r="G3368" s="6" t="s">
        <v>30</v>
      </c>
      <c r="H3368" s="126">
        <v>50</v>
      </c>
      <c r="I3368" s="6" t="s">
        <v>31</v>
      </c>
      <c r="J3368" s="6" t="s">
        <v>32</v>
      </c>
      <c r="K3368" s="6" t="s">
        <v>240</v>
      </c>
      <c r="L3368" s="6" t="s">
        <v>8586</v>
      </c>
      <c r="M3368" s="41" t="s">
        <v>35</v>
      </c>
      <c r="N3368" s="11" t="s">
        <v>78</v>
      </c>
      <c r="O3368" s="3" t="s">
        <v>79</v>
      </c>
      <c r="P3368" s="32" t="s">
        <v>38</v>
      </c>
      <c r="Q3368" s="93" t="s">
        <v>8694</v>
      </c>
      <c r="R3368" s="315">
        <v>10</v>
      </c>
      <c r="S3368" s="316">
        <v>17872.61</v>
      </c>
      <c r="T3368" s="9">
        <f t="shared" si="1897"/>
        <v>178726.1</v>
      </c>
      <c r="U3368" s="9">
        <f t="shared" si="1898"/>
        <v>200173.23200000002</v>
      </c>
      <c r="V3368" s="6" t="s">
        <v>80</v>
      </c>
      <c r="W3368" s="282">
        <v>2016</v>
      </c>
      <c r="X3368" s="41"/>
    </row>
    <row r="3369" spans="1:24" ht="153" x14ac:dyDescent="0.25">
      <c r="A3369" s="6" t="s">
        <v>9220</v>
      </c>
      <c r="B3369" s="6" t="s">
        <v>25</v>
      </c>
      <c r="C3369" s="11" t="s">
        <v>8695</v>
      </c>
      <c r="D3369" s="11" t="s">
        <v>2487</v>
      </c>
      <c r="E3369" s="11" t="s">
        <v>8696</v>
      </c>
      <c r="F3369" s="309" t="s">
        <v>8698</v>
      </c>
      <c r="G3369" s="6" t="s">
        <v>30</v>
      </c>
      <c r="H3369" s="126">
        <v>50</v>
      </c>
      <c r="I3369" s="6" t="s">
        <v>31</v>
      </c>
      <c r="J3369" s="6" t="s">
        <v>32</v>
      </c>
      <c r="K3369" s="6" t="s">
        <v>240</v>
      </c>
      <c r="L3369" s="6" t="s">
        <v>8586</v>
      </c>
      <c r="M3369" s="41" t="s">
        <v>35</v>
      </c>
      <c r="N3369" s="11" t="s">
        <v>78</v>
      </c>
      <c r="O3369" s="3" t="s">
        <v>79</v>
      </c>
      <c r="P3369" s="32" t="s">
        <v>38</v>
      </c>
      <c r="Q3369" s="93" t="s">
        <v>8694</v>
      </c>
      <c r="R3369" s="315">
        <v>2</v>
      </c>
      <c r="S3369" s="316">
        <v>9212.75</v>
      </c>
      <c r="T3369" s="9">
        <f t="shared" si="1897"/>
        <v>18425.5</v>
      </c>
      <c r="U3369" s="9">
        <f t="shared" si="1898"/>
        <v>20636.560000000001</v>
      </c>
      <c r="V3369" s="6" t="s">
        <v>80</v>
      </c>
      <c r="W3369" s="282">
        <v>2016</v>
      </c>
      <c r="X3369" s="41"/>
    </row>
    <row r="3370" spans="1:24" ht="153" x14ac:dyDescent="0.25">
      <c r="A3370" s="6" t="s">
        <v>9221</v>
      </c>
      <c r="B3370" s="6" t="s">
        <v>25</v>
      </c>
      <c r="C3370" s="11" t="s">
        <v>1688</v>
      </c>
      <c r="D3370" s="11" t="s">
        <v>1364</v>
      </c>
      <c r="E3370" s="11" t="s">
        <v>1689</v>
      </c>
      <c r="F3370" s="309" t="s">
        <v>8699</v>
      </c>
      <c r="G3370" s="6" t="s">
        <v>30</v>
      </c>
      <c r="H3370" s="126">
        <v>50</v>
      </c>
      <c r="I3370" s="6" t="s">
        <v>31</v>
      </c>
      <c r="J3370" s="6" t="s">
        <v>32</v>
      </c>
      <c r="K3370" s="6" t="s">
        <v>240</v>
      </c>
      <c r="L3370" s="6" t="s">
        <v>8586</v>
      </c>
      <c r="M3370" s="41" t="s">
        <v>35</v>
      </c>
      <c r="N3370" s="11" t="s">
        <v>78</v>
      </c>
      <c r="O3370" s="3" t="s">
        <v>79</v>
      </c>
      <c r="P3370" s="32" t="s">
        <v>38</v>
      </c>
      <c r="Q3370" s="93" t="s">
        <v>8694</v>
      </c>
      <c r="R3370" s="315">
        <v>4</v>
      </c>
      <c r="S3370" s="316">
        <v>23056.49</v>
      </c>
      <c r="T3370" s="9">
        <f t="shared" si="1897"/>
        <v>92225.96</v>
      </c>
      <c r="U3370" s="9">
        <f t="shared" si="1898"/>
        <v>103293.07520000002</v>
      </c>
      <c r="V3370" s="6" t="s">
        <v>80</v>
      </c>
      <c r="W3370" s="282">
        <v>2016</v>
      </c>
      <c r="X3370" s="41"/>
    </row>
    <row r="3371" spans="1:24" ht="153" x14ac:dyDescent="0.25">
      <c r="A3371" s="6" t="s">
        <v>9222</v>
      </c>
      <c r="B3371" s="6" t="s">
        <v>25</v>
      </c>
      <c r="C3371" s="11" t="s">
        <v>1688</v>
      </c>
      <c r="D3371" s="11" t="s">
        <v>1364</v>
      </c>
      <c r="E3371" s="11" t="s">
        <v>1689</v>
      </c>
      <c r="F3371" s="309" t="s">
        <v>8700</v>
      </c>
      <c r="G3371" s="6" t="s">
        <v>30</v>
      </c>
      <c r="H3371" s="126">
        <v>50</v>
      </c>
      <c r="I3371" s="6" t="s">
        <v>31</v>
      </c>
      <c r="J3371" s="6" t="s">
        <v>32</v>
      </c>
      <c r="K3371" s="6" t="s">
        <v>240</v>
      </c>
      <c r="L3371" s="6" t="s">
        <v>8586</v>
      </c>
      <c r="M3371" s="41" t="s">
        <v>35</v>
      </c>
      <c r="N3371" s="11" t="s">
        <v>78</v>
      </c>
      <c r="O3371" s="3" t="s">
        <v>79</v>
      </c>
      <c r="P3371" s="32" t="s">
        <v>38</v>
      </c>
      <c r="Q3371" s="93" t="s">
        <v>8694</v>
      </c>
      <c r="R3371" s="315">
        <v>2</v>
      </c>
      <c r="S3371" s="316">
        <v>161209.29999999999</v>
      </c>
      <c r="T3371" s="9">
        <f t="shared" si="1897"/>
        <v>322418.59999999998</v>
      </c>
      <c r="U3371" s="9">
        <f t="shared" si="1898"/>
        <v>361108.83199999999</v>
      </c>
      <c r="V3371" s="6" t="s">
        <v>80</v>
      </c>
      <c r="W3371" s="282">
        <v>2016</v>
      </c>
      <c r="X3371" s="41"/>
    </row>
    <row r="3372" spans="1:24" ht="102" x14ac:dyDescent="0.25">
      <c r="A3372" s="6" t="s">
        <v>9223</v>
      </c>
      <c r="B3372" s="6" t="s">
        <v>25</v>
      </c>
      <c r="C3372" s="11" t="s">
        <v>8701</v>
      </c>
      <c r="D3372" s="11" t="s">
        <v>8702</v>
      </c>
      <c r="E3372" s="11" t="s">
        <v>8703</v>
      </c>
      <c r="F3372" s="11" t="s">
        <v>8704</v>
      </c>
      <c r="G3372" s="11" t="s">
        <v>30</v>
      </c>
      <c r="H3372" s="321">
        <v>0</v>
      </c>
      <c r="I3372" s="6" t="s">
        <v>31</v>
      </c>
      <c r="J3372" s="6" t="s">
        <v>32</v>
      </c>
      <c r="K3372" s="6" t="s">
        <v>240</v>
      </c>
      <c r="L3372" s="6" t="s">
        <v>8586</v>
      </c>
      <c r="M3372" s="41" t="s">
        <v>35</v>
      </c>
      <c r="N3372" s="11" t="s">
        <v>36</v>
      </c>
      <c r="O3372" s="6" t="s">
        <v>37</v>
      </c>
      <c r="P3372" s="32" t="s">
        <v>1103</v>
      </c>
      <c r="Q3372" s="93" t="s">
        <v>1074</v>
      </c>
      <c r="R3372" s="315">
        <v>239</v>
      </c>
      <c r="S3372" s="316">
        <v>632.29999999999995</v>
      </c>
      <c r="T3372" s="9">
        <f t="shared" si="1897"/>
        <v>151119.69999999998</v>
      </c>
      <c r="U3372" s="9">
        <f t="shared" si="1898"/>
        <v>169254.06399999998</v>
      </c>
      <c r="V3372" s="317"/>
      <c r="W3372" s="282">
        <v>2016</v>
      </c>
      <c r="X3372" s="41"/>
    </row>
    <row r="3373" spans="1:24" ht="153" x14ac:dyDescent="0.25">
      <c r="A3373" s="6" t="s">
        <v>9224</v>
      </c>
      <c r="B3373" s="6" t="s">
        <v>25</v>
      </c>
      <c r="C3373" s="11" t="s">
        <v>496</v>
      </c>
      <c r="D3373" s="11" t="s">
        <v>334</v>
      </c>
      <c r="E3373" s="11" t="s">
        <v>499</v>
      </c>
      <c r="F3373" s="6" t="s">
        <v>500</v>
      </c>
      <c r="G3373" s="6" t="s">
        <v>30</v>
      </c>
      <c r="H3373" s="126">
        <v>50</v>
      </c>
      <c r="I3373" s="6" t="s">
        <v>31</v>
      </c>
      <c r="J3373" s="6" t="s">
        <v>32</v>
      </c>
      <c r="K3373" s="6" t="s">
        <v>240</v>
      </c>
      <c r="L3373" s="6" t="s">
        <v>8586</v>
      </c>
      <c r="M3373" s="41" t="s">
        <v>35</v>
      </c>
      <c r="N3373" s="11" t="s">
        <v>78</v>
      </c>
      <c r="O3373" s="3" t="s">
        <v>79</v>
      </c>
      <c r="P3373" s="32" t="s">
        <v>432</v>
      </c>
      <c r="Q3373" s="11" t="s">
        <v>433</v>
      </c>
      <c r="R3373" s="320">
        <v>9.5500000000000007</v>
      </c>
      <c r="S3373" s="316">
        <v>205559.47</v>
      </c>
      <c r="T3373" s="9">
        <f t="shared" si="1897"/>
        <v>1963092.9385000002</v>
      </c>
      <c r="U3373" s="9">
        <f t="shared" si="1898"/>
        <v>2198664.0911200005</v>
      </c>
      <c r="V3373" s="6" t="s">
        <v>80</v>
      </c>
      <c r="W3373" s="282">
        <v>2016</v>
      </c>
      <c r="X3373" s="41"/>
    </row>
    <row r="3374" spans="1:24" ht="153" x14ac:dyDescent="0.25">
      <c r="A3374" s="6" t="s">
        <v>9225</v>
      </c>
      <c r="B3374" s="6" t="s">
        <v>25</v>
      </c>
      <c r="C3374" s="11" t="s">
        <v>8705</v>
      </c>
      <c r="D3374" s="11" t="s">
        <v>1329</v>
      </c>
      <c r="E3374" s="11" t="s">
        <v>8706</v>
      </c>
      <c r="F3374" s="309" t="s">
        <v>8707</v>
      </c>
      <c r="G3374" s="6" t="s">
        <v>30</v>
      </c>
      <c r="H3374" s="126">
        <v>0</v>
      </c>
      <c r="I3374" s="6" t="s">
        <v>31</v>
      </c>
      <c r="J3374" s="6" t="s">
        <v>32</v>
      </c>
      <c r="K3374" s="6" t="s">
        <v>240</v>
      </c>
      <c r="L3374" s="6" t="s">
        <v>8586</v>
      </c>
      <c r="M3374" s="41" t="s">
        <v>35</v>
      </c>
      <c r="N3374" s="11" t="s">
        <v>36</v>
      </c>
      <c r="O3374" s="3" t="s">
        <v>2050</v>
      </c>
      <c r="P3374" s="32" t="s">
        <v>38</v>
      </c>
      <c r="Q3374" s="93" t="s">
        <v>39</v>
      </c>
      <c r="R3374" s="315">
        <f>183+108+73+42+15+35+196+314</f>
        <v>966</v>
      </c>
      <c r="S3374" s="316">
        <v>4092.35</v>
      </c>
      <c r="T3374" s="9">
        <f t="shared" si="1897"/>
        <v>3953210.1</v>
      </c>
      <c r="U3374" s="9">
        <f t="shared" si="1898"/>
        <v>4427595.3120000008</v>
      </c>
      <c r="V3374" s="317"/>
      <c r="W3374" s="282">
        <v>2016</v>
      </c>
      <c r="X3374" s="41"/>
    </row>
    <row r="3375" spans="1:24" ht="153" x14ac:dyDescent="0.25">
      <c r="A3375" s="6" t="s">
        <v>9226</v>
      </c>
      <c r="B3375" s="6" t="s">
        <v>25</v>
      </c>
      <c r="C3375" s="11" t="s">
        <v>8708</v>
      </c>
      <c r="D3375" s="11" t="s">
        <v>707</v>
      </c>
      <c r="E3375" s="11" t="s">
        <v>8709</v>
      </c>
      <c r="F3375" s="309" t="s">
        <v>8710</v>
      </c>
      <c r="G3375" s="6" t="s">
        <v>337</v>
      </c>
      <c r="H3375" s="6">
        <v>60</v>
      </c>
      <c r="I3375" s="6" t="s">
        <v>31</v>
      </c>
      <c r="J3375" s="6" t="s">
        <v>32</v>
      </c>
      <c r="K3375" s="6" t="s">
        <v>240</v>
      </c>
      <c r="L3375" s="6" t="s">
        <v>8586</v>
      </c>
      <c r="M3375" s="41" t="s">
        <v>35</v>
      </c>
      <c r="N3375" s="11" t="s">
        <v>78</v>
      </c>
      <c r="O3375" s="3" t="s">
        <v>79</v>
      </c>
      <c r="P3375" s="41" t="s">
        <v>38</v>
      </c>
      <c r="Q3375" s="2" t="s">
        <v>39</v>
      </c>
      <c r="R3375" s="12">
        <v>18</v>
      </c>
      <c r="S3375" s="316">
        <v>2788224</v>
      </c>
      <c r="T3375" s="9">
        <f t="shared" si="1897"/>
        <v>50188032</v>
      </c>
      <c r="U3375" s="9">
        <f t="shared" si="1898"/>
        <v>56210595.840000004</v>
      </c>
      <c r="V3375" s="282" t="s">
        <v>80</v>
      </c>
      <c r="W3375" s="282">
        <v>2016</v>
      </c>
      <c r="X3375" s="41"/>
    </row>
    <row r="3376" spans="1:24" ht="153" x14ac:dyDescent="0.25">
      <c r="A3376" s="6" t="s">
        <v>9227</v>
      </c>
      <c r="B3376" s="6" t="s">
        <v>25</v>
      </c>
      <c r="C3376" s="11" t="s">
        <v>8711</v>
      </c>
      <c r="D3376" s="11" t="s">
        <v>707</v>
      </c>
      <c r="E3376" s="11" t="s">
        <v>8712</v>
      </c>
      <c r="F3376" s="309" t="s">
        <v>8713</v>
      </c>
      <c r="G3376" s="6" t="s">
        <v>30</v>
      </c>
      <c r="H3376" s="6">
        <v>60</v>
      </c>
      <c r="I3376" s="6" t="s">
        <v>31</v>
      </c>
      <c r="J3376" s="6" t="s">
        <v>32</v>
      </c>
      <c r="K3376" s="6" t="s">
        <v>240</v>
      </c>
      <c r="L3376" s="6" t="s">
        <v>8586</v>
      </c>
      <c r="M3376" s="41" t="s">
        <v>35</v>
      </c>
      <c r="N3376" s="11" t="s">
        <v>78</v>
      </c>
      <c r="O3376" s="3" t="s">
        <v>79</v>
      </c>
      <c r="P3376" s="41" t="s">
        <v>38</v>
      </c>
      <c r="Q3376" s="2" t="s">
        <v>39</v>
      </c>
      <c r="R3376" s="12">
        <v>1</v>
      </c>
      <c r="S3376" s="316">
        <v>1095744</v>
      </c>
      <c r="T3376" s="9">
        <f>S3376*R3376</f>
        <v>1095744</v>
      </c>
      <c r="U3376" s="9">
        <f t="shared" si="1898"/>
        <v>1227233.28</v>
      </c>
      <c r="V3376" s="282" t="s">
        <v>80</v>
      </c>
      <c r="W3376" s="282">
        <v>2016</v>
      </c>
      <c r="X3376" s="41"/>
    </row>
    <row r="3377" spans="1:24" ht="153" x14ac:dyDescent="0.25">
      <c r="A3377" s="6" t="s">
        <v>9228</v>
      </c>
      <c r="B3377" s="6" t="s">
        <v>25</v>
      </c>
      <c r="C3377" s="11" t="s">
        <v>8714</v>
      </c>
      <c r="D3377" s="11" t="s">
        <v>707</v>
      </c>
      <c r="E3377" s="11" t="s">
        <v>8715</v>
      </c>
      <c r="F3377" s="309" t="s">
        <v>8716</v>
      </c>
      <c r="G3377" s="6" t="s">
        <v>30</v>
      </c>
      <c r="H3377" s="6">
        <v>60</v>
      </c>
      <c r="I3377" s="6" t="s">
        <v>31</v>
      </c>
      <c r="J3377" s="6" t="s">
        <v>32</v>
      </c>
      <c r="K3377" s="6" t="s">
        <v>240</v>
      </c>
      <c r="L3377" s="6" t="s">
        <v>8586</v>
      </c>
      <c r="M3377" s="41" t="s">
        <v>35</v>
      </c>
      <c r="N3377" s="11" t="s">
        <v>78</v>
      </c>
      <c r="O3377" s="3" t="s">
        <v>79</v>
      </c>
      <c r="P3377" s="41" t="s">
        <v>38</v>
      </c>
      <c r="Q3377" s="2" t="s">
        <v>39</v>
      </c>
      <c r="R3377" s="12">
        <v>1</v>
      </c>
      <c r="S3377" s="316">
        <v>161664</v>
      </c>
      <c r="T3377" s="9">
        <f t="shared" si="1897"/>
        <v>161664</v>
      </c>
      <c r="U3377" s="9">
        <f t="shared" si="1898"/>
        <v>181063.68000000002</v>
      </c>
      <c r="V3377" s="282" t="s">
        <v>80</v>
      </c>
      <c r="W3377" s="282">
        <v>2016</v>
      </c>
      <c r="X3377" s="41"/>
    </row>
    <row r="3378" spans="1:24" ht="153" x14ac:dyDescent="0.25">
      <c r="A3378" s="6" t="s">
        <v>9229</v>
      </c>
      <c r="B3378" s="6" t="s">
        <v>25</v>
      </c>
      <c r="C3378" s="11" t="s">
        <v>8717</v>
      </c>
      <c r="D3378" s="11" t="s">
        <v>334</v>
      </c>
      <c r="E3378" s="11" t="s">
        <v>8718</v>
      </c>
      <c r="F3378" s="309" t="s">
        <v>8719</v>
      </c>
      <c r="G3378" s="6" t="s">
        <v>337</v>
      </c>
      <c r="H3378" s="6">
        <v>60</v>
      </c>
      <c r="I3378" s="6" t="s">
        <v>31</v>
      </c>
      <c r="J3378" s="6" t="s">
        <v>32</v>
      </c>
      <c r="K3378" s="6" t="s">
        <v>240</v>
      </c>
      <c r="L3378" s="6" t="s">
        <v>8586</v>
      </c>
      <c r="M3378" s="41" t="s">
        <v>35</v>
      </c>
      <c r="N3378" s="11" t="s">
        <v>78</v>
      </c>
      <c r="O3378" s="3" t="s">
        <v>79</v>
      </c>
      <c r="P3378" s="41" t="s">
        <v>340</v>
      </c>
      <c r="Q3378" s="286" t="s">
        <v>353</v>
      </c>
      <c r="R3378" s="12">
        <v>2300</v>
      </c>
      <c r="S3378" s="316">
        <v>31446.3</v>
      </c>
      <c r="T3378" s="9">
        <f t="shared" si="1897"/>
        <v>72326490</v>
      </c>
      <c r="U3378" s="9">
        <f t="shared" si="1898"/>
        <v>81005668.800000012</v>
      </c>
      <c r="V3378" s="282" t="s">
        <v>80</v>
      </c>
      <c r="W3378" s="282">
        <v>2016</v>
      </c>
      <c r="X3378" s="41"/>
    </row>
    <row r="3379" spans="1:24" ht="153" x14ac:dyDescent="0.25">
      <c r="A3379" s="6" t="s">
        <v>9230</v>
      </c>
      <c r="B3379" s="6" t="s">
        <v>25</v>
      </c>
      <c r="C3379" s="11" t="s">
        <v>8720</v>
      </c>
      <c r="D3379" s="11" t="s">
        <v>366</v>
      </c>
      <c r="E3379" s="11" t="s">
        <v>8721</v>
      </c>
      <c r="F3379" s="309" t="s">
        <v>8722</v>
      </c>
      <c r="G3379" s="6" t="s">
        <v>30</v>
      </c>
      <c r="H3379" s="6">
        <v>60</v>
      </c>
      <c r="I3379" s="6" t="s">
        <v>31</v>
      </c>
      <c r="J3379" s="6" t="s">
        <v>32</v>
      </c>
      <c r="K3379" s="6" t="s">
        <v>240</v>
      </c>
      <c r="L3379" s="6" t="s">
        <v>8586</v>
      </c>
      <c r="M3379" s="41" t="s">
        <v>35</v>
      </c>
      <c r="N3379" s="11" t="s">
        <v>78</v>
      </c>
      <c r="O3379" s="3" t="s">
        <v>79</v>
      </c>
      <c r="P3379" s="41" t="s">
        <v>38</v>
      </c>
      <c r="Q3379" s="286" t="s">
        <v>39</v>
      </c>
      <c r="R3379" s="12">
        <v>1</v>
      </c>
      <c r="S3379" s="316">
        <v>114655.6</v>
      </c>
      <c r="T3379" s="9">
        <f t="shared" si="1897"/>
        <v>114655.6</v>
      </c>
      <c r="U3379" s="9">
        <f t="shared" si="1898"/>
        <v>128414.27200000001</v>
      </c>
      <c r="V3379" s="282" t="s">
        <v>80</v>
      </c>
      <c r="W3379" s="282">
        <v>2016</v>
      </c>
      <c r="X3379" s="41"/>
    </row>
    <row r="3380" spans="1:24" ht="153" x14ac:dyDescent="0.25">
      <c r="A3380" s="6" t="s">
        <v>9231</v>
      </c>
      <c r="B3380" s="6" t="s">
        <v>25</v>
      </c>
      <c r="C3380" s="11" t="s">
        <v>8723</v>
      </c>
      <c r="D3380" s="11" t="s">
        <v>366</v>
      </c>
      <c r="E3380" s="11" t="s">
        <v>8724</v>
      </c>
      <c r="F3380" s="309" t="s">
        <v>8725</v>
      </c>
      <c r="G3380" s="6" t="s">
        <v>30</v>
      </c>
      <c r="H3380" s="6">
        <v>60</v>
      </c>
      <c r="I3380" s="6" t="s">
        <v>31</v>
      </c>
      <c r="J3380" s="6" t="s">
        <v>32</v>
      </c>
      <c r="K3380" s="6" t="s">
        <v>240</v>
      </c>
      <c r="L3380" s="6" t="s">
        <v>8586</v>
      </c>
      <c r="M3380" s="41" t="s">
        <v>35</v>
      </c>
      <c r="N3380" s="11" t="s">
        <v>78</v>
      </c>
      <c r="O3380" s="3" t="s">
        <v>79</v>
      </c>
      <c r="P3380" s="41" t="s">
        <v>38</v>
      </c>
      <c r="Q3380" s="286" t="s">
        <v>39</v>
      </c>
      <c r="R3380" s="12">
        <v>6</v>
      </c>
      <c r="S3380" s="316">
        <v>85214.7</v>
      </c>
      <c r="T3380" s="9">
        <f t="shared" si="1897"/>
        <v>511288.19999999995</v>
      </c>
      <c r="U3380" s="9">
        <f t="shared" si="1898"/>
        <v>572642.78399999999</v>
      </c>
      <c r="V3380" s="282" t="s">
        <v>80</v>
      </c>
      <c r="W3380" s="282">
        <v>2016</v>
      </c>
      <c r="X3380" s="41"/>
    </row>
    <row r="3381" spans="1:24" ht="153" x14ac:dyDescent="0.25">
      <c r="A3381" s="6" t="s">
        <v>9232</v>
      </c>
      <c r="B3381" s="6" t="s">
        <v>25</v>
      </c>
      <c r="C3381" s="11" t="s">
        <v>8726</v>
      </c>
      <c r="D3381" s="11" t="s">
        <v>366</v>
      </c>
      <c r="E3381" s="11" t="s">
        <v>8727</v>
      </c>
      <c r="F3381" s="309" t="s">
        <v>8728</v>
      </c>
      <c r="G3381" s="6" t="s">
        <v>30</v>
      </c>
      <c r="H3381" s="6">
        <v>60</v>
      </c>
      <c r="I3381" s="6" t="s">
        <v>31</v>
      </c>
      <c r="J3381" s="6" t="s">
        <v>32</v>
      </c>
      <c r="K3381" s="6" t="s">
        <v>240</v>
      </c>
      <c r="L3381" s="6" t="s">
        <v>8586</v>
      </c>
      <c r="M3381" s="41" t="s">
        <v>35</v>
      </c>
      <c r="N3381" s="11" t="s">
        <v>78</v>
      </c>
      <c r="O3381" s="3" t="s">
        <v>79</v>
      </c>
      <c r="P3381" s="41" t="s">
        <v>38</v>
      </c>
      <c r="Q3381" s="286" t="s">
        <v>39</v>
      </c>
      <c r="R3381" s="12">
        <v>1</v>
      </c>
      <c r="S3381" s="316">
        <v>102460.4</v>
      </c>
      <c r="T3381" s="9">
        <f t="shared" si="1897"/>
        <v>102460.4</v>
      </c>
      <c r="U3381" s="9">
        <f t="shared" si="1898"/>
        <v>114755.648</v>
      </c>
      <c r="V3381" s="282" t="s">
        <v>80</v>
      </c>
      <c r="W3381" s="282">
        <v>2016</v>
      </c>
      <c r="X3381" s="41"/>
    </row>
    <row r="3382" spans="1:24" ht="153" x14ac:dyDescent="0.25">
      <c r="A3382" s="6" t="s">
        <v>9233</v>
      </c>
      <c r="B3382" s="6" t="s">
        <v>25</v>
      </c>
      <c r="C3382" s="11" t="s">
        <v>8729</v>
      </c>
      <c r="D3382" s="11" t="s">
        <v>334</v>
      </c>
      <c r="E3382" s="11" t="s">
        <v>8730</v>
      </c>
      <c r="F3382" s="309" t="s">
        <v>8731</v>
      </c>
      <c r="G3382" s="6" t="s">
        <v>30</v>
      </c>
      <c r="H3382" s="6">
        <v>60</v>
      </c>
      <c r="I3382" s="6" t="s">
        <v>31</v>
      </c>
      <c r="J3382" s="6" t="s">
        <v>32</v>
      </c>
      <c r="K3382" s="6" t="s">
        <v>240</v>
      </c>
      <c r="L3382" s="6" t="s">
        <v>8586</v>
      </c>
      <c r="M3382" s="41" t="s">
        <v>35</v>
      </c>
      <c r="N3382" s="11" t="s">
        <v>78</v>
      </c>
      <c r="O3382" s="3" t="s">
        <v>79</v>
      </c>
      <c r="P3382" s="41" t="s">
        <v>340</v>
      </c>
      <c r="Q3382" s="286" t="s">
        <v>353</v>
      </c>
      <c r="R3382" s="12">
        <v>227</v>
      </c>
      <c r="S3382" s="316">
        <v>9990</v>
      </c>
      <c r="T3382" s="9">
        <f t="shared" si="1897"/>
        <v>2267730</v>
      </c>
      <c r="U3382" s="9">
        <f t="shared" si="1898"/>
        <v>2539857.6</v>
      </c>
      <c r="V3382" s="282" t="s">
        <v>80</v>
      </c>
      <c r="W3382" s="282">
        <v>2016</v>
      </c>
      <c r="X3382" s="41"/>
    </row>
    <row r="3383" spans="1:24" ht="153" x14ac:dyDescent="0.25">
      <c r="A3383" s="6" t="s">
        <v>9234</v>
      </c>
      <c r="B3383" s="6" t="s">
        <v>25</v>
      </c>
      <c r="C3383" s="11" t="s">
        <v>8281</v>
      </c>
      <c r="D3383" s="11" t="s">
        <v>1905</v>
      </c>
      <c r="E3383" s="11" t="s">
        <v>8282</v>
      </c>
      <c r="F3383" s="309" t="s">
        <v>8732</v>
      </c>
      <c r="G3383" s="6" t="s">
        <v>30</v>
      </c>
      <c r="H3383" s="6">
        <v>60</v>
      </c>
      <c r="I3383" s="6" t="s">
        <v>31</v>
      </c>
      <c r="J3383" s="6" t="s">
        <v>32</v>
      </c>
      <c r="K3383" s="6" t="s">
        <v>240</v>
      </c>
      <c r="L3383" s="6" t="s">
        <v>8586</v>
      </c>
      <c r="M3383" s="41" t="s">
        <v>35</v>
      </c>
      <c r="N3383" s="11" t="s">
        <v>78</v>
      </c>
      <c r="O3383" s="3" t="s">
        <v>79</v>
      </c>
      <c r="P3383" s="41" t="s">
        <v>38</v>
      </c>
      <c r="Q3383" s="286" t="s">
        <v>39</v>
      </c>
      <c r="R3383" s="23">
        <v>22</v>
      </c>
      <c r="S3383" s="316">
        <v>37843.22</v>
      </c>
      <c r="T3383" s="9">
        <f t="shared" si="1897"/>
        <v>832550.84000000008</v>
      </c>
      <c r="U3383" s="9">
        <f t="shared" si="1898"/>
        <v>932456.94080000021</v>
      </c>
      <c r="V3383" s="282" t="s">
        <v>80</v>
      </c>
      <c r="W3383" s="282">
        <v>2016</v>
      </c>
      <c r="X3383" s="41"/>
    </row>
    <row r="3384" spans="1:24" ht="153" x14ac:dyDescent="0.25">
      <c r="A3384" s="6" t="s">
        <v>9235</v>
      </c>
      <c r="B3384" s="6" t="s">
        <v>25</v>
      </c>
      <c r="C3384" s="11" t="s">
        <v>8733</v>
      </c>
      <c r="D3384" s="11" t="s">
        <v>334</v>
      </c>
      <c r="E3384" s="11" t="s">
        <v>8734</v>
      </c>
      <c r="F3384" s="6" t="s">
        <v>8735</v>
      </c>
      <c r="G3384" s="6" t="s">
        <v>337</v>
      </c>
      <c r="H3384" s="6">
        <v>60</v>
      </c>
      <c r="I3384" s="6" t="s">
        <v>31</v>
      </c>
      <c r="J3384" s="6" t="s">
        <v>32</v>
      </c>
      <c r="K3384" s="6" t="s">
        <v>240</v>
      </c>
      <c r="L3384" s="6" t="s">
        <v>8586</v>
      </c>
      <c r="M3384" s="41" t="s">
        <v>35</v>
      </c>
      <c r="N3384" s="11" t="s">
        <v>78</v>
      </c>
      <c r="O3384" s="3" t="s">
        <v>79</v>
      </c>
      <c r="P3384" s="41" t="s">
        <v>432</v>
      </c>
      <c r="Q3384" s="321" t="s">
        <v>433</v>
      </c>
      <c r="R3384" s="23">
        <v>17.829999999999998</v>
      </c>
      <c r="S3384" s="316">
        <v>1632000</v>
      </c>
      <c r="T3384" s="9">
        <f t="shared" si="1897"/>
        <v>29098559.999999996</v>
      </c>
      <c r="U3384" s="9">
        <f t="shared" si="1898"/>
        <v>32590387.199999999</v>
      </c>
      <c r="V3384" s="282" t="s">
        <v>80</v>
      </c>
      <c r="W3384" s="282">
        <v>2016</v>
      </c>
      <c r="X3384" s="41"/>
    </row>
    <row r="3385" spans="1:24" ht="153" x14ac:dyDescent="0.25">
      <c r="A3385" s="6" t="s">
        <v>9236</v>
      </c>
      <c r="B3385" s="6" t="s">
        <v>25</v>
      </c>
      <c r="C3385" s="11" t="s">
        <v>8736</v>
      </c>
      <c r="D3385" s="11" t="s">
        <v>334</v>
      </c>
      <c r="E3385" s="11" t="s">
        <v>8737</v>
      </c>
      <c r="F3385" s="309" t="s">
        <v>8738</v>
      </c>
      <c r="G3385" s="6" t="s">
        <v>30</v>
      </c>
      <c r="H3385" s="6">
        <v>60</v>
      </c>
      <c r="I3385" s="6" t="s">
        <v>31</v>
      </c>
      <c r="J3385" s="6" t="s">
        <v>32</v>
      </c>
      <c r="K3385" s="6" t="s">
        <v>240</v>
      </c>
      <c r="L3385" s="6" t="s">
        <v>8586</v>
      </c>
      <c r="M3385" s="41" t="s">
        <v>35</v>
      </c>
      <c r="N3385" s="11" t="s">
        <v>78</v>
      </c>
      <c r="O3385" s="3" t="s">
        <v>79</v>
      </c>
      <c r="P3385" s="41" t="s">
        <v>432</v>
      </c>
      <c r="Q3385" s="321" t="s">
        <v>433</v>
      </c>
      <c r="R3385" s="23">
        <v>1.84</v>
      </c>
      <c r="S3385" s="316">
        <v>1632000</v>
      </c>
      <c r="T3385" s="9">
        <f t="shared" si="1897"/>
        <v>3002880</v>
      </c>
      <c r="U3385" s="9">
        <f t="shared" si="1898"/>
        <v>3363225.6000000001</v>
      </c>
      <c r="V3385" s="282" t="s">
        <v>80</v>
      </c>
      <c r="W3385" s="282">
        <v>2016</v>
      </c>
      <c r="X3385" s="41"/>
    </row>
    <row r="3386" spans="1:24" ht="153" x14ac:dyDescent="0.25">
      <c r="A3386" s="6" t="s">
        <v>9237</v>
      </c>
      <c r="B3386" s="6" t="s">
        <v>25</v>
      </c>
      <c r="C3386" s="11" t="s">
        <v>8739</v>
      </c>
      <c r="D3386" s="11" t="s">
        <v>334</v>
      </c>
      <c r="E3386" s="11" t="s">
        <v>8740</v>
      </c>
      <c r="F3386" s="309" t="s">
        <v>8741</v>
      </c>
      <c r="G3386" s="6" t="s">
        <v>30</v>
      </c>
      <c r="H3386" s="6">
        <v>60</v>
      </c>
      <c r="I3386" s="6" t="s">
        <v>31</v>
      </c>
      <c r="J3386" s="6" t="s">
        <v>32</v>
      </c>
      <c r="K3386" s="6" t="s">
        <v>240</v>
      </c>
      <c r="L3386" s="6" t="s">
        <v>8586</v>
      </c>
      <c r="M3386" s="41" t="s">
        <v>35</v>
      </c>
      <c r="N3386" s="11" t="s">
        <v>78</v>
      </c>
      <c r="O3386" s="3" t="s">
        <v>79</v>
      </c>
      <c r="P3386" s="41" t="s">
        <v>432</v>
      </c>
      <c r="Q3386" s="321" t="s">
        <v>433</v>
      </c>
      <c r="R3386" s="23">
        <v>6.3E-2</v>
      </c>
      <c r="S3386" s="316">
        <v>1632000</v>
      </c>
      <c r="T3386" s="9">
        <f t="shared" si="1897"/>
        <v>102816</v>
      </c>
      <c r="U3386" s="9">
        <f t="shared" si="1898"/>
        <v>115153.92000000001</v>
      </c>
      <c r="V3386" s="282" t="s">
        <v>80</v>
      </c>
      <c r="W3386" s="282">
        <v>2016</v>
      </c>
      <c r="X3386" s="41"/>
    </row>
    <row r="3387" spans="1:24" ht="153" x14ac:dyDescent="0.25">
      <c r="A3387" s="6" t="s">
        <v>9238</v>
      </c>
      <c r="B3387" s="6" t="s">
        <v>25</v>
      </c>
      <c r="C3387" s="11" t="s">
        <v>8742</v>
      </c>
      <c r="D3387" s="11" t="s">
        <v>334</v>
      </c>
      <c r="E3387" s="11" t="s">
        <v>8743</v>
      </c>
      <c r="F3387" s="309" t="s">
        <v>8744</v>
      </c>
      <c r="G3387" s="6" t="s">
        <v>30</v>
      </c>
      <c r="H3387" s="6">
        <v>60</v>
      </c>
      <c r="I3387" s="6" t="s">
        <v>31</v>
      </c>
      <c r="J3387" s="6" t="s">
        <v>32</v>
      </c>
      <c r="K3387" s="6" t="s">
        <v>240</v>
      </c>
      <c r="L3387" s="6" t="s">
        <v>8586</v>
      </c>
      <c r="M3387" s="41" t="s">
        <v>35</v>
      </c>
      <c r="N3387" s="11" t="s">
        <v>78</v>
      </c>
      <c r="O3387" s="3" t="s">
        <v>79</v>
      </c>
      <c r="P3387" s="41" t="s">
        <v>432</v>
      </c>
      <c r="Q3387" s="321" t="s">
        <v>433</v>
      </c>
      <c r="R3387" s="23">
        <v>1.2E-2</v>
      </c>
      <c r="S3387" s="316">
        <v>399293.81</v>
      </c>
      <c r="T3387" s="9">
        <f t="shared" si="1897"/>
        <v>4791.5257199999996</v>
      </c>
      <c r="U3387" s="9">
        <f t="shared" si="1898"/>
        <v>5366.5088064000001</v>
      </c>
      <c r="V3387" s="282" t="s">
        <v>80</v>
      </c>
      <c r="W3387" s="282">
        <v>2016</v>
      </c>
      <c r="X3387" s="41"/>
    </row>
    <row r="3388" spans="1:24" ht="153" x14ac:dyDescent="0.25">
      <c r="A3388" s="6" t="s">
        <v>9239</v>
      </c>
      <c r="B3388" s="11" t="s">
        <v>25</v>
      </c>
      <c r="C3388" s="11" t="s">
        <v>8745</v>
      </c>
      <c r="D3388" s="11" t="s">
        <v>334</v>
      </c>
      <c r="E3388" s="11" t="s">
        <v>8746</v>
      </c>
      <c r="F3388" s="309" t="s">
        <v>8747</v>
      </c>
      <c r="G3388" s="6" t="s">
        <v>30</v>
      </c>
      <c r="H3388" s="6">
        <v>60</v>
      </c>
      <c r="I3388" s="6" t="s">
        <v>31</v>
      </c>
      <c r="J3388" s="6" t="s">
        <v>32</v>
      </c>
      <c r="K3388" s="6" t="s">
        <v>240</v>
      </c>
      <c r="L3388" s="6" t="s">
        <v>8586</v>
      </c>
      <c r="M3388" s="41" t="s">
        <v>35</v>
      </c>
      <c r="N3388" s="11" t="s">
        <v>78</v>
      </c>
      <c r="O3388" s="3" t="s">
        <v>79</v>
      </c>
      <c r="P3388" s="41" t="s">
        <v>432</v>
      </c>
      <c r="Q3388" s="321" t="s">
        <v>433</v>
      </c>
      <c r="R3388" s="23">
        <v>0.317</v>
      </c>
      <c r="S3388" s="316">
        <v>249438</v>
      </c>
      <c r="T3388" s="9">
        <f t="shared" si="1897"/>
        <v>79071.846000000005</v>
      </c>
      <c r="U3388" s="9">
        <f t="shared" si="1898"/>
        <v>88560.46752000002</v>
      </c>
      <c r="V3388" s="282" t="s">
        <v>80</v>
      </c>
      <c r="W3388" s="282">
        <v>2016</v>
      </c>
      <c r="X3388" s="41"/>
    </row>
    <row r="3389" spans="1:24" ht="153" x14ac:dyDescent="0.25">
      <c r="A3389" s="6" t="s">
        <v>9240</v>
      </c>
      <c r="B3389" s="6" t="s">
        <v>25</v>
      </c>
      <c r="C3389" s="11" t="s">
        <v>7877</v>
      </c>
      <c r="D3389" s="11" t="s">
        <v>334</v>
      </c>
      <c r="E3389" s="11" t="s">
        <v>7878</v>
      </c>
      <c r="F3389" s="309" t="s">
        <v>7879</v>
      </c>
      <c r="G3389" s="6" t="s">
        <v>30</v>
      </c>
      <c r="H3389" s="6">
        <v>60</v>
      </c>
      <c r="I3389" s="6" t="s">
        <v>31</v>
      </c>
      <c r="J3389" s="6" t="s">
        <v>32</v>
      </c>
      <c r="K3389" s="6" t="s">
        <v>240</v>
      </c>
      <c r="L3389" s="6" t="s">
        <v>8586</v>
      </c>
      <c r="M3389" s="41" t="s">
        <v>35</v>
      </c>
      <c r="N3389" s="11" t="s">
        <v>78</v>
      </c>
      <c r="O3389" s="3" t="s">
        <v>79</v>
      </c>
      <c r="P3389" s="41" t="s">
        <v>432</v>
      </c>
      <c r="Q3389" s="321" t="s">
        <v>433</v>
      </c>
      <c r="R3389" s="23">
        <v>0.37</v>
      </c>
      <c r="S3389" s="316">
        <v>247999.25</v>
      </c>
      <c r="T3389" s="9">
        <f t="shared" si="1897"/>
        <v>91759.722500000003</v>
      </c>
      <c r="U3389" s="9">
        <f t="shared" si="1898"/>
        <v>102770.88920000002</v>
      </c>
      <c r="V3389" s="282" t="s">
        <v>80</v>
      </c>
      <c r="W3389" s="282">
        <v>2016</v>
      </c>
      <c r="X3389" s="41"/>
    </row>
    <row r="3390" spans="1:24" ht="153" x14ac:dyDescent="0.25">
      <c r="A3390" s="6" t="s">
        <v>9241</v>
      </c>
      <c r="B3390" s="6" t="s">
        <v>25</v>
      </c>
      <c r="C3390" s="11" t="s">
        <v>8748</v>
      </c>
      <c r="D3390" s="11" t="s">
        <v>334</v>
      </c>
      <c r="E3390" s="11" t="s">
        <v>8749</v>
      </c>
      <c r="F3390" s="309" t="s">
        <v>8750</v>
      </c>
      <c r="G3390" s="6" t="s">
        <v>30</v>
      </c>
      <c r="H3390" s="6">
        <v>60</v>
      </c>
      <c r="I3390" s="6" t="s">
        <v>31</v>
      </c>
      <c r="J3390" s="6" t="s">
        <v>32</v>
      </c>
      <c r="K3390" s="6" t="s">
        <v>240</v>
      </c>
      <c r="L3390" s="6" t="s">
        <v>8586</v>
      </c>
      <c r="M3390" s="41" t="s">
        <v>35</v>
      </c>
      <c r="N3390" s="11" t="s">
        <v>78</v>
      </c>
      <c r="O3390" s="3" t="s">
        <v>79</v>
      </c>
      <c r="P3390" s="41" t="s">
        <v>432</v>
      </c>
      <c r="Q3390" s="321" t="s">
        <v>433</v>
      </c>
      <c r="R3390" s="23">
        <v>0.4</v>
      </c>
      <c r="S3390" s="316">
        <v>206000</v>
      </c>
      <c r="T3390" s="9">
        <v>0</v>
      </c>
      <c r="U3390" s="9">
        <f t="shared" si="1898"/>
        <v>0</v>
      </c>
      <c r="V3390" s="282" t="s">
        <v>80</v>
      </c>
      <c r="W3390" s="282">
        <v>2016</v>
      </c>
      <c r="X3390" s="41" t="s">
        <v>7074</v>
      </c>
    </row>
    <row r="3391" spans="1:24" ht="153" x14ac:dyDescent="0.25">
      <c r="A3391" s="6" t="s">
        <v>11000</v>
      </c>
      <c r="B3391" s="6" t="s">
        <v>25</v>
      </c>
      <c r="C3391" s="11" t="s">
        <v>8748</v>
      </c>
      <c r="D3391" s="11" t="s">
        <v>334</v>
      </c>
      <c r="E3391" s="11" t="s">
        <v>8749</v>
      </c>
      <c r="F3391" s="309" t="s">
        <v>8750</v>
      </c>
      <c r="G3391" s="6" t="s">
        <v>30</v>
      </c>
      <c r="H3391" s="6">
        <v>60</v>
      </c>
      <c r="I3391" s="6" t="s">
        <v>31</v>
      </c>
      <c r="J3391" s="6" t="s">
        <v>32</v>
      </c>
      <c r="K3391" s="6" t="s">
        <v>628</v>
      </c>
      <c r="L3391" s="6" t="s">
        <v>8586</v>
      </c>
      <c r="M3391" s="41" t="s">
        <v>35</v>
      </c>
      <c r="N3391" s="11" t="s">
        <v>78</v>
      </c>
      <c r="O3391" s="3" t="s">
        <v>79</v>
      </c>
      <c r="P3391" s="41" t="s">
        <v>432</v>
      </c>
      <c r="Q3391" s="321" t="s">
        <v>433</v>
      </c>
      <c r="R3391" s="23">
        <v>9.0299999999999994</v>
      </c>
      <c r="S3391" s="316">
        <v>205440</v>
      </c>
      <c r="T3391" s="9">
        <f t="shared" ref="T3391" si="1899">S3391*R3391</f>
        <v>1855123.2</v>
      </c>
      <c r="U3391" s="9">
        <f t="shared" ref="U3391" si="1900">T3391*1.12</f>
        <v>2077737.9840000002</v>
      </c>
      <c r="V3391" s="282" t="s">
        <v>80</v>
      </c>
      <c r="W3391" s="282">
        <v>2016</v>
      </c>
      <c r="X3391" s="41"/>
    </row>
    <row r="3392" spans="1:24" ht="153" x14ac:dyDescent="0.25">
      <c r="A3392" s="6" t="s">
        <v>9242</v>
      </c>
      <c r="B3392" s="6" t="s">
        <v>25</v>
      </c>
      <c r="C3392" s="11" t="s">
        <v>7012</v>
      </c>
      <c r="D3392" s="11" t="s">
        <v>366</v>
      </c>
      <c r="E3392" s="11" t="s">
        <v>7013</v>
      </c>
      <c r="F3392" s="309" t="s">
        <v>8751</v>
      </c>
      <c r="G3392" s="6" t="s">
        <v>30</v>
      </c>
      <c r="H3392" s="6">
        <v>60</v>
      </c>
      <c r="I3392" s="6" t="s">
        <v>31</v>
      </c>
      <c r="J3392" s="6" t="s">
        <v>32</v>
      </c>
      <c r="K3392" s="6" t="s">
        <v>240</v>
      </c>
      <c r="L3392" s="6" t="s">
        <v>8586</v>
      </c>
      <c r="M3392" s="41" t="s">
        <v>35</v>
      </c>
      <c r="N3392" s="11" t="s">
        <v>78</v>
      </c>
      <c r="O3392" s="3" t="s">
        <v>79</v>
      </c>
      <c r="P3392" s="41" t="s">
        <v>38</v>
      </c>
      <c r="Q3392" s="286" t="s">
        <v>39</v>
      </c>
      <c r="R3392" s="23">
        <v>11</v>
      </c>
      <c r="S3392" s="316">
        <v>100595.89</v>
      </c>
      <c r="T3392" s="9">
        <f t="shared" si="1897"/>
        <v>1106554.79</v>
      </c>
      <c r="U3392" s="9">
        <f t="shared" si="1898"/>
        <v>1239341.3648000001</v>
      </c>
      <c r="V3392" s="282" t="s">
        <v>80</v>
      </c>
      <c r="W3392" s="282">
        <v>2016</v>
      </c>
      <c r="X3392" s="41"/>
    </row>
    <row r="3393" spans="1:24" ht="153" x14ac:dyDescent="0.25">
      <c r="A3393" s="6" t="s">
        <v>9243</v>
      </c>
      <c r="B3393" s="6" t="s">
        <v>25</v>
      </c>
      <c r="C3393" s="11" t="s">
        <v>7012</v>
      </c>
      <c r="D3393" s="11" t="s">
        <v>366</v>
      </c>
      <c r="E3393" s="11" t="s">
        <v>7013</v>
      </c>
      <c r="F3393" s="309" t="s">
        <v>8752</v>
      </c>
      <c r="G3393" s="6" t="s">
        <v>30</v>
      </c>
      <c r="H3393" s="6">
        <v>60</v>
      </c>
      <c r="I3393" s="6" t="s">
        <v>31</v>
      </c>
      <c r="J3393" s="6" t="s">
        <v>32</v>
      </c>
      <c r="K3393" s="6" t="s">
        <v>240</v>
      </c>
      <c r="L3393" s="6" t="s">
        <v>8586</v>
      </c>
      <c r="M3393" s="41" t="s">
        <v>35</v>
      </c>
      <c r="N3393" s="11" t="s">
        <v>78</v>
      </c>
      <c r="O3393" s="3" t="s">
        <v>79</v>
      </c>
      <c r="P3393" s="41" t="s">
        <v>38</v>
      </c>
      <c r="Q3393" s="286" t="s">
        <v>39</v>
      </c>
      <c r="R3393" s="23">
        <v>1</v>
      </c>
      <c r="S3393" s="316">
        <v>80476.7</v>
      </c>
      <c r="T3393" s="9">
        <f t="shared" si="1897"/>
        <v>80476.7</v>
      </c>
      <c r="U3393" s="9">
        <f t="shared" si="1898"/>
        <v>90133.90400000001</v>
      </c>
      <c r="V3393" s="282" t="s">
        <v>80</v>
      </c>
      <c r="W3393" s="282">
        <v>2016</v>
      </c>
      <c r="X3393" s="41"/>
    </row>
    <row r="3394" spans="1:24" ht="153" x14ac:dyDescent="0.25">
      <c r="A3394" s="6" t="s">
        <v>9244</v>
      </c>
      <c r="B3394" s="6" t="s">
        <v>25</v>
      </c>
      <c r="C3394" s="11" t="s">
        <v>626</v>
      </c>
      <c r="D3394" s="11" t="s">
        <v>366</v>
      </c>
      <c r="E3394" s="11" t="s">
        <v>8753</v>
      </c>
      <c r="F3394" s="309" t="s">
        <v>8754</v>
      </c>
      <c r="G3394" s="6" t="s">
        <v>30</v>
      </c>
      <c r="H3394" s="6">
        <v>60</v>
      </c>
      <c r="I3394" s="6" t="s">
        <v>31</v>
      </c>
      <c r="J3394" s="6" t="s">
        <v>32</v>
      </c>
      <c r="K3394" s="6" t="s">
        <v>240</v>
      </c>
      <c r="L3394" s="6" t="s">
        <v>8586</v>
      </c>
      <c r="M3394" s="41" t="s">
        <v>35</v>
      </c>
      <c r="N3394" s="11" t="s">
        <v>78</v>
      </c>
      <c r="O3394" s="3" t="s">
        <v>79</v>
      </c>
      <c r="P3394" s="41" t="s">
        <v>38</v>
      </c>
      <c r="Q3394" s="286" t="s">
        <v>39</v>
      </c>
      <c r="R3394" s="23">
        <v>1</v>
      </c>
      <c r="S3394" s="316">
        <v>50000</v>
      </c>
      <c r="T3394" s="9">
        <f t="shared" si="1897"/>
        <v>50000</v>
      </c>
      <c r="U3394" s="9">
        <f t="shared" si="1898"/>
        <v>56000.000000000007</v>
      </c>
      <c r="V3394" s="282" t="s">
        <v>80</v>
      </c>
      <c r="W3394" s="282">
        <v>2016</v>
      </c>
      <c r="X3394" s="41"/>
    </row>
    <row r="3395" spans="1:24" ht="153" x14ac:dyDescent="0.25">
      <c r="A3395" s="6" t="s">
        <v>9245</v>
      </c>
      <c r="B3395" s="6" t="s">
        <v>25</v>
      </c>
      <c r="C3395" s="11" t="s">
        <v>8597</v>
      </c>
      <c r="D3395" s="11" t="s">
        <v>417</v>
      </c>
      <c r="E3395" s="11" t="s">
        <v>8598</v>
      </c>
      <c r="F3395" s="309" t="s">
        <v>8755</v>
      </c>
      <c r="G3395" s="6" t="s">
        <v>30</v>
      </c>
      <c r="H3395" s="6">
        <v>60</v>
      </c>
      <c r="I3395" s="6" t="s">
        <v>31</v>
      </c>
      <c r="J3395" s="6" t="s">
        <v>32</v>
      </c>
      <c r="K3395" s="6" t="s">
        <v>240</v>
      </c>
      <c r="L3395" s="6" t="s">
        <v>8586</v>
      </c>
      <c r="M3395" s="41" t="s">
        <v>35</v>
      </c>
      <c r="N3395" s="11" t="s">
        <v>78</v>
      </c>
      <c r="O3395" s="3" t="s">
        <v>79</v>
      </c>
      <c r="P3395" s="41" t="s">
        <v>38</v>
      </c>
      <c r="Q3395" s="286" t="s">
        <v>39</v>
      </c>
      <c r="R3395" s="23">
        <v>7</v>
      </c>
      <c r="S3395" s="316">
        <v>110176.45</v>
      </c>
      <c r="T3395" s="9">
        <f t="shared" si="1897"/>
        <v>771235.15</v>
      </c>
      <c r="U3395" s="9">
        <f t="shared" si="1898"/>
        <v>863783.36800000013</v>
      </c>
      <c r="V3395" s="282" t="s">
        <v>80</v>
      </c>
      <c r="W3395" s="282">
        <v>2016</v>
      </c>
      <c r="X3395" s="41"/>
    </row>
    <row r="3396" spans="1:24" ht="153" x14ac:dyDescent="0.25">
      <c r="A3396" s="6" t="s">
        <v>9246</v>
      </c>
      <c r="B3396" s="6" t="s">
        <v>25</v>
      </c>
      <c r="C3396" s="11" t="s">
        <v>8756</v>
      </c>
      <c r="D3396" s="11" t="s">
        <v>417</v>
      </c>
      <c r="E3396" s="11" t="s">
        <v>8757</v>
      </c>
      <c r="F3396" s="309" t="s">
        <v>8758</v>
      </c>
      <c r="G3396" s="6" t="s">
        <v>30</v>
      </c>
      <c r="H3396" s="6">
        <v>60</v>
      </c>
      <c r="I3396" s="6" t="s">
        <v>31</v>
      </c>
      <c r="J3396" s="6" t="s">
        <v>32</v>
      </c>
      <c r="K3396" s="6" t="s">
        <v>240</v>
      </c>
      <c r="L3396" s="6" t="s">
        <v>8586</v>
      </c>
      <c r="M3396" s="41" t="s">
        <v>35</v>
      </c>
      <c r="N3396" s="11" t="s">
        <v>78</v>
      </c>
      <c r="O3396" s="3" t="s">
        <v>79</v>
      </c>
      <c r="P3396" s="41" t="s">
        <v>38</v>
      </c>
      <c r="Q3396" s="286" t="s">
        <v>39</v>
      </c>
      <c r="R3396" s="23">
        <v>1</v>
      </c>
      <c r="S3396" s="316">
        <v>45507.66</v>
      </c>
      <c r="T3396" s="9">
        <f t="shared" si="1897"/>
        <v>45507.66</v>
      </c>
      <c r="U3396" s="9">
        <f t="shared" si="1898"/>
        <v>50968.579200000007</v>
      </c>
      <c r="V3396" s="282" t="s">
        <v>80</v>
      </c>
      <c r="W3396" s="282">
        <v>2016</v>
      </c>
      <c r="X3396" s="41"/>
    </row>
    <row r="3397" spans="1:24" ht="153" x14ac:dyDescent="0.25">
      <c r="A3397" s="6" t="s">
        <v>9247</v>
      </c>
      <c r="B3397" s="6" t="s">
        <v>25</v>
      </c>
      <c r="C3397" s="11" t="s">
        <v>8594</v>
      </c>
      <c r="D3397" s="11" t="s">
        <v>417</v>
      </c>
      <c r="E3397" s="11" t="s">
        <v>8595</v>
      </c>
      <c r="F3397" s="309" t="s">
        <v>8759</v>
      </c>
      <c r="G3397" s="6" t="s">
        <v>30</v>
      </c>
      <c r="H3397" s="6">
        <v>60</v>
      </c>
      <c r="I3397" s="6" t="s">
        <v>31</v>
      </c>
      <c r="J3397" s="6" t="s">
        <v>32</v>
      </c>
      <c r="K3397" s="6" t="s">
        <v>240</v>
      </c>
      <c r="L3397" s="6" t="s">
        <v>8586</v>
      </c>
      <c r="M3397" s="41" t="s">
        <v>35</v>
      </c>
      <c r="N3397" s="11" t="s">
        <v>78</v>
      </c>
      <c r="O3397" s="3" t="s">
        <v>79</v>
      </c>
      <c r="P3397" s="41" t="s">
        <v>38</v>
      </c>
      <c r="Q3397" s="286" t="s">
        <v>39</v>
      </c>
      <c r="R3397" s="23">
        <v>2</v>
      </c>
      <c r="S3397" s="316">
        <v>28826.23</v>
      </c>
      <c r="T3397" s="9">
        <f t="shared" si="1897"/>
        <v>57652.46</v>
      </c>
      <c r="U3397" s="9">
        <f t="shared" si="1898"/>
        <v>64570.755200000007</v>
      </c>
      <c r="V3397" s="282" t="s">
        <v>80</v>
      </c>
      <c r="W3397" s="282">
        <v>2016</v>
      </c>
      <c r="X3397" s="41"/>
    </row>
    <row r="3398" spans="1:24" ht="153" x14ac:dyDescent="0.25">
      <c r="A3398" s="6" t="s">
        <v>9248</v>
      </c>
      <c r="B3398" s="6" t="s">
        <v>25</v>
      </c>
      <c r="C3398" s="11" t="s">
        <v>8760</v>
      </c>
      <c r="D3398" s="11" t="s">
        <v>676</v>
      </c>
      <c r="E3398" s="11" t="s">
        <v>8761</v>
      </c>
      <c r="F3398" s="309" t="s">
        <v>8762</v>
      </c>
      <c r="G3398" s="6" t="s">
        <v>30</v>
      </c>
      <c r="H3398" s="6">
        <v>60</v>
      </c>
      <c r="I3398" s="6" t="s">
        <v>31</v>
      </c>
      <c r="J3398" s="6" t="s">
        <v>32</v>
      </c>
      <c r="K3398" s="6" t="s">
        <v>240</v>
      </c>
      <c r="L3398" s="6" t="s">
        <v>8586</v>
      </c>
      <c r="M3398" s="41" t="s">
        <v>35</v>
      </c>
      <c r="N3398" s="11" t="s">
        <v>78</v>
      </c>
      <c r="O3398" s="3" t="s">
        <v>79</v>
      </c>
      <c r="P3398" s="41" t="s">
        <v>38</v>
      </c>
      <c r="Q3398" s="286" t="s">
        <v>39</v>
      </c>
      <c r="R3398" s="23">
        <v>4</v>
      </c>
      <c r="S3398" s="316">
        <v>28741.69</v>
      </c>
      <c r="T3398" s="9">
        <f t="shared" si="1897"/>
        <v>114966.76</v>
      </c>
      <c r="U3398" s="9">
        <f t="shared" si="1898"/>
        <v>128762.7712</v>
      </c>
      <c r="V3398" s="282" t="s">
        <v>80</v>
      </c>
      <c r="W3398" s="282">
        <v>2016</v>
      </c>
      <c r="X3398" s="41"/>
    </row>
    <row r="3399" spans="1:24" ht="153" x14ac:dyDescent="0.25">
      <c r="A3399" s="6" t="s">
        <v>9249</v>
      </c>
      <c r="B3399" s="6" t="s">
        <v>25</v>
      </c>
      <c r="C3399" s="11" t="s">
        <v>8763</v>
      </c>
      <c r="D3399" s="11" t="s">
        <v>989</v>
      </c>
      <c r="E3399" s="11" t="s">
        <v>8764</v>
      </c>
      <c r="F3399" s="309" t="s">
        <v>8765</v>
      </c>
      <c r="G3399" s="6" t="s">
        <v>30</v>
      </c>
      <c r="H3399" s="6">
        <v>60</v>
      </c>
      <c r="I3399" s="6" t="s">
        <v>31</v>
      </c>
      <c r="J3399" s="6" t="s">
        <v>32</v>
      </c>
      <c r="K3399" s="6" t="s">
        <v>240</v>
      </c>
      <c r="L3399" s="6" t="s">
        <v>8586</v>
      </c>
      <c r="M3399" s="41" t="s">
        <v>35</v>
      </c>
      <c r="N3399" s="11" t="s">
        <v>78</v>
      </c>
      <c r="O3399" s="3" t="s">
        <v>79</v>
      </c>
      <c r="P3399" s="41" t="s">
        <v>38</v>
      </c>
      <c r="Q3399" s="286" t="s">
        <v>39</v>
      </c>
      <c r="R3399" s="23">
        <v>13</v>
      </c>
      <c r="S3399" s="316">
        <v>33266.699999999997</v>
      </c>
      <c r="T3399" s="9">
        <f t="shared" si="1897"/>
        <v>432467.1</v>
      </c>
      <c r="U3399" s="9">
        <f t="shared" si="1898"/>
        <v>484363.152</v>
      </c>
      <c r="V3399" s="282" t="s">
        <v>80</v>
      </c>
      <c r="W3399" s="282">
        <v>2016</v>
      </c>
      <c r="X3399" s="41"/>
    </row>
    <row r="3400" spans="1:24" ht="153" x14ac:dyDescent="0.25">
      <c r="A3400" s="6" t="s">
        <v>9250</v>
      </c>
      <c r="B3400" s="6" t="s">
        <v>25</v>
      </c>
      <c r="C3400" s="11" t="s">
        <v>1199</v>
      </c>
      <c r="D3400" s="11" t="s">
        <v>1200</v>
      </c>
      <c r="E3400" s="11" t="s">
        <v>1201</v>
      </c>
      <c r="F3400" s="309" t="s">
        <v>8766</v>
      </c>
      <c r="G3400" s="6" t="s">
        <v>30</v>
      </c>
      <c r="H3400" s="6">
        <v>60</v>
      </c>
      <c r="I3400" s="6" t="s">
        <v>31</v>
      </c>
      <c r="J3400" s="6" t="s">
        <v>32</v>
      </c>
      <c r="K3400" s="6" t="s">
        <v>240</v>
      </c>
      <c r="L3400" s="6" t="s">
        <v>8586</v>
      </c>
      <c r="M3400" s="41" t="s">
        <v>35</v>
      </c>
      <c r="N3400" s="11" t="s">
        <v>78</v>
      </c>
      <c r="O3400" s="3" t="s">
        <v>79</v>
      </c>
      <c r="P3400" s="41" t="s">
        <v>1103</v>
      </c>
      <c r="Q3400" s="286" t="s">
        <v>1074</v>
      </c>
      <c r="R3400" s="23">
        <v>30</v>
      </c>
      <c r="S3400" s="316">
        <v>363.17</v>
      </c>
      <c r="T3400" s="9">
        <f t="shared" si="1897"/>
        <v>10895.1</v>
      </c>
      <c r="U3400" s="9">
        <f t="shared" si="1898"/>
        <v>12202.512000000002</v>
      </c>
      <c r="V3400" s="282" t="s">
        <v>80</v>
      </c>
      <c r="W3400" s="282">
        <v>2016</v>
      </c>
      <c r="X3400" s="41"/>
    </row>
    <row r="3401" spans="1:24" ht="153" x14ac:dyDescent="0.25">
      <c r="A3401" s="6" t="s">
        <v>9251</v>
      </c>
      <c r="B3401" s="6" t="s">
        <v>25</v>
      </c>
      <c r="C3401" s="11" t="s">
        <v>8767</v>
      </c>
      <c r="D3401" s="11" t="s">
        <v>1534</v>
      </c>
      <c r="E3401" s="11" t="s">
        <v>8768</v>
      </c>
      <c r="F3401" s="309" t="s">
        <v>8769</v>
      </c>
      <c r="G3401" s="6" t="s">
        <v>30</v>
      </c>
      <c r="H3401" s="6">
        <v>60</v>
      </c>
      <c r="I3401" s="6" t="s">
        <v>31</v>
      </c>
      <c r="J3401" s="6" t="s">
        <v>32</v>
      </c>
      <c r="K3401" s="6" t="s">
        <v>240</v>
      </c>
      <c r="L3401" s="6" t="s">
        <v>8586</v>
      </c>
      <c r="M3401" s="41" t="s">
        <v>35</v>
      </c>
      <c r="N3401" s="11" t="s">
        <v>78</v>
      </c>
      <c r="O3401" s="3" t="s">
        <v>79</v>
      </c>
      <c r="P3401" s="41" t="s">
        <v>432</v>
      </c>
      <c r="Q3401" s="321" t="s">
        <v>433</v>
      </c>
      <c r="R3401" s="23">
        <v>1.74</v>
      </c>
      <c r="S3401" s="316">
        <v>245370</v>
      </c>
      <c r="T3401" s="9">
        <f t="shared" si="1897"/>
        <v>426943.8</v>
      </c>
      <c r="U3401" s="9">
        <f t="shared" si="1898"/>
        <v>478177.05600000004</v>
      </c>
      <c r="V3401" s="282" t="s">
        <v>80</v>
      </c>
      <c r="W3401" s="282">
        <v>2016</v>
      </c>
      <c r="X3401" s="41"/>
    </row>
    <row r="3402" spans="1:24" ht="153" x14ac:dyDescent="0.25">
      <c r="A3402" s="6" t="s">
        <v>9252</v>
      </c>
      <c r="B3402" s="6" t="s">
        <v>25</v>
      </c>
      <c r="C3402" s="11" t="s">
        <v>10433</v>
      </c>
      <c r="D3402" s="11" t="s">
        <v>1534</v>
      </c>
      <c r="E3402" s="11" t="s">
        <v>10434</v>
      </c>
      <c r="F3402" s="309" t="s">
        <v>8770</v>
      </c>
      <c r="G3402" s="6" t="s">
        <v>30</v>
      </c>
      <c r="H3402" s="6">
        <v>60</v>
      </c>
      <c r="I3402" s="6" t="s">
        <v>31</v>
      </c>
      <c r="J3402" s="6" t="s">
        <v>32</v>
      </c>
      <c r="K3402" s="6" t="s">
        <v>240</v>
      </c>
      <c r="L3402" s="6" t="s">
        <v>8586</v>
      </c>
      <c r="M3402" s="41" t="s">
        <v>35</v>
      </c>
      <c r="N3402" s="11" t="s">
        <v>78</v>
      </c>
      <c r="O3402" s="3" t="s">
        <v>79</v>
      </c>
      <c r="P3402" s="41" t="s">
        <v>432</v>
      </c>
      <c r="Q3402" s="321" t="s">
        <v>433</v>
      </c>
      <c r="R3402" s="23">
        <v>0.5</v>
      </c>
      <c r="S3402" s="316">
        <v>222911.77</v>
      </c>
      <c r="T3402" s="9">
        <f t="shared" si="1897"/>
        <v>111455.88499999999</v>
      </c>
      <c r="U3402" s="9">
        <f t="shared" si="1898"/>
        <v>124830.59120000001</v>
      </c>
      <c r="V3402" s="282" t="s">
        <v>80</v>
      </c>
      <c r="W3402" s="282">
        <v>2016</v>
      </c>
      <c r="X3402" s="41"/>
    </row>
    <row r="3403" spans="1:24" ht="153" x14ac:dyDescent="0.25">
      <c r="A3403" s="6" t="s">
        <v>9253</v>
      </c>
      <c r="B3403" s="6" t="s">
        <v>25</v>
      </c>
      <c r="C3403" s="11" t="s">
        <v>8536</v>
      </c>
      <c r="D3403" s="11" t="s">
        <v>391</v>
      </c>
      <c r="E3403" s="11" t="s">
        <v>8537</v>
      </c>
      <c r="F3403" s="309" t="s">
        <v>8771</v>
      </c>
      <c r="G3403" s="6" t="s">
        <v>30</v>
      </c>
      <c r="H3403" s="6">
        <v>60</v>
      </c>
      <c r="I3403" s="6" t="s">
        <v>31</v>
      </c>
      <c r="J3403" s="6" t="s">
        <v>32</v>
      </c>
      <c r="K3403" s="6" t="s">
        <v>240</v>
      </c>
      <c r="L3403" s="6" t="s">
        <v>8586</v>
      </c>
      <c r="M3403" s="41" t="s">
        <v>35</v>
      </c>
      <c r="N3403" s="11" t="s">
        <v>78</v>
      </c>
      <c r="O3403" s="3" t="s">
        <v>79</v>
      </c>
      <c r="P3403" s="41" t="s">
        <v>38</v>
      </c>
      <c r="Q3403" s="286" t="s">
        <v>39</v>
      </c>
      <c r="R3403" s="23">
        <v>5</v>
      </c>
      <c r="S3403" s="316">
        <v>43031.32</v>
      </c>
      <c r="T3403" s="9">
        <f t="shared" si="1897"/>
        <v>215156.6</v>
      </c>
      <c r="U3403" s="9">
        <f t="shared" si="1898"/>
        <v>240975.39200000002</v>
      </c>
      <c r="V3403" s="282" t="s">
        <v>80</v>
      </c>
      <c r="W3403" s="282">
        <v>2016</v>
      </c>
      <c r="X3403" s="41"/>
    </row>
    <row r="3404" spans="1:24" ht="153" x14ac:dyDescent="0.25">
      <c r="A3404" s="6" t="s">
        <v>9254</v>
      </c>
      <c r="B3404" s="6" t="s">
        <v>25</v>
      </c>
      <c r="C3404" s="11" t="s">
        <v>8772</v>
      </c>
      <c r="D3404" s="11" t="s">
        <v>1295</v>
      </c>
      <c r="E3404" s="11" t="s">
        <v>1296</v>
      </c>
      <c r="F3404" s="309" t="s">
        <v>8773</v>
      </c>
      <c r="G3404" s="6" t="s">
        <v>30</v>
      </c>
      <c r="H3404" s="6">
        <v>0</v>
      </c>
      <c r="I3404" s="6" t="s">
        <v>31</v>
      </c>
      <c r="J3404" s="6" t="s">
        <v>32</v>
      </c>
      <c r="K3404" s="6" t="s">
        <v>240</v>
      </c>
      <c r="L3404" s="6" t="s">
        <v>8586</v>
      </c>
      <c r="M3404" s="41" t="s">
        <v>35</v>
      </c>
      <c r="N3404" s="11" t="s">
        <v>36</v>
      </c>
      <c r="O3404" s="3" t="s">
        <v>2050</v>
      </c>
      <c r="P3404" s="41" t="s">
        <v>1103</v>
      </c>
      <c r="Q3404" s="286" t="s">
        <v>1074</v>
      </c>
      <c r="R3404" s="23">
        <v>277.83999999999997</v>
      </c>
      <c r="S3404" s="316">
        <v>2281.9899999999998</v>
      </c>
      <c r="T3404" s="9">
        <f t="shared" si="1897"/>
        <v>634028.10159999994</v>
      </c>
      <c r="U3404" s="9">
        <f t="shared" si="1898"/>
        <v>710111.47379199998</v>
      </c>
      <c r="V3404" s="282"/>
      <c r="W3404" s="282">
        <v>2016</v>
      </c>
      <c r="X3404" s="41"/>
    </row>
    <row r="3405" spans="1:24" ht="153" x14ac:dyDescent="0.25">
      <c r="A3405" s="6" t="s">
        <v>9255</v>
      </c>
      <c r="B3405" s="6" t="s">
        <v>25</v>
      </c>
      <c r="C3405" s="11" t="s">
        <v>8774</v>
      </c>
      <c r="D3405" s="11" t="s">
        <v>1364</v>
      </c>
      <c r="E3405" s="11" t="s">
        <v>8775</v>
      </c>
      <c r="F3405" s="309" t="s">
        <v>8776</v>
      </c>
      <c r="G3405" s="6" t="s">
        <v>30</v>
      </c>
      <c r="H3405" s="6">
        <v>60</v>
      </c>
      <c r="I3405" s="6" t="s">
        <v>31</v>
      </c>
      <c r="J3405" s="6" t="s">
        <v>32</v>
      </c>
      <c r="K3405" s="6" t="s">
        <v>240</v>
      </c>
      <c r="L3405" s="6" t="s">
        <v>8586</v>
      </c>
      <c r="M3405" s="41" t="s">
        <v>35</v>
      </c>
      <c r="N3405" s="11" t="s">
        <v>78</v>
      </c>
      <c r="O3405" s="3" t="s">
        <v>79</v>
      </c>
      <c r="P3405" s="41" t="s">
        <v>38</v>
      </c>
      <c r="Q3405" s="286" t="s">
        <v>39</v>
      </c>
      <c r="R3405" s="23">
        <v>2</v>
      </c>
      <c r="S3405" s="316">
        <v>108913.14</v>
      </c>
      <c r="T3405" s="9">
        <f t="shared" si="1897"/>
        <v>217826.28</v>
      </c>
      <c r="U3405" s="9">
        <f t="shared" si="1898"/>
        <v>243965.43360000002</v>
      </c>
      <c r="V3405" s="282" t="s">
        <v>80</v>
      </c>
      <c r="W3405" s="282">
        <v>2016</v>
      </c>
      <c r="X3405" s="41"/>
    </row>
    <row r="3406" spans="1:24" ht="153" x14ac:dyDescent="0.25">
      <c r="A3406" s="6" t="s">
        <v>9256</v>
      </c>
      <c r="B3406" s="6" t="s">
        <v>25</v>
      </c>
      <c r="C3406" s="11" t="s">
        <v>8777</v>
      </c>
      <c r="D3406" s="11" t="s">
        <v>8778</v>
      </c>
      <c r="E3406" s="11" t="s">
        <v>8779</v>
      </c>
      <c r="F3406" s="309" t="s">
        <v>8780</v>
      </c>
      <c r="G3406" s="6" t="s">
        <v>30</v>
      </c>
      <c r="H3406" s="6">
        <v>60</v>
      </c>
      <c r="I3406" s="6" t="s">
        <v>31</v>
      </c>
      <c r="J3406" s="6" t="s">
        <v>32</v>
      </c>
      <c r="K3406" s="6" t="s">
        <v>240</v>
      </c>
      <c r="L3406" s="6" t="s">
        <v>8586</v>
      </c>
      <c r="M3406" s="41" t="s">
        <v>35</v>
      </c>
      <c r="N3406" s="11" t="s">
        <v>78</v>
      </c>
      <c r="O3406" s="3" t="s">
        <v>79</v>
      </c>
      <c r="P3406" s="41" t="s">
        <v>38</v>
      </c>
      <c r="Q3406" s="286" t="s">
        <v>39</v>
      </c>
      <c r="R3406" s="23">
        <v>2</v>
      </c>
      <c r="S3406" s="316">
        <v>5591.16</v>
      </c>
      <c r="T3406" s="9">
        <f t="shared" si="1897"/>
        <v>11182.32</v>
      </c>
      <c r="U3406" s="9">
        <f t="shared" si="1898"/>
        <v>12524.198400000001</v>
      </c>
      <c r="V3406" s="282" t="s">
        <v>80</v>
      </c>
      <c r="W3406" s="282">
        <v>2016</v>
      </c>
      <c r="X3406" s="41"/>
    </row>
    <row r="3407" spans="1:24" ht="153" x14ac:dyDescent="0.25">
      <c r="A3407" s="6" t="s">
        <v>9257</v>
      </c>
      <c r="B3407" s="6" t="s">
        <v>25</v>
      </c>
      <c r="C3407" s="11" t="s">
        <v>8781</v>
      </c>
      <c r="D3407" s="11" t="s">
        <v>8782</v>
      </c>
      <c r="E3407" s="11" t="s">
        <v>8783</v>
      </c>
      <c r="F3407" s="309" t="s">
        <v>8784</v>
      </c>
      <c r="G3407" s="6" t="s">
        <v>30</v>
      </c>
      <c r="H3407" s="6">
        <v>60</v>
      </c>
      <c r="I3407" s="6" t="s">
        <v>31</v>
      </c>
      <c r="J3407" s="6" t="s">
        <v>32</v>
      </c>
      <c r="K3407" s="6" t="s">
        <v>240</v>
      </c>
      <c r="L3407" s="6" t="s">
        <v>8586</v>
      </c>
      <c r="M3407" s="41" t="s">
        <v>35</v>
      </c>
      <c r="N3407" s="11" t="s">
        <v>78</v>
      </c>
      <c r="O3407" s="3" t="s">
        <v>79</v>
      </c>
      <c r="P3407" s="41" t="s">
        <v>7032</v>
      </c>
      <c r="Q3407" s="286" t="s">
        <v>6778</v>
      </c>
      <c r="R3407" s="23">
        <v>2</v>
      </c>
      <c r="S3407" s="316">
        <v>2629.22</v>
      </c>
      <c r="T3407" s="9">
        <f t="shared" si="1897"/>
        <v>5258.44</v>
      </c>
      <c r="U3407" s="9">
        <f t="shared" si="1898"/>
        <v>5889.4528</v>
      </c>
      <c r="V3407" s="282" t="s">
        <v>80</v>
      </c>
      <c r="W3407" s="282">
        <v>2016</v>
      </c>
      <c r="X3407" s="41"/>
    </row>
    <row r="3408" spans="1:24" ht="153" x14ac:dyDescent="0.25">
      <c r="A3408" s="6" t="s">
        <v>9258</v>
      </c>
      <c r="B3408" s="6" t="s">
        <v>25</v>
      </c>
      <c r="C3408" s="11" t="s">
        <v>8680</v>
      </c>
      <c r="D3408" s="11" t="s">
        <v>8681</v>
      </c>
      <c r="E3408" s="11" t="s">
        <v>8682</v>
      </c>
      <c r="F3408" s="309" t="s">
        <v>8785</v>
      </c>
      <c r="G3408" s="6" t="s">
        <v>30</v>
      </c>
      <c r="H3408" s="6">
        <v>60</v>
      </c>
      <c r="I3408" s="6" t="s">
        <v>31</v>
      </c>
      <c r="J3408" s="6" t="s">
        <v>32</v>
      </c>
      <c r="K3408" s="6" t="s">
        <v>240</v>
      </c>
      <c r="L3408" s="6" t="s">
        <v>8586</v>
      </c>
      <c r="M3408" s="41" t="s">
        <v>35</v>
      </c>
      <c r="N3408" s="11" t="s">
        <v>78</v>
      </c>
      <c r="O3408" s="3" t="s">
        <v>79</v>
      </c>
      <c r="P3408" s="41" t="s">
        <v>38</v>
      </c>
      <c r="Q3408" s="286" t="s">
        <v>39</v>
      </c>
      <c r="R3408" s="23">
        <v>1</v>
      </c>
      <c r="S3408" s="316">
        <v>14098.2</v>
      </c>
      <c r="T3408" s="9">
        <f t="shared" si="1897"/>
        <v>14098.2</v>
      </c>
      <c r="U3408" s="9">
        <f t="shared" si="1898"/>
        <v>15789.984000000002</v>
      </c>
      <c r="V3408" s="282" t="s">
        <v>80</v>
      </c>
      <c r="W3408" s="282">
        <v>2016</v>
      </c>
      <c r="X3408" s="41"/>
    </row>
    <row r="3409" spans="1:24" ht="153" x14ac:dyDescent="0.25">
      <c r="A3409" s="6" t="s">
        <v>9259</v>
      </c>
      <c r="B3409" s="6" t="s">
        <v>25</v>
      </c>
      <c r="C3409" s="11" t="s">
        <v>8786</v>
      </c>
      <c r="D3409" s="11" t="s">
        <v>8787</v>
      </c>
      <c r="E3409" s="11" t="s">
        <v>8788</v>
      </c>
      <c r="F3409" s="309" t="s">
        <v>8789</v>
      </c>
      <c r="G3409" s="6" t="s">
        <v>30</v>
      </c>
      <c r="H3409" s="6">
        <v>60</v>
      </c>
      <c r="I3409" s="6" t="s">
        <v>31</v>
      </c>
      <c r="J3409" s="6" t="s">
        <v>32</v>
      </c>
      <c r="K3409" s="6" t="s">
        <v>240</v>
      </c>
      <c r="L3409" s="6" t="s">
        <v>8586</v>
      </c>
      <c r="M3409" s="41" t="s">
        <v>35</v>
      </c>
      <c r="N3409" s="11" t="s">
        <v>78</v>
      </c>
      <c r="O3409" s="3" t="s">
        <v>79</v>
      </c>
      <c r="P3409" s="41" t="s">
        <v>38</v>
      </c>
      <c r="Q3409" s="286" t="s">
        <v>39</v>
      </c>
      <c r="R3409" s="23">
        <v>9</v>
      </c>
      <c r="S3409" s="316">
        <v>8900</v>
      </c>
      <c r="T3409" s="9">
        <f t="shared" ref="T3409:T3421" si="1901">S3409*R3409</f>
        <v>80100</v>
      </c>
      <c r="U3409" s="9">
        <f t="shared" si="1898"/>
        <v>89712.000000000015</v>
      </c>
      <c r="V3409" s="282" t="s">
        <v>80</v>
      </c>
      <c r="W3409" s="282">
        <v>2016</v>
      </c>
      <c r="X3409" s="41"/>
    </row>
    <row r="3410" spans="1:24" ht="153" x14ac:dyDescent="0.25">
      <c r="A3410" s="6" t="s">
        <v>9260</v>
      </c>
      <c r="B3410" s="6" t="s">
        <v>25</v>
      </c>
      <c r="C3410" s="11" t="s">
        <v>8786</v>
      </c>
      <c r="D3410" s="11" t="s">
        <v>8787</v>
      </c>
      <c r="E3410" s="11" t="s">
        <v>8788</v>
      </c>
      <c r="F3410" s="309" t="s">
        <v>8790</v>
      </c>
      <c r="G3410" s="6" t="s">
        <v>30</v>
      </c>
      <c r="H3410" s="6">
        <v>60</v>
      </c>
      <c r="I3410" s="6" t="s">
        <v>31</v>
      </c>
      <c r="J3410" s="6" t="s">
        <v>32</v>
      </c>
      <c r="K3410" s="6" t="s">
        <v>240</v>
      </c>
      <c r="L3410" s="6" t="s">
        <v>8586</v>
      </c>
      <c r="M3410" s="41" t="s">
        <v>35</v>
      </c>
      <c r="N3410" s="11" t="s">
        <v>78</v>
      </c>
      <c r="O3410" s="3" t="s">
        <v>79</v>
      </c>
      <c r="P3410" s="41" t="s">
        <v>38</v>
      </c>
      <c r="Q3410" s="286" t="s">
        <v>39</v>
      </c>
      <c r="R3410" s="23">
        <v>21</v>
      </c>
      <c r="S3410" s="316">
        <v>20000</v>
      </c>
      <c r="T3410" s="9">
        <f t="shared" si="1901"/>
        <v>420000</v>
      </c>
      <c r="U3410" s="9">
        <f t="shared" si="1898"/>
        <v>470400.00000000006</v>
      </c>
      <c r="V3410" s="282" t="s">
        <v>80</v>
      </c>
      <c r="W3410" s="282">
        <v>2016</v>
      </c>
      <c r="X3410" s="41"/>
    </row>
    <row r="3411" spans="1:24" ht="153" x14ac:dyDescent="0.25">
      <c r="A3411" s="6" t="s">
        <v>9261</v>
      </c>
      <c r="B3411" s="6" t="s">
        <v>25</v>
      </c>
      <c r="C3411" s="11" t="s">
        <v>8791</v>
      </c>
      <c r="D3411" s="11" t="s">
        <v>1726</v>
      </c>
      <c r="E3411" s="11" t="s">
        <v>8792</v>
      </c>
      <c r="F3411" s="309" t="s">
        <v>8793</v>
      </c>
      <c r="G3411" s="6" t="s">
        <v>30</v>
      </c>
      <c r="H3411" s="6">
        <v>60</v>
      </c>
      <c r="I3411" s="6" t="s">
        <v>31</v>
      </c>
      <c r="J3411" s="6" t="s">
        <v>32</v>
      </c>
      <c r="K3411" s="6" t="s">
        <v>240</v>
      </c>
      <c r="L3411" s="6" t="s">
        <v>8586</v>
      </c>
      <c r="M3411" s="41" t="s">
        <v>35</v>
      </c>
      <c r="N3411" s="11" t="s">
        <v>78</v>
      </c>
      <c r="O3411" s="3" t="s">
        <v>79</v>
      </c>
      <c r="P3411" s="41" t="s">
        <v>38</v>
      </c>
      <c r="Q3411" s="286" t="s">
        <v>39</v>
      </c>
      <c r="R3411" s="23">
        <v>14</v>
      </c>
      <c r="S3411" s="316">
        <v>3095.55</v>
      </c>
      <c r="T3411" s="9">
        <f t="shared" si="1901"/>
        <v>43337.700000000004</v>
      </c>
      <c r="U3411" s="9">
        <f t="shared" si="1898"/>
        <v>48538.224000000009</v>
      </c>
      <c r="V3411" s="282" t="s">
        <v>80</v>
      </c>
      <c r="W3411" s="282">
        <v>2016</v>
      </c>
      <c r="X3411" s="41"/>
    </row>
    <row r="3412" spans="1:24" ht="153" x14ac:dyDescent="0.25">
      <c r="A3412" s="6" t="s">
        <v>9262</v>
      </c>
      <c r="B3412" s="6" t="s">
        <v>25</v>
      </c>
      <c r="C3412" s="11" t="s">
        <v>1801</v>
      </c>
      <c r="D3412" s="11" t="s">
        <v>1802</v>
      </c>
      <c r="E3412" s="11" t="s">
        <v>1803</v>
      </c>
      <c r="F3412" s="309" t="s">
        <v>8794</v>
      </c>
      <c r="G3412" s="6" t="s">
        <v>30</v>
      </c>
      <c r="H3412" s="6">
        <v>60</v>
      </c>
      <c r="I3412" s="6" t="s">
        <v>31</v>
      </c>
      <c r="J3412" s="6" t="s">
        <v>32</v>
      </c>
      <c r="K3412" s="6" t="s">
        <v>240</v>
      </c>
      <c r="L3412" s="6" t="s">
        <v>8586</v>
      </c>
      <c r="M3412" s="41" t="s">
        <v>35</v>
      </c>
      <c r="N3412" s="11" t="s">
        <v>78</v>
      </c>
      <c r="O3412" s="3" t="s">
        <v>79</v>
      </c>
      <c r="P3412" s="41" t="s">
        <v>38</v>
      </c>
      <c r="Q3412" s="286" t="s">
        <v>39</v>
      </c>
      <c r="R3412" s="23">
        <v>7</v>
      </c>
      <c r="S3412" s="316">
        <v>11000</v>
      </c>
      <c r="T3412" s="9">
        <f t="shared" si="1901"/>
        <v>77000</v>
      </c>
      <c r="U3412" s="9">
        <f t="shared" si="1898"/>
        <v>86240.000000000015</v>
      </c>
      <c r="V3412" s="282" t="s">
        <v>80</v>
      </c>
      <c r="W3412" s="282">
        <v>2016</v>
      </c>
      <c r="X3412" s="41"/>
    </row>
    <row r="3413" spans="1:24" ht="153" x14ac:dyDescent="0.25">
      <c r="A3413" s="6" t="s">
        <v>9263</v>
      </c>
      <c r="B3413" s="6" t="s">
        <v>25</v>
      </c>
      <c r="C3413" s="11" t="s">
        <v>8795</v>
      </c>
      <c r="D3413" s="11" t="s">
        <v>1414</v>
      </c>
      <c r="E3413" s="11" t="s">
        <v>8796</v>
      </c>
      <c r="F3413" s="309" t="s">
        <v>8797</v>
      </c>
      <c r="G3413" s="6" t="s">
        <v>30</v>
      </c>
      <c r="H3413" s="6">
        <v>60</v>
      </c>
      <c r="I3413" s="6" t="s">
        <v>31</v>
      </c>
      <c r="J3413" s="6" t="s">
        <v>32</v>
      </c>
      <c r="K3413" s="6" t="s">
        <v>240</v>
      </c>
      <c r="L3413" s="6" t="s">
        <v>8586</v>
      </c>
      <c r="M3413" s="41" t="s">
        <v>35</v>
      </c>
      <c r="N3413" s="11" t="s">
        <v>78</v>
      </c>
      <c r="O3413" s="3" t="s">
        <v>79</v>
      </c>
      <c r="P3413" s="41" t="s">
        <v>432</v>
      </c>
      <c r="Q3413" s="321" t="s">
        <v>433</v>
      </c>
      <c r="R3413" s="23">
        <v>1.18</v>
      </c>
      <c r="S3413" s="316">
        <v>191909</v>
      </c>
      <c r="T3413" s="9">
        <f t="shared" si="1901"/>
        <v>226452.62</v>
      </c>
      <c r="U3413" s="9">
        <f t="shared" si="1898"/>
        <v>253626.93440000003</v>
      </c>
      <c r="V3413" s="282" t="s">
        <v>80</v>
      </c>
      <c r="W3413" s="282">
        <v>2016</v>
      </c>
      <c r="X3413" s="41"/>
    </row>
    <row r="3414" spans="1:24" ht="153" x14ac:dyDescent="0.25">
      <c r="A3414" s="6" t="s">
        <v>9264</v>
      </c>
      <c r="B3414" s="6" t="s">
        <v>25</v>
      </c>
      <c r="C3414" s="11" t="s">
        <v>8083</v>
      </c>
      <c r="D3414" s="11" t="s">
        <v>1414</v>
      </c>
      <c r="E3414" s="11" t="s">
        <v>8084</v>
      </c>
      <c r="F3414" s="309" t="s">
        <v>8798</v>
      </c>
      <c r="G3414" s="6" t="s">
        <v>30</v>
      </c>
      <c r="H3414" s="6">
        <v>60</v>
      </c>
      <c r="I3414" s="6" t="s">
        <v>31</v>
      </c>
      <c r="J3414" s="6" t="s">
        <v>32</v>
      </c>
      <c r="K3414" s="6" t="s">
        <v>240</v>
      </c>
      <c r="L3414" s="6" t="s">
        <v>8586</v>
      </c>
      <c r="M3414" s="41" t="s">
        <v>35</v>
      </c>
      <c r="N3414" s="11" t="s">
        <v>78</v>
      </c>
      <c r="O3414" s="3" t="s">
        <v>79</v>
      </c>
      <c r="P3414" s="41" t="s">
        <v>432</v>
      </c>
      <c r="Q3414" s="321" t="s">
        <v>433</v>
      </c>
      <c r="R3414" s="23">
        <v>0.28000000000000003</v>
      </c>
      <c r="S3414" s="316">
        <v>124000</v>
      </c>
      <c r="T3414" s="9">
        <f t="shared" si="1901"/>
        <v>34720</v>
      </c>
      <c r="U3414" s="9">
        <f t="shared" si="1898"/>
        <v>38886.400000000001</v>
      </c>
      <c r="V3414" s="282" t="s">
        <v>80</v>
      </c>
      <c r="W3414" s="282">
        <v>2016</v>
      </c>
      <c r="X3414" s="41"/>
    </row>
    <row r="3415" spans="1:24" ht="153" x14ac:dyDescent="0.25">
      <c r="A3415" s="6" t="s">
        <v>9265</v>
      </c>
      <c r="B3415" s="6" t="s">
        <v>25</v>
      </c>
      <c r="C3415" s="11" t="s">
        <v>6886</v>
      </c>
      <c r="D3415" s="11" t="s">
        <v>1601</v>
      </c>
      <c r="E3415" s="11" t="s">
        <v>6887</v>
      </c>
      <c r="F3415" s="309" t="s">
        <v>8799</v>
      </c>
      <c r="G3415" s="6" t="s">
        <v>30</v>
      </c>
      <c r="H3415" s="6">
        <v>0</v>
      </c>
      <c r="I3415" s="6" t="s">
        <v>31</v>
      </c>
      <c r="J3415" s="6" t="s">
        <v>32</v>
      </c>
      <c r="K3415" s="6" t="s">
        <v>240</v>
      </c>
      <c r="L3415" s="6" t="s">
        <v>8586</v>
      </c>
      <c r="M3415" s="41" t="s">
        <v>35</v>
      </c>
      <c r="N3415" s="11" t="s">
        <v>36</v>
      </c>
      <c r="O3415" s="3" t="s">
        <v>2050</v>
      </c>
      <c r="P3415" s="41" t="s">
        <v>432</v>
      </c>
      <c r="Q3415" s="321" t="s">
        <v>433</v>
      </c>
      <c r="R3415" s="23">
        <v>6.33</v>
      </c>
      <c r="S3415" s="316">
        <v>189877.67</v>
      </c>
      <c r="T3415" s="9">
        <f t="shared" si="1901"/>
        <v>1201925.6511000001</v>
      </c>
      <c r="U3415" s="9">
        <f t="shared" si="1898"/>
        <v>1346156.7292320002</v>
      </c>
      <c r="V3415" s="282"/>
      <c r="W3415" s="282">
        <v>2016</v>
      </c>
      <c r="X3415" s="41"/>
    </row>
    <row r="3416" spans="1:24" ht="153" x14ac:dyDescent="0.25">
      <c r="A3416" s="6" t="s">
        <v>9266</v>
      </c>
      <c r="B3416" s="6" t="s">
        <v>25</v>
      </c>
      <c r="C3416" s="11" t="s">
        <v>6886</v>
      </c>
      <c r="D3416" s="11" t="s">
        <v>1601</v>
      </c>
      <c r="E3416" s="11" t="s">
        <v>6887</v>
      </c>
      <c r="F3416" s="309" t="s">
        <v>8800</v>
      </c>
      <c r="G3416" s="6" t="s">
        <v>30</v>
      </c>
      <c r="H3416" s="6">
        <v>0</v>
      </c>
      <c r="I3416" s="6" t="s">
        <v>31</v>
      </c>
      <c r="J3416" s="6" t="s">
        <v>32</v>
      </c>
      <c r="K3416" s="6" t="s">
        <v>240</v>
      </c>
      <c r="L3416" s="6" t="s">
        <v>8586</v>
      </c>
      <c r="M3416" s="41" t="s">
        <v>35</v>
      </c>
      <c r="N3416" s="11" t="s">
        <v>36</v>
      </c>
      <c r="O3416" s="3" t="s">
        <v>2050</v>
      </c>
      <c r="P3416" s="41" t="s">
        <v>432</v>
      </c>
      <c r="Q3416" s="321" t="s">
        <v>433</v>
      </c>
      <c r="R3416" s="23">
        <v>0.6</v>
      </c>
      <c r="S3416" s="316">
        <v>167115.4</v>
      </c>
      <c r="T3416" s="9">
        <f t="shared" si="1901"/>
        <v>100269.23999999999</v>
      </c>
      <c r="U3416" s="9">
        <f t="shared" si="1898"/>
        <v>112301.5488</v>
      </c>
      <c r="V3416" s="282"/>
      <c r="W3416" s="282">
        <v>2016</v>
      </c>
      <c r="X3416" s="41"/>
    </row>
    <row r="3417" spans="1:24" ht="153" x14ac:dyDescent="0.25">
      <c r="A3417" s="6" t="s">
        <v>9267</v>
      </c>
      <c r="B3417" s="6" t="s">
        <v>25</v>
      </c>
      <c r="C3417" s="11" t="s">
        <v>8801</v>
      </c>
      <c r="D3417" s="11" t="s">
        <v>1534</v>
      </c>
      <c r="E3417" s="11" t="s">
        <v>8802</v>
      </c>
      <c r="F3417" s="309" t="s">
        <v>8803</v>
      </c>
      <c r="G3417" s="6" t="s">
        <v>30</v>
      </c>
      <c r="H3417" s="6">
        <v>60</v>
      </c>
      <c r="I3417" s="6" t="s">
        <v>31</v>
      </c>
      <c r="J3417" s="6" t="s">
        <v>32</v>
      </c>
      <c r="K3417" s="6" t="s">
        <v>240</v>
      </c>
      <c r="L3417" s="6" t="s">
        <v>8586</v>
      </c>
      <c r="M3417" s="41" t="s">
        <v>35</v>
      </c>
      <c r="N3417" s="11" t="s">
        <v>78</v>
      </c>
      <c r="O3417" s="3" t="s">
        <v>79</v>
      </c>
      <c r="P3417" s="41" t="s">
        <v>432</v>
      </c>
      <c r="Q3417" s="321" t="s">
        <v>433</v>
      </c>
      <c r="R3417" s="23">
        <v>0.24</v>
      </c>
      <c r="S3417" s="316">
        <v>155000</v>
      </c>
      <c r="T3417" s="9">
        <f t="shared" si="1901"/>
        <v>37200</v>
      </c>
      <c r="U3417" s="9">
        <f t="shared" si="1898"/>
        <v>41664.000000000007</v>
      </c>
      <c r="V3417" s="282" t="s">
        <v>80</v>
      </c>
      <c r="W3417" s="282">
        <v>2016</v>
      </c>
      <c r="X3417" s="41"/>
    </row>
    <row r="3418" spans="1:24" ht="153" x14ac:dyDescent="0.25">
      <c r="A3418" s="6" t="s">
        <v>9268</v>
      </c>
      <c r="B3418" s="6" t="s">
        <v>25</v>
      </c>
      <c r="C3418" s="11" t="s">
        <v>1538</v>
      </c>
      <c r="D3418" s="11" t="s">
        <v>1534</v>
      </c>
      <c r="E3418" s="11" t="s">
        <v>1539</v>
      </c>
      <c r="F3418" s="309" t="s">
        <v>8804</v>
      </c>
      <c r="G3418" s="6" t="s">
        <v>30</v>
      </c>
      <c r="H3418" s="6">
        <v>60</v>
      </c>
      <c r="I3418" s="6" t="s">
        <v>31</v>
      </c>
      <c r="J3418" s="6" t="s">
        <v>32</v>
      </c>
      <c r="K3418" s="6" t="s">
        <v>240</v>
      </c>
      <c r="L3418" s="6" t="s">
        <v>8586</v>
      </c>
      <c r="M3418" s="41" t="s">
        <v>35</v>
      </c>
      <c r="N3418" s="11" t="s">
        <v>78</v>
      </c>
      <c r="O3418" s="3" t="s">
        <v>79</v>
      </c>
      <c r="P3418" s="41" t="s">
        <v>432</v>
      </c>
      <c r="Q3418" s="321" t="s">
        <v>433</v>
      </c>
      <c r="R3418" s="23">
        <v>0.7</v>
      </c>
      <c r="S3418" s="316">
        <v>157060</v>
      </c>
      <c r="T3418" s="9">
        <f t="shared" si="1901"/>
        <v>109942</v>
      </c>
      <c r="U3418" s="9">
        <f t="shared" si="1898"/>
        <v>123135.04000000001</v>
      </c>
      <c r="V3418" s="282" t="s">
        <v>80</v>
      </c>
      <c r="W3418" s="282">
        <v>2016</v>
      </c>
      <c r="X3418" s="41"/>
    </row>
    <row r="3419" spans="1:24" ht="153" x14ac:dyDescent="0.25">
      <c r="A3419" s="6" t="s">
        <v>9269</v>
      </c>
      <c r="B3419" s="6" t="s">
        <v>25</v>
      </c>
      <c r="C3419" s="11" t="s">
        <v>1717</v>
      </c>
      <c r="D3419" s="11" t="s">
        <v>1713</v>
      </c>
      <c r="E3419" s="11" t="s">
        <v>1718</v>
      </c>
      <c r="F3419" s="309" t="s">
        <v>8805</v>
      </c>
      <c r="G3419" s="6" t="s">
        <v>30</v>
      </c>
      <c r="H3419" s="6">
        <v>60</v>
      </c>
      <c r="I3419" s="6" t="s">
        <v>31</v>
      </c>
      <c r="J3419" s="6" t="s">
        <v>32</v>
      </c>
      <c r="K3419" s="6" t="s">
        <v>240</v>
      </c>
      <c r="L3419" s="6" t="s">
        <v>8586</v>
      </c>
      <c r="M3419" s="41" t="s">
        <v>35</v>
      </c>
      <c r="N3419" s="11" t="s">
        <v>78</v>
      </c>
      <c r="O3419" s="3" t="s">
        <v>79</v>
      </c>
      <c r="P3419" s="41" t="s">
        <v>38</v>
      </c>
      <c r="Q3419" s="286" t="s">
        <v>39</v>
      </c>
      <c r="R3419" s="23">
        <v>11</v>
      </c>
      <c r="S3419" s="23">
        <v>2592</v>
      </c>
      <c r="T3419" s="9">
        <f t="shared" si="1901"/>
        <v>28512</v>
      </c>
      <c r="U3419" s="9">
        <f t="shared" si="1898"/>
        <v>31933.440000000002</v>
      </c>
      <c r="V3419" s="282" t="s">
        <v>80</v>
      </c>
      <c r="W3419" s="282">
        <v>2016</v>
      </c>
      <c r="X3419" s="41"/>
    </row>
    <row r="3420" spans="1:24" ht="153" x14ac:dyDescent="0.25">
      <c r="A3420" s="6" t="s">
        <v>9270</v>
      </c>
      <c r="B3420" s="6" t="s">
        <v>25</v>
      </c>
      <c r="C3420" s="11" t="s">
        <v>8167</v>
      </c>
      <c r="D3420" s="11" t="s">
        <v>1596</v>
      </c>
      <c r="E3420" s="11" t="s">
        <v>8168</v>
      </c>
      <c r="F3420" s="309" t="s">
        <v>8806</v>
      </c>
      <c r="G3420" s="6" t="s">
        <v>30</v>
      </c>
      <c r="H3420" s="6">
        <v>60</v>
      </c>
      <c r="I3420" s="6" t="s">
        <v>31</v>
      </c>
      <c r="J3420" s="6" t="s">
        <v>32</v>
      </c>
      <c r="K3420" s="6" t="s">
        <v>240</v>
      </c>
      <c r="L3420" s="6" t="s">
        <v>8586</v>
      </c>
      <c r="M3420" s="41" t="s">
        <v>35</v>
      </c>
      <c r="N3420" s="11" t="s">
        <v>78</v>
      </c>
      <c r="O3420" s="3" t="s">
        <v>79</v>
      </c>
      <c r="P3420" s="41" t="s">
        <v>1303</v>
      </c>
      <c r="Q3420" s="321" t="s">
        <v>1304</v>
      </c>
      <c r="R3420" s="23">
        <v>15</v>
      </c>
      <c r="S3420" s="23">
        <v>1109.3</v>
      </c>
      <c r="T3420" s="9">
        <f t="shared" si="1901"/>
        <v>16639.5</v>
      </c>
      <c r="U3420" s="9">
        <f t="shared" si="1898"/>
        <v>18636.240000000002</v>
      </c>
      <c r="V3420" s="282" t="s">
        <v>80</v>
      </c>
      <c r="W3420" s="282">
        <v>2016</v>
      </c>
      <c r="X3420" s="41"/>
    </row>
    <row r="3421" spans="1:24" ht="153" x14ac:dyDescent="0.25">
      <c r="A3421" s="6" t="s">
        <v>9271</v>
      </c>
      <c r="B3421" s="6" t="s">
        <v>25</v>
      </c>
      <c r="C3421" s="11" t="s">
        <v>8807</v>
      </c>
      <c r="D3421" s="11" t="s">
        <v>1181</v>
      </c>
      <c r="E3421" s="11" t="s">
        <v>8808</v>
      </c>
      <c r="F3421" s="309" t="s">
        <v>8809</v>
      </c>
      <c r="G3421" s="6" t="s">
        <v>30</v>
      </c>
      <c r="H3421" s="6">
        <v>60</v>
      </c>
      <c r="I3421" s="6" t="s">
        <v>31</v>
      </c>
      <c r="J3421" s="6" t="s">
        <v>32</v>
      </c>
      <c r="K3421" s="6" t="s">
        <v>240</v>
      </c>
      <c r="L3421" s="6" t="s">
        <v>8586</v>
      </c>
      <c r="M3421" s="41" t="s">
        <v>35</v>
      </c>
      <c r="N3421" s="11" t="s">
        <v>78</v>
      </c>
      <c r="O3421" s="3" t="s">
        <v>79</v>
      </c>
      <c r="P3421" s="41" t="s">
        <v>1103</v>
      </c>
      <c r="Q3421" s="321" t="s">
        <v>1074</v>
      </c>
      <c r="R3421" s="23">
        <v>80</v>
      </c>
      <c r="S3421" s="23">
        <v>481.24</v>
      </c>
      <c r="T3421" s="9">
        <f t="shared" si="1901"/>
        <v>38499.199999999997</v>
      </c>
      <c r="U3421" s="9">
        <f t="shared" si="1898"/>
        <v>43119.103999999999</v>
      </c>
      <c r="V3421" s="282" t="s">
        <v>80</v>
      </c>
      <c r="W3421" s="282">
        <v>2016</v>
      </c>
      <c r="X3421" s="41"/>
    </row>
    <row r="3422" spans="1:24" ht="153" x14ac:dyDescent="0.25">
      <c r="A3422" s="6" t="s">
        <v>9272</v>
      </c>
      <c r="B3422" s="6" t="s">
        <v>25</v>
      </c>
      <c r="C3422" s="11" t="s">
        <v>10657</v>
      </c>
      <c r="D3422" s="11" t="s">
        <v>10658</v>
      </c>
      <c r="E3422" s="11" t="s">
        <v>10659</v>
      </c>
      <c r="F3422" s="6" t="s">
        <v>8824</v>
      </c>
      <c r="G3422" s="2" t="s">
        <v>337</v>
      </c>
      <c r="H3422" s="126">
        <v>60</v>
      </c>
      <c r="I3422" s="6" t="s">
        <v>31</v>
      </c>
      <c r="J3422" s="6" t="s">
        <v>32</v>
      </c>
      <c r="K3422" s="6" t="s">
        <v>240</v>
      </c>
      <c r="L3422" s="6" t="s">
        <v>6799</v>
      </c>
      <c r="M3422" s="6" t="s">
        <v>35</v>
      </c>
      <c r="N3422" s="11" t="s">
        <v>78</v>
      </c>
      <c r="O3422" s="6" t="s">
        <v>79</v>
      </c>
      <c r="P3422" s="41" t="s">
        <v>38</v>
      </c>
      <c r="Q3422" s="11" t="s">
        <v>39</v>
      </c>
      <c r="R3422" s="9">
        <v>1</v>
      </c>
      <c r="S3422" s="9">
        <v>13000000</v>
      </c>
      <c r="T3422" s="9">
        <f>S3422</f>
        <v>13000000</v>
      </c>
      <c r="U3422" s="9">
        <f t="shared" si="1898"/>
        <v>14560000.000000002</v>
      </c>
      <c r="V3422" s="6" t="s">
        <v>80</v>
      </c>
      <c r="W3422" s="6">
        <v>2016</v>
      </c>
      <c r="X3422" s="32"/>
    </row>
    <row r="3423" spans="1:24" ht="153" x14ac:dyDescent="0.25">
      <c r="A3423" s="6" t="s">
        <v>9273</v>
      </c>
      <c r="B3423" s="6" t="s">
        <v>25</v>
      </c>
      <c r="C3423" s="11" t="s">
        <v>10527</v>
      </c>
      <c r="D3423" s="11" t="s">
        <v>1814</v>
      </c>
      <c r="E3423" s="11" t="s">
        <v>10528</v>
      </c>
      <c r="F3423" s="6" t="s">
        <v>8810</v>
      </c>
      <c r="G3423" s="2" t="s">
        <v>337</v>
      </c>
      <c r="H3423" s="126">
        <v>60</v>
      </c>
      <c r="I3423" s="6" t="s">
        <v>31</v>
      </c>
      <c r="J3423" s="6" t="s">
        <v>32</v>
      </c>
      <c r="K3423" s="6" t="s">
        <v>240</v>
      </c>
      <c r="L3423" s="6" t="s">
        <v>6799</v>
      </c>
      <c r="M3423" s="6" t="s">
        <v>35</v>
      </c>
      <c r="N3423" s="11" t="s">
        <v>78</v>
      </c>
      <c r="O3423" s="6" t="s">
        <v>79</v>
      </c>
      <c r="P3423" s="41" t="s">
        <v>38</v>
      </c>
      <c r="Q3423" s="11" t="s">
        <v>39</v>
      </c>
      <c r="R3423" s="9">
        <v>1</v>
      </c>
      <c r="S3423" s="9">
        <v>25000000</v>
      </c>
      <c r="T3423" s="9">
        <f>S3423</f>
        <v>25000000</v>
      </c>
      <c r="U3423" s="9">
        <f t="shared" si="1898"/>
        <v>28000000.000000004</v>
      </c>
      <c r="V3423" s="6" t="s">
        <v>80</v>
      </c>
      <c r="W3423" s="6">
        <v>2016</v>
      </c>
      <c r="X3423" s="41"/>
    </row>
    <row r="3424" spans="1:24" ht="153" x14ac:dyDescent="0.25">
      <c r="A3424" s="6" t="s">
        <v>9274</v>
      </c>
      <c r="B3424" s="6" t="s">
        <v>25</v>
      </c>
      <c r="C3424" s="6" t="s">
        <v>8151</v>
      </c>
      <c r="D3424" s="11" t="s">
        <v>1534</v>
      </c>
      <c r="E3424" s="11" t="s">
        <v>8152</v>
      </c>
      <c r="F3424" s="285" t="s">
        <v>8153</v>
      </c>
      <c r="G3424" s="6" t="s">
        <v>30</v>
      </c>
      <c r="H3424" s="126">
        <v>60</v>
      </c>
      <c r="I3424" s="6" t="s">
        <v>31</v>
      </c>
      <c r="J3424" s="6" t="s">
        <v>32</v>
      </c>
      <c r="K3424" s="3" t="s">
        <v>240</v>
      </c>
      <c r="L3424" s="6" t="s">
        <v>34</v>
      </c>
      <c r="M3424" s="6" t="s">
        <v>35</v>
      </c>
      <c r="N3424" s="11" t="s">
        <v>78</v>
      </c>
      <c r="O3424" s="6" t="s">
        <v>79</v>
      </c>
      <c r="P3424" s="32" t="s">
        <v>432</v>
      </c>
      <c r="Q3424" s="11" t="s">
        <v>433</v>
      </c>
      <c r="R3424" s="23">
        <v>6.8</v>
      </c>
      <c r="S3424" s="23">
        <v>157062</v>
      </c>
      <c r="T3424" s="9">
        <f t="shared" ref="T3424:T3428" si="1902">S3424*R3424</f>
        <v>1068021.5999999999</v>
      </c>
      <c r="U3424" s="9">
        <f t="shared" si="1898"/>
        <v>1196184.192</v>
      </c>
      <c r="V3424" s="6" t="s">
        <v>80</v>
      </c>
      <c r="W3424" s="6">
        <v>2016</v>
      </c>
      <c r="X3424" s="41"/>
    </row>
    <row r="3425" spans="1:24" ht="153" x14ac:dyDescent="0.25">
      <c r="A3425" s="6" t="s">
        <v>9275</v>
      </c>
      <c r="B3425" s="6" t="s">
        <v>25</v>
      </c>
      <c r="C3425" s="11" t="s">
        <v>8190</v>
      </c>
      <c r="D3425" s="11" t="s">
        <v>1726</v>
      </c>
      <c r="E3425" s="11" t="s">
        <v>8191</v>
      </c>
      <c r="F3425" s="285" t="s">
        <v>8192</v>
      </c>
      <c r="G3425" s="6" t="s">
        <v>30</v>
      </c>
      <c r="H3425" s="126">
        <v>60</v>
      </c>
      <c r="I3425" s="6" t="s">
        <v>31</v>
      </c>
      <c r="J3425" s="6" t="s">
        <v>32</v>
      </c>
      <c r="K3425" s="3" t="s">
        <v>240</v>
      </c>
      <c r="L3425" s="6" t="s">
        <v>34</v>
      </c>
      <c r="M3425" s="6" t="s">
        <v>35</v>
      </c>
      <c r="N3425" s="11" t="s">
        <v>78</v>
      </c>
      <c r="O3425" s="6" t="s">
        <v>79</v>
      </c>
      <c r="P3425" s="41" t="s">
        <v>38</v>
      </c>
      <c r="Q3425" s="2" t="s">
        <v>39</v>
      </c>
      <c r="R3425" s="23">
        <v>8</v>
      </c>
      <c r="S3425" s="23">
        <v>6000</v>
      </c>
      <c r="T3425" s="9">
        <f t="shared" si="1902"/>
        <v>48000</v>
      </c>
      <c r="U3425" s="9">
        <f t="shared" si="1898"/>
        <v>53760.000000000007</v>
      </c>
      <c r="V3425" s="6" t="s">
        <v>80</v>
      </c>
      <c r="W3425" s="6">
        <v>2016</v>
      </c>
      <c r="X3425" s="41"/>
    </row>
    <row r="3426" spans="1:24" ht="153" x14ac:dyDescent="0.25">
      <c r="A3426" s="6" t="s">
        <v>9276</v>
      </c>
      <c r="B3426" s="6" t="s">
        <v>25</v>
      </c>
      <c r="C3426" s="6" t="s">
        <v>8136</v>
      </c>
      <c r="D3426" s="11" t="s">
        <v>1462</v>
      </c>
      <c r="E3426" s="11" t="s">
        <v>8137</v>
      </c>
      <c r="F3426" s="284" t="s">
        <v>8811</v>
      </c>
      <c r="G3426" s="6" t="s">
        <v>30</v>
      </c>
      <c r="H3426" s="126">
        <v>60</v>
      </c>
      <c r="I3426" s="6" t="s">
        <v>31</v>
      </c>
      <c r="J3426" s="6" t="s">
        <v>32</v>
      </c>
      <c r="K3426" s="3" t="s">
        <v>240</v>
      </c>
      <c r="L3426" s="6" t="s">
        <v>34</v>
      </c>
      <c r="M3426" s="6" t="s">
        <v>35</v>
      </c>
      <c r="N3426" s="11" t="s">
        <v>78</v>
      </c>
      <c r="O3426" s="6" t="s">
        <v>79</v>
      </c>
      <c r="P3426" s="32" t="s">
        <v>432</v>
      </c>
      <c r="Q3426" s="11" t="s">
        <v>433</v>
      </c>
      <c r="R3426" s="23">
        <v>2.34</v>
      </c>
      <c r="S3426" s="23">
        <v>140000</v>
      </c>
      <c r="T3426" s="9">
        <f t="shared" si="1902"/>
        <v>327600</v>
      </c>
      <c r="U3426" s="9">
        <f t="shared" si="1898"/>
        <v>366912.00000000006</v>
      </c>
      <c r="V3426" s="6" t="s">
        <v>80</v>
      </c>
      <c r="W3426" s="6">
        <v>2016</v>
      </c>
      <c r="X3426" s="41"/>
    </row>
    <row r="3427" spans="1:24" ht="153" x14ac:dyDescent="0.25">
      <c r="A3427" s="6" t="s">
        <v>9277</v>
      </c>
      <c r="B3427" s="6" t="s">
        <v>25</v>
      </c>
      <c r="C3427" s="6" t="s">
        <v>8267</v>
      </c>
      <c r="D3427" s="11" t="s">
        <v>334</v>
      </c>
      <c r="E3427" s="11" t="s">
        <v>8268</v>
      </c>
      <c r="F3427" s="285" t="s">
        <v>8269</v>
      </c>
      <c r="G3427" s="6" t="s">
        <v>30</v>
      </c>
      <c r="H3427" s="6">
        <v>60</v>
      </c>
      <c r="I3427" s="6" t="s">
        <v>31</v>
      </c>
      <c r="J3427" s="6" t="s">
        <v>32</v>
      </c>
      <c r="K3427" s="3" t="s">
        <v>240</v>
      </c>
      <c r="L3427" s="6" t="s">
        <v>34</v>
      </c>
      <c r="M3427" s="6" t="s">
        <v>35</v>
      </c>
      <c r="N3427" s="11" t="s">
        <v>78</v>
      </c>
      <c r="O3427" s="3" t="s">
        <v>79</v>
      </c>
      <c r="P3427" s="32" t="s">
        <v>432</v>
      </c>
      <c r="Q3427" s="11" t="s">
        <v>433</v>
      </c>
      <c r="R3427" s="12">
        <v>0.94199999999999995</v>
      </c>
      <c r="S3427" s="12">
        <v>190000</v>
      </c>
      <c r="T3427" s="9">
        <f t="shared" si="1902"/>
        <v>178980</v>
      </c>
      <c r="U3427" s="9">
        <f t="shared" si="1898"/>
        <v>200457.60000000001</v>
      </c>
      <c r="V3427" s="6" t="s">
        <v>80</v>
      </c>
      <c r="W3427" s="282">
        <v>2016</v>
      </c>
      <c r="X3427" s="241"/>
    </row>
    <row r="3428" spans="1:24" ht="153" x14ac:dyDescent="0.25">
      <c r="A3428" s="6" t="s">
        <v>9278</v>
      </c>
      <c r="B3428" s="6" t="s">
        <v>25</v>
      </c>
      <c r="C3428" s="6" t="s">
        <v>8812</v>
      </c>
      <c r="D3428" s="11" t="s">
        <v>786</v>
      </c>
      <c r="E3428" s="11" t="s">
        <v>8813</v>
      </c>
      <c r="F3428" s="283" t="s">
        <v>8290</v>
      </c>
      <c r="G3428" s="6" t="s">
        <v>30</v>
      </c>
      <c r="H3428" s="6">
        <v>60</v>
      </c>
      <c r="I3428" s="6" t="s">
        <v>31</v>
      </c>
      <c r="J3428" s="6" t="s">
        <v>32</v>
      </c>
      <c r="K3428" s="6" t="s">
        <v>95</v>
      </c>
      <c r="L3428" s="6" t="s">
        <v>8207</v>
      </c>
      <c r="M3428" s="6" t="s">
        <v>35</v>
      </c>
      <c r="N3428" s="11" t="s">
        <v>78</v>
      </c>
      <c r="O3428" s="3" t="s">
        <v>79</v>
      </c>
      <c r="P3428" s="41" t="s">
        <v>38</v>
      </c>
      <c r="Q3428" s="2" t="s">
        <v>39</v>
      </c>
      <c r="R3428" s="12">
        <v>1</v>
      </c>
      <c r="S3428" s="12">
        <v>80879</v>
      </c>
      <c r="T3428" s="9">
        <f t="shared" si="1902"/>
        <v>80879</v>
      </c>
      <c r="U3428" s="9">
        <f t="shared" ref="U3428:U3497" si="1903">T3428*1.12</f>
        <v>90584.48000000001</v>
      </c>
      <c r="V3428" s="6" t="s">
        <v>80</v>
      </c>
      <c r="W3428" s="282">
        <v>2016</v>
      </c>
      <c r="X3428" s="241"/>
    </row>
    <row r="3429" spans="1:24" ht="165.75" x14ac:dyDescent="0.25">
      <c r="A3429" s="6" t="s">
        <v>9279</v>
      </c>
      <c r="B3429" s="6" t="s">
        <v>25</v>
      </c>
      <c r="C3429" s="11" t="s">
        <v>1203</v>
      </c>
      <c r="D3429" s="11" t="s">
        <v>1181</v>
      </c>
      <c r="E3429" s="11" t="s">
        <v>1204</v>
      </c>
      <c r="F3429" s="13" t="s">
        <v>8814</v>
      </c>
      <c r="G3429" s="6" t="s">
        <v>30</v>
      </c>
      <c r="H3429" s="6">
        <v>0</v>
      </c>
      <c r="I3429" s="6" t="s">
        <v>31</v>
      </c>
      <c r="J3429" s="6" t="s">
        <v>32</v>
      </c>
      <c r="K3429" s="3" t="s">
        <v>240</v>
      </c>
      <c r="L3429" s="6" t="s">
        <v>34</v>
      </c>
      <c r="M3429" s="41" t="s">
        <v>35</v>
      </c>
      <c r="N3429" s="11" t="s">
        <v>36</v>
      </c>
      <c r="O3429" s="3" t="s">
        <v>2050</v>
      </c>
      <c r="P3429" s="41" t="s">
        <v>1103</v>
      </c>
      <c r="Q3429" s="286" t="s">
        <v>1074</v>
      </c>
      <c r="R3429" s="12">
        <v>1300</v>
      </c>
      <c r="S3429" s="296">
        <v>2900</v>
      </c>
      <c r="T3429" s="9">
        <f>S3429*R3429</f>
        <v>3770000</v>
      </c>
      <c r="U3429" s="9">
        <f>T3429*1.12</f>
        <v>4222400</v>
      </c>
      <c r="V3429" s="261"/>
      <c r="W3429" s="282">
        <v>2016</v>
      </c>
      <c r="X3429" s="41"/>
    </row>
    <row r="3430" spans="1:24" ht="153" x14ac:dyDescent="0.25">
      <c r="A3430" s="6" t="s">
        <v>9280</v>
      </c>
      <c r="B3430" s="6" t="s">
        <v>25</v>
      </c>
      <c r="C3430" s="11" t="s">
        <v>1199</v>
      </c>
      <c r="D3430" s="11" t="s">
        <v>1200</v>
      </c>
      <c r="E3430" s="11" t="s">
        <v>1201</v>
      </c>
      <c r="F3430" s="13" t="s">
        <v>8815</v>
      </c>
      <c r="G3430" s="6" t="s">
        <v>30</v>
      </c>
      <c r="H3430" s="6">
        <v>0</v>
      </c>
      <c r="I3430" s="6" t="s">
        <v>31</v>
      </c>
      <c r="J3430" s="6" t="s">
        <v>32</v>
      </c>
      <c r="K3430" s="3" t="s">
        <v>240</v>
      </c>
      <c r="L3430" s="6" t="s">
        <v>34</v>
      </c>
      <c r="M3430" s="41" t="s">
        <v>35</v>
      </c>
      <c r="N3430" s="11" t="s">
        <v>36</v>
      </c>
      <c r="O3430" s="3" t="s">
        <v>2050</v>
      </c>
      <c r="P3430" s="41" t="s">
        <v>1103</v>
      </c>
      <c r="Q3430" s="286" t="s">
        <v>1074</v>
      </c>
      <c r="R3430" s="12">
        <v>730</v>
      </c>
      <c r="S3430" s="296">
        <v>3000</v>
      </c>
      <c r="T3430" s="9">
        <f>S3430*R3430</f>
        <v>2190000</v>
      </c>
      <c r="U3430" s="9">
        <f t="shared" si="1903"/>
        <v>2452800.0000000005</v>
      </c>
      <c r="V3430" s="261"/>
      <c r="W3430" s="282">
        <v>2016</v>
      </c>
      <c r="X3430" s="41"/>
    </row>
    <row r="3431" spans="1:24" ht="153" x14ac:dyDescent="0.25">
      <c r="A3431" s="6" t="s">
        <v>9281</v>
      </c>
      <c r="B3431" s="6" t="s">
        <v>25</v>
      </c>
      <c r="C3431" s="11" t="s">
        <v>8816</v>
      </c>
      <c r="D3431" s="11" t="s">
        <v>1181</v>
      </c>
      <c r="E3431" s="11" t="s">
        <v>8817</v>
      </c>
      <c r="F3431" s="13" t="s">
        <v>8818</v>
      </c>
      <c r="G3431" s="6" t="s">
        <v>30</v>
      </c>
      <c r="H3431" s="6">
        <v>0</v>
      </c>
      <c r="I3431" s="6" t="s">
        <v>31</v>
      </c>
      <c r="J3431" s="6" t="s">
        <v>32</v>
      </c>
      <c r="K3431" s="3" t="s">
        <v>240</v>
      </c>
      <c r="L3431" s="6" t="s">
        <v>34</v>
      </c>
      <c r="M3431" s="41" t="s">
        <v>35</v>
      </c>
      <c r="N3431" s="11" t="s">
        <v>36</v>
      </c>
      <c r="O3431" s="3" t="s">
        <v>2050</v>
      </c>
      <c r="P3431" s="41" t="s">
        <v>1103</v>
      </c>
      <c r="Q3431" s="286" t="s">
        <v>1074</v>
      </c>
      <c r="R3431" s="12">
        <v>420</v>
      </c>
      <c r="S3431" s="296">
        <v>3000</v>
      </c>
      <c r="T3431" s="9">
        <f t="shared" ref="T3431:T3435" si="1904">S3431*R3431</f>
        <v>1260000</v>
      </c>
      <c r="U3431" s="9">
        <f t="shared" si="1903"/>
        <v>1411200.0000000002</v>
      </c>
      <c r="V3431" s="261"/>
      <c r="W3431" s="282">
        <v>2016</v>
      </c>
      <c r="X3431" s="41"/>
    </row>
    <row r="3432" spans="1:24" ht="153" x14ac:dyDescent="0.25">
      <c r="A3432" s="6" t="s">
        <v>9282</v>
      </c>
      <c r="B3432" s="6" t="s">
        <v>25</v>
      </c>
      <c r="C3432" s="11" t="s">
        <v>8816</v>
      </c>
      <c r="D3432" s="11" t="s">
        <v>1181</v>
      </c>
      <c r="E3432" s="11" t="s">
        <v>8817</v>
      </c>
      <c r="F3432" s="13" t="s">
        <v>8819</v>
      </c>
      <c r="G3432" s="6" t="s">
        <v>30</v>
      </c>
      <c r="H3432" s="6">
        <v>0</v>
      </c>
      <c r="I3432" s="6" t="s">
        <v>31</v>
      </c>
      <c r="J3432" s="6" t="s">
        <v>32</v>
      </c>
      <c r="K3432" s="3" t="s">
        <v>240</v>
      </c>
      <c r="L3432" s="6" t="s">
        <v>34</v>
      </c>
      <c r="M3432" s="41" t="s">
        <v>35</v>
      </c>
      <c r="N3432" s="11" t="s">
        <v>36</v>
      </c>
      <c r="O3432" s="3" t="s">
        <v>2050</v>
      </c>
      <c r="P3432" s="41" t="s">
        <v>1103</v>
      </c>
      <c r="Q3432" s="286" t="s">
        <v>1074</v>
      </c>
      <c r="R3432" s="12">
        <v>420</v>
      </c>
      <c r="S3432" s="296">
        <v>3000</v>
      </c>
      <c r="T3432" s="9">
        <f t="shared" si="1904"/>
        <v>1260000</v>
      </c>
      <c r="U3432" s="9">
        <f t="shared" si="1903"/>
        <v>1411200.0000000002</v>
      </c>
      <c r="V3432" s="261"/>
      <c r="W3432" s="282">
        <v>2016</v>
      </c>
      <c r="X3432" s="41"/>
    </row>
    <row r="3433" spans="1:24" ht="153" x14ac:dyDescent="0.25">
      <c r="A3433" s="6" t="s">
        <v>9283</v>
      </c>
      <c r="B3433" s="6" t="s">
        <v>25</v>
      </c>
      <c r="C3433" s="11" t="s">
        <v>10529</v>
      </c>
      <c r="D3433" s="11" t="s">
        <v>1814</v>
      </c>
      <c r="E3433" s="11" t="s">
        <v>10530</v>
      </c>
      <c r="F3433" s="13" t="s">
        <v>8823</v>
      </c>
      <c r="G3433" s="2" t="s">
        <v>337</v>
      </c>
      <c r="H3433" s="6">
        <v>60</v>
      </c>
      <c r="I3433" s="6" t="s">
        <v>31</v>
      </c>
      <c r="J3433" s="6" t="s">
        <v>32</v>
      </c>
      <c r="K3433" s="3" t="s">
        <v>240</v>
      </c>
      <c r="L3433" s="6" t="s">
        <v>7701</v>
      </c>
      <c r="M3433" s="41" t="s">
        <v>35</v>
      </c>
      <c r="N3433" s="11" t="s">
        <v>78</v>
      </c>
      <c r="O3433" s="6" t="s">
        <v>79</v>
      </c>
      <c r="P3433" s="41" t="s">
        <v>38</v>
      </c>
      <c r="Q3433" s="282" t="s">
        <v>2019</v>
      </c>
      <c r="R3433" s="23">
        <v>1</v>
      </c>
      <c r="S3433" s="23">
        <v>38000000</v>
      </c>
      <c r="T3433" s="23">
        <v>0</v>
      </c>
      <c r="U3433" s="287">
        <f t="shared" si="1903"/>
        <v>0</v>
      </c>
      <c r="V3433" s="6" t="s">
        <v>80</v>
      </c>
      <c r="W3433" s="282">
        <v>2016</v>
      </c>
      <c r="X3433" s="41" t="s">
        <v>10604</v>
      </c>
    </row>
    <row r="3434" spans="1:24" ht="153" x14ac:dyDescent="0.25">
      <c r="A3434" s="6" t="s">
        <v>10603</v>
      </c>
      <c r="B3434" s="6" t="s">
        <v>25</v>
      </c>
      <c r="C3434" s="11" t="s">
        <v>10529</v>
      </c>
      <c r="D3434" s="11" t="s">
        <v>1814</v>
      </c>
      <c r="E3434" s="11" t="s">
        <v>10530</v>
      </c>
      <c r="F3434" s="13" t="s">
        <v>8823</v>
      </c>
      <c r="G3434" s="2" t="s">
        <v>337</v>
      </c>
      <c r="H3434" s="6">
        <v>60</v>
      </c>
      <c r="I3434" s="6" t="s">
        <v>31</v>
      </c>
      <c r="J3434" s="6" t="s">
        <v>32</v>
      </c>
      <c r="K3434" s="3" t="s">
        <v>95</v>
      </c>
      <c r="L3434" s="6" t="s">
        <v>4985</v>
      </c>
      <c r="M3434" s="41" t="s">
        <v>35</v>
      </c>
      <c r="N3434" s="11" t="s">
        <v>78</v>
      </c>
      <c r="O3434" s="6" t="s">
        <v>79</v>
      </c>
      <c r="P3434" s="41" t="s">
        <v>38</v>
      </c>
      <c r="Q3434" s="282" t="s">
        <v>2019</v>
      </c>
      <c r="R3434" s="23">
        <v>1</v>
      </c>
      <c r="S3434" s="23">
        <v>37863486.600000001</v>
      </c>
      <c r="T3434" s="23">
        <f t="shared" ref="T3434" si="1905">S3434*R3434</f>
        <v>37863486.600000001</v>
      </c>
      <c r="U3434" s="287">
        <f t="shared" ref="U3434" si="1906">T3434*1.12</f>
        <v>42407104.992000006</v>
      </c>
      <c r="V3434" s="6" t="s">
        <v>80</v>
      </c>
      <c r="W3434" s="282">
        <v>2016</v>
      </c>
      <c r="X3434" s="41"/>
    </row>
    <row r="3435" spans="1:24" ht="153" x14ac:dyDescent="0.25">
      <c r="A3435" s="6" t="s">
        <v>9284</v>
      </c>
      <c r="B3435" s="6" t="s">
        <v>25</v>
      </c>
      <c r="C3435" s="6" t="s">
        <v>8820</v>
      </c>
      <c r="D3435" s="6" t="s">
        <v>1534</v>
      </c>
      <c r="E3435" s="6" t="s">
        <v>8821</v>
      </c>
      <c r="F3435" s="119" t="s">
        <v>8822</v>
      </c>
      <c r="G3435" s="6" t="s">
        <v>30</v>
      </c>
      <c r="H3435" s="126">
        <v>60</v>
      </c>
      <c r="I3435" s="6" t="s">
        <v>31</v>
      </c>
      <c r="J3435" s="6" t="s">
        <v>32</v>
      </c>
      <c r="K3435" s="3" t="s">
        <v>240</v>
      </c>
      <c r="L3435" s="6" t="s">
        <v>34</v>
      </c>
      <c r="M3435" s="6" t="s">
        <v>35</v>
      </c>
      <c r="N3435" s="11" t="s">
        <v>78</v>
      </c>
      <c r="O3435" s="3" t="s">
        <v>79</v>
      </c>
      <c r="P3435" s="32" t="s">
        <v>432</v>
      </c>
      <c r="Q3435" s="11" t="s">
        <v>433</v>
      </c>
      <c r="R3435" s="23">
        <v>7.2</v>
      </c>
      <c r="S3435" s="9">
        <v>140340</v>
      </c>
      <c r="T3435" s="9">
        <f t="shared" si="1904"/>
        <v>1010448</v>
      </c>
      <c r="U3435" s="9">
        <f t="shared" si="1903"/>
        <v>1131701.76</v>
      </c>
      <c r="V3435" s="6" t="s">
        <v>80</v>
      </c>
      <c r="W3435" s="6">
        <v>2016</v>
      </c>
      <c r="X3435" s="32"/>
    </row>
    <row r="3436" spans="1:24" ht="153" x14ac:dyDescent="0.25">
      <c r="A3436" s="6" t="s">
        <v>9285</v>
      </c>
      <c r="B3436" s="11" t="s">
        <v>25</v>
      </c>
      <c r="C3436" s="11" t="s">
        <v>7588</v>
      </c>
      <c r="D3436" s="11" t="s">
        <v>7589</v>
      </c>
      <c r="E3436" s="11" t="s">
        <v>2373</v>
      </c>
      <c r="F3436" s="58" t="s">
        <v>7590</v>
      </c>
      <c r="G3436" s="40" t="s">
        <v>30</v>
      </c>
      <c r="H3436" s="41">
        <v>0</v>
      </c>
      <c r="I3436" s="18">
        <v>470000000</v>
      </c>
      <c r="J3436" s="6" t="s">
        <v>32</v>
      </c>
      <c r="K3436" s="3" t="s">
        <v>95</v>
      </c>
      <c r="L3436" s="40" t="s">
        <v>2257</v>
      </c>
      <c r="M3436" s="2" t="s">
        <v>35</v>
      </c>
      <c r="N3436" s="11" t="s">
        <v>2258</v>
      </c>
      <c r="O3436" s="11" t="s">
        <v>2259</v>
      </c>
      <c r="P3436" s="2">
        <v>796</v>
      </c>
      <c r="Q3436" s="42" t="s">
        <v>39</v>
      </c>
      <c r="R3436" s="322">
        <v>1</v>
      </c>
      <c r="S3436" s="23">
        <v>3500000</v>
      </c>
      <c r="T3436" s="23">
        <f t="shared" ref="T3436:T3465" si="1907">R3436*S3436</f>
        <v>3500000</v>
      </c>
      <c r="U3436" s="23">
        <f t="shared" si="1903"/>
        <v>3920000.0000000005</v>
      </c>
      <c r="V3436" s="2"/>
      <c r="W3436" s="2">
        <v>2016</v>
      </c>
      <c r="X3436" s="2"/>
    </row>
    <row r="3437" spans="1:24" ht="153" x14ac:dyDescent="0.25">
      <c r="A3437" s="6" t="s">
        <v>9286</v>
      </c>
      <c r="B3437" s="11" t="s">
        <v>25</v>
      </c>
      <c r="C3437" s="11" t="s">
        <v>2375</v>
      </c>
      <c r="D3437" s="11" t="s">
        <v>2376</v>
      </c>
      <c r="E3437" s="11" t="s">
        <v>2377</v>
      </c>
      <c r="F3437" s="58" t="s">
        <v>7591</v>
      </c>
      <c r="G3437" s="40" t="s">
        <v>30</v>
      </c>
      <c r="H3437" s="41">
        <v>0</v>
      </c>
      <c r="I3437" s="18">
        <v>470000000</v>
      </c>
      <c r="J3437" s="6" t="s">
        <v>32</v>
      </c>
      <c r="K3437" s="3" t="s">
        <v>95</v>
      </c>
      <c r="L3437" s="40" t="s">
        <v>2257</v>
      </c>
      <c r="M3437" s="2" t="s">
        <v>35</v>
      </c>
      <c r="N3437" s="11" t="s">
        <v>2258</v>
      </c>
      <c r="O3437" s="11" t="s">
        <v>2259</v>
      </c>
      <c r="P3437" s="2">
        <v>839</v>
      </c>
      <c r="Q3437" s="42" t="s">
        <v>2030</v>
      </c>
      <c r="R3437" s="322">
        <v>6</v>
      </c>
      <c r="S3437" s="323">
        <v>37200</v>
      </c>
      <c r="T3437" s="23">
        <f t="shared" si="1907"/>
        <v>223200</v>
      </c>
      <c r="U3437" s="23">
        <f t="shared" si="1903"/>
        <v>249984.00000000003</v>
      </c>
      <c r="V3437" s="2"/>
      <c r="W3437" s="2">
        <v>2016</v>
      </c>
      <c r="X3437" s="2"/>
    </row>
    <row r="3438" spans="1:24" ht="153" x14ac:dyDescent="0.25">
      <c r="A3438" s="6" t="s">
        <v>9287</v>
      </c>
      <c r="B3438" s="11" t="s">
        <v>25</v>
      </c>
      <c r="C3438" s="11" t="s">
        <v>2357</v>
      </c>
      <c r="D3438" s="11" t="s">
        <v>2358</v>
      </c>
      <c r="E3438" s="11" t="s">
        <v>2359</v>
      </c>
      <c r="F3438" s="58" t="s">
        <v>7592</v>
      </c>
      <c r="G3438" s="40" t="s">
        <v>30</v>
      </c>
      <c r="H3438" s="41">
        <v>0</v>
      </c>
      <c r="I3438" s="18">
        <v>470000000</v>
      </c>
      <c r="J3438" s="6" t="s">
        <v>32</v>
      </c>
      <c r="K3438" s="3" t="s">
        <v>95</v>
      </c>
      <c r="L3438" s="40" t="s">
        <v>2257</v>
      </c>
      <c r="M3438" s="2" t="s">
        <v>35</v>
      </c>
      <c r="N3438" s="11" t="s">
        <v>2258</v>
      </c>
      <c r="O3438" s="11" t="s">
        <v>2259</v>
      </c>
      <c r="P3438" s="2">
        <v>839</v>
      </c>
      <c r="Q3438" s="42" t="s">
        <v>2030</v>
      </c>
      <c r="R3438" s="322">
        <v>1</v>
      </c>
      <c r="S3438" s="323">
        <v>12347</v>
      </c>
      <c r="T3438" s="23">
        <f t="shared" si="1907"/>
        <v>12347</v>
      </c>
      <c r="U3438" s="23">
        <f t="shared" si="1903"/>
        <v>13828.640000000001</v>
      </c>
      <c r="V3438" s="2"/>
      <c r="W3438" s="2">
        <v>2016</v>
      </c>
      <c r="X3438" s="2"/>
    </row>
    <row r="3439" spans="1:24" ht="153" x14ac:dyDescent="0.25">
      <c r="A3439" s="6" t="s">
        <v>9288</v>
      </c>
      <c r="B3439" s="11" t="s">
        <v>25</v>
      </c>
      <c r="C3439" s="11" t="s">
        <v>7593</v>
      </c>
      <c r="D3439" s="11" t="s">
        <v>1992</v>
      </c>
      <c r="E3439" s="11" t="s">
        <v>7594</v>
      </c>
      <c r="F3439" s="58" t="s">
        <v>7595</v>
      </c>
      <c r="G3439" s="40" t="s">
        <v>30</v>
      </c>
      <c r="H3439" s="41">
        <v>0</v>
      </c>
      <c r="I3439" s="18">
        <v>470000000</v>
      </c>
      <c r="J3439" s="6" t="s">
        <v>32</v>
      </c>
      <c r="K3439" s="3" t="s">
        <v>95</v>
      </c>
      <c r="L3439" s="40" t="s">
        <v>2257</v>
      </c>
      <c r="M3439" s="2" t="s">
        <v>35</v>
      </c>
      <c r="N3439" s="11" t="s">
        <v>2258</v>
      </c>
      <c r="O3439" s="11" t="s">
        <v>2259</v>
      </c>
      <c r="P3439" s="2">
        <v>796</v>
      </c>
      <c r="Q3439" s="42" t="s">
        <v>39</v>
      </c>
      <c r="R3439" s="322">
        <v>7</v>
      </c>
      <c r="S3439" s="323">
        <v>2846</v>
      </c>
      <c r="T3439" s="23">
        <f t="shared" si="1907"/>
        <v>19922</v>
      </c>
      <c r="U3439" s="23">
        <f t="shared" si="1903"/>
        <v>22312.640000000003</v>
      </c>
      <c r="V3439" s="2"/>
      <c r="W3439" s="2">
        <v>2016</v>
      </c>
      <c r="X3439" s="2"/>
    </row>
    <row r="3440" spans="1:24" ht="153" x14ac:dyDescent="0.25">
      <c r="A3440" s="6" t="s">
        <v>9289</v>
      </c>
      <c r="B3440" s="11" t="s">
        <v>25</v>
      </c>
      <c r="C3440" s="11" t="s">
        <v>2432</v>
      </c>
      <c r="D3440" s="11" t="s">
        <v>2433</v>
      </c>
      <c r="E3440" s="11" t="s">
        <v>2373</v>
      </c>
      <c r="F3440" s="11" t="s">
        <v>7602</v>
      </c>
      <c r="G3440" s="40" t="s">
        <v>30</v>
      </c>
      <c r="H3440" s="41">
        <v>0</v>
      </c>
      <c r="I3440" s="18">
        <v>470000000</v>
      </c>
      <c r="J3440" s="6" t="s">
        <v>32</v>
      </c>
      <c r="K3440" s="11" t="s">
        <v>152</v>
      </c>
      <c r="L3440" s="40" t="s">
        <v>2257</v>
      </c>
      <c r="M3440" s="2" t="s">
        <v>35</v>
      </c>
      <c r="N3440" s="11" t="s">
        <v>2258</v>
      </c>
      <c r="O3440" s="11" t="s">
        <v>2259</v>
      </c>
      <c r="P3440" s="2">
        <v>796</v>
      </c>
      <c r="Q3440" s="42" t="s">
        <v>39</v>
      </c>
      <c r="R3440" s="322">
        <v>4</v>
      </c>
      <c r="S3440" s="323">
        <v>28800</v>
      </c>
      <c r="T3440" s="23">
        <f t="shared" si="1907"/>
        <v>115200</v>
      </c>
      <c r="U3440" s="23">
        <f t="shared" si="1903"/>
        <v>129024.00000000001</v>
      </c>
      <c r="V3440" s="2"/>
      <c r="W3440" s="2">
        <v>2016</v>
      </c>
      <c r="X3440" s="2"/>
    </row>
    <row r="3441" spans="1:25" ht="153" x14ac:dyDescent="0.25">
      <c r="A3441" s="6" t="s">
        <v>9290</v>
      </c>
      <c r="B3441" s="11" t="s">
        <v>25</v>
      </c>
      <c r="C3441" s="11" t="s">
        <v>7654</v>
      </c>
      <c r="D3441" s="11" t="s">
        <v>7655</v>
      </c>
      <c r="E3441" s="11" t="s">
        <v>3046</v>
      </c>
      <c r="F3441" s="35" t="s">
        <v>7656</v>
      </c>
      <c r="G3441" s="40" t="s">
        <v>30</v>
      </c>
      <c r="H3441" s="41">
        <v>0</v>
      </c>
      <c r="I3441" s="18">
        <v>470000000</v>
      </c>
      <c r="J3441" s="6" t="s">
        <v>32</v>
      </c>
      <c r="K3441" s="11" t="s">
        <v>3496</v>
      </c>
      <c r="L3441" s="40" t="s">
        <v>2257</v>
      </c>
      <c r="M3441" s="2" t="s">
        <v>35</v>
      </c>
      <c r="N3441" s="11" t="s">
        <v>2258</v>
      </c>
      <c r="O3441" s="11" t="s">
        <v>2259</v>
      </c>
      <c r="P3441" s="2">
        <v>796</v>
      </c>
      <c r="Q3441" s="42" t="s">
        <v>39</v>
      </c>
      <c r="R3441" s="322">
        <v>2</v>
      </c>
      <c r="S3441" s="323">
        <v>7919.9999999999991</v>
      </c>
      <c r="T3441" s="23">
        <f t="shared" si="1907"/>
        <v>15839.999999999998</v>
      </c>
      <c r="U3441" s="23">
        <f t="shared" si="1903"/>
        <v>17740.8</v>
      </c>
      <c r="V3441" s="2"/>
      <c r="W3441" s="2">
        <v>2016</v>
      </c>
      <c r="X3441" s="2"/>
    </row>
    <row r="3442" spans="1:25" ht="153" x14ac:dyDescent="0.25">
      <c r="A3442" s="6" t="s">
        <v>9291</v>
      </c>
      <c r="B3442" s="11" t="s">
        <v>25</v>
      </c>
      <c r="C3442" s="11" t="s">
        <v>3906</v>
      </c>
      <c r="D3442" s="11" t="s">
        <v>2460</v>
      </c>
      <c r="E3442" s="11" t="s">
        <v>3907</v>
      </c>
      <c r="F3442" s="35" t="s">
        <v>7657</v>
      </c>
      <c r="G3442" s="40" t="s">
        <v>30</v>
      </c>
      <c r="H3442" s="41">
        <v>0</v>
      </c>
      <c r="I3442" s="18">
        <v>470000000</v>
      </c>
      <c r="J3442" s="6" t="s">
        <v>32</v>
      </c>
      <c r="K3442" s="11" t="s">
        <v>3496</v>
      </c>
      <c r="L3442" s="40" t="s">
        <v>2257</v>
      </c>
      <c r="M3442" s="2" t="s">
        <v>35</v>
      </c>
      <c r="N3442" s="11" t="s">
        <v>2258</v>
      </c>
      <c r="O3442" s="11" t="s">
        <v>2259</v>
      </c>
      <c r="P3442" s="2">
        <v>796</v>
      </c>
      <c r="Q3442" s="42" t="s">
        <v>39</v>
      </c>
      <c r="R3442" s="322">
        <v>4</v>
      </c>
      <c r="S3442" s="323">
        <v>7500</v>
      </c>
      <c r="T3442" s="23">
        <f t="shared" si="1907"/>
        <v>30000</v>
      </c>
      <c r="U3442" s="23">
        <f t="shared" si="1903"/>
        <v>33600</v>
      </c>
      <c r="V3442" s="2"/>
      <c r="W3442" s="2">
        <v>2016</v>
      </c>
      <c r="X3442" s="2"/>
    </row>
    <row r="3443" spans="1:25" ht="153" x14ac:dyDescent="0.25">
      <c r="A3443" s="6" t="s">
        <v>9292</v>
      </c>
      <c r="B3443" s="11" t="s">
        <v>25</v>
      </c>
      <c r="C3443" s="11" t="s">
        <v>7682</v>
      </c>
      <c r="D3443" s="11" t="s">
        <v>2210</v>
      </c>
      <c r="E3443" s="11" t="s">
        <v>2208</v>
      </c>
      <c r="F3443" s="11" t="s">
        <v>7683</v>
      </c>
      <c r="G3443" s="40" t="s">
        <v>30</v>
      </c>
      <c r="H3443" s="41">
        <v>0</v>
      </c>
      <c r="I3443" s="18">
        <v>470000000</v>
      </c>
      <c r="J3443" s="6" t="s">
        <v>32</v>
      </c>
      <c r="K3443" s="11" t="s">
        <v>267</v>
      </c>
      <c r="L3443" s="40" t="s">
        <v>2257</v>
      </c>
      <c r="M3443" s="2" t="s">
        <v>35</v>
      </c>
      <c r="N3443" s="11" t="s">
        <v>2258</v>
      </c>
      <c r="O3443" s="11" t="s">
        <v>2259</v>
      </c>
      <c r="P3443" s="2">
        <v>796</v>
      </c>
      <c r="Q3443" s="42" t="s">
        <v>39</v>
      </c>
      <c r="R3443" s="322">
        <v>2</v>
      </c>
      <c r="S3443" s="323">
        <v>24500</v>
      </c>
      <c r="T3443" s="23">
        <f t="shared" si="1907"/>
        <v>49000</v>
      </c>
      <c r="U3443" s="23">
        <f t="shared" si="1903"/>
        <v>54880.000000000007</v>
      </c>
      <c r="V3443" s="2"/>
      <c r="W3443" s="2">
        <v>2016</v>
      </c>
      <c r="X3443" s="2"/>
    </row>
    <row r="3444" spans="1:25" ht="102" x14ac:dyDescent="0.25">
      <c r="A3444" s="6" t="s">
        <v>9293</v>
      </c>
      <c r="B3444" s="11" t="s">
        <v>25</v>
      </c>
      <c r="C3444" s="90" t="s">
        <v>9296</v>
      </c>
      <c r="D3444" s="11" t="s">
        <v>2684</v>
      </c>
      <c r="E3444" s="238" t="s">
        <v>9297</v>
      </c>
      <c r="F3444" s="238" t="s">
        <v>10542</v>
      </c>
      <c r="G3444" s="2" t="s">
        <v>30</v>
      </c>
      <c r="H3444" s="25">
        <v>0</v>
      </c>
      <c r="I3444" s="18">
        <v>470000000</v>
      </c>
      <c r="J3444" s="6" t="s">
        <v>32</v>
      </c>
      <c r="K3444" s="11" t="s">
        <v>240</v>
      </c>
      <c r="L3444" s="26" t="s">
        <v>34</v>
      </c>
      <c r="M3444" s="2" t="s">
        <v>35</v>
      </c>
      <c r="N3444" s="11" t="s">
        <v>2112</v>
      </c>
      <c r="O3444" s="11" t="s">
        <v>37</v>
      </c>
      <c r="P3444" s="41" t="s">
        <v>301</v>
      </c>
      <c r="Q3444" s="11" t="s">
        <v>2030</v>
      </c>
      <c r="R3444" s="27">
        <v>3</v>
      </c>
      <c r="S3444" s="27">
        <v>176529.69</v>
      </c>
      <c r="T3444" s="39">
        <f t="shared" si="1907"/>
        <v>529589.07000000007</v>
      </c>
      <c r="U3444" s="39">
        <f t="shared" si="1903"/>
        <v>593139.75840000017</v>
      </c>
      <c r="V3444" s="241"/>
      <c r="W3444" s="2">
        <v>2016</v>
      </c>
      <c r="X3444" s="138"/>
      <c r="Y3444" s="342"/>
    </row>
    <row r="3445" spans="1:25" ht="102" x14ac:dyDescent="0.25">
      <c r="A3445" s="6" t="s">
        <v>9294</v>
      </c>
      <c r="B3445" s="11" t="s">
        <v>25</v>
      </c>
      <c r="C3445" s="90" t="s">
        <v>9296</v>
      </c>
      <c r="D3445" s="11" t="s">
        <v>2684</v>
      </c>
      <c r="E3445" s="238" t="s">
        <v>9297</v>
      </c>
      <c r="F3445" s="238" t="s">
        <v>10543</v>
      </c>
      <c r="G3445" s="2" t="s">
        <v>30</v>
      </c>
      <c r="H3445" s="25">
        <v>0</v>
      </c>
      <c r="I3445" s="18">
        <v>470000000</v>
      </c>
      <c r="J3445" s="6" t="s">
        <v>32</v>
      </c>
      <c r="K3445" s="11" t="s">
        <v>240</v>
      </c>
      <c r="L3445" s="26" t="s">
        <v>34</v>
      </c>
      <c r="M3445" s="2" t="s">
        <v>35</v>
      </c>
      <c r="N3445" s="11" t="s">
        <v>2112</v>
      </c>
      <c r="O3445" s="11" t="s">
        <v>37</v>
      </c>
      <c r="P3445" s="41" t="s">
        <v>301</v>
      </c>
      <c r="Q3445" s="11" t="s">
        <v>2030</v>
      </c>
      <c r="R3445" s="27">
        <v>4</v>
      </c>
      <c r="S3445" s="27">
        <v>112860</v>
      </c>
      <c r="T3445" s="39">
        <f t="shared" si="1907"/>
        <v>451440</v>
      </c>
      <c r="U3445" s="39">
        <f t="shared" si="1903"/>
        <v>505612.80000000005</v>
      </c>
      <c r="V3445" s="241"/>
      <c r="W3445" s="2">
        <v>2016</v>
      </c>
      <c r="X3445" s="138"/>
      <c r="Y3445" s="342"/>
    </row>
    <row r="3446" spans="1:25" ht="102" x14ac:dyDescent="0.25">
      <c r="A3446" s="6" t="s">
        <v>9295</v>
      </c>
      <c r="B3446" s="11" t="s">
        <v>25</v>
      </c>
      <c r="C3446" s="11" t="s">
        <v>9298</v>
      </c>
      <c r="D3446" s="11" t="s">
        <v>9299</v>
      </c>
      <c r="E3446" s="238" t="s">
        <v>9300</v>
      </c>
      <c r="F3446" s="238" t="s">
        <v>9301</v>
      </c>
      <c r="G3446" s="2" t="s">
        <v>30</v>
      </c>
      <c r="H3446" s="25">
        <v>0</v>
      </c>
      <c r="I3446" s="18">
        <v>470000000</v>
      </c>
      <c r="J3446" s="6" t="s">
        <v>32</v>
      </c>
      <c r="K3446" s="11" t="s">
        <v>240</v>
      </c>
      <c r="L3446" s="26" t="s">
        <v>34</v>
      </c>
      <c r="M3446" s="2" t="s">
        <v>35</v>
      </c>
      <c r="N3446" s="11" t="s">
        <v>2112</v>
      </c>
      <c r="O3446" s="11" t="s">
        <v>37</v>
      </c>
      <c r="P3446" s="41" t="s">
        <v>38</v>
      </c>
      <c r="Q3446" s="11" t="s">
        <v>39</v>
      </c>
      <c r="R3446" s="27">
        <v>3</v>
      </c>
      <c r="S3446" s="27">
        <v>241436.27</v>
      </c>
      <c r="T3446" s="39">
        <v>0</v>
      </c>
      <c r="U3446" s="39">
        <f t="shared" si="1903"/>
        <v>0</v>
      </c>
      <c r="V3446" s="241"/>
      <c r="W3446" s="2">
        <v>2016</v>
      </c>
      <c r="X3446" s="2" t="s">
        <v>7015</v>
      </c>
      <c r="Y3446" s="342"/>
    </row>
    <row r="3447" spans="1:25" ht="102" x14ac:dyDescent="0.25">
      <c r="A3447" s="6" t="s">
        <v>10781</v>
      </c>
      <c r="B3447" s="11" t="s">
        <v>25</v>
      </c>
      <c r="C3447" s="11" t="s">
        <v>9298</v>
      </c>
      <c r="D3447" s="11" t="s">
        <v>9299</v>
      </c>
      <c r="E3447" s="238" t="s">
        <v>9300</v>
      </c>
      <c r="F3447" s="238" t="s">
        <v>9301</v>
      </c>
      <c r="G3447" s="2" t="s">
        <v>30</v>
      </c>
      <c r="H3447" s="25">
        <v>0</v>
      </c>
      <c r="I3447" s="18">
        <v>470000000</v>
      </c>
      <c r="J3447" s="6" t="s">
        <v>32</v>
      </c>
      <c r="K3447" s="11" t="s">
        <v>240</v>
      </c>
      <c r="L3447" s="26" t="s">
        <v>34</v>
      </c>
      <c r="M3447" s="2" t="s">
        <v>35</v>
      </c>
      <c r="N3447" s="11" t="s">
        <v>2112</v>
      </c>
      <c r="O3447" s="11" t="s">
        <v>37</v>
      </c>
      <c r="P3447" s="41" t="s">
        <v>38</v>
      </c>
      <c r="Q3447" s="11" t="s">
        <v>39</v>
      </c>
      <c r="R3447" s="27">
        <v>3</v>
      </c>
      <c r="S3447" s="27">
        <v>482872.54</v>
      </c>
      <c r="T3447" s="39">
        <f t="shared" ref="T3447" si="1908">R3447*S3447</f>
        <v>1448617.6199999999</v>
      </c>
      <c r="U3447" s="39">
        <f t="shared" ref="U3447" si="1909">T3447*1.12</f>
        <v>1622451.7344</v>
      </c>
      <c r="V3447" s="241"/>
      <c r="W3447" s="2">
        <v>2016</v>
      </c>
      <c r="X3447" s="138"/>
      <c r="Y3447" s="342"/>
    </row>
    <row r="3448" spans="1:25" ht="102" x14ac:dyDescent="0.25">
      <c r="A3448" s="6" t="s">
        <v>9839</v>
      </c>
      <c r="B3448" s="11" t="s">
        <v>25</v>
      </c>
      <c r="C3448" s="11" t="s">
        <v>9302</v>
      </c>
      <c r="D3448" s="11" t="s">
        <v>9303</v>
      </c>
      <c r="E3448" s="238" t="s">
        <v>9304</v>
      </c>
      <c r="F3448" s="238" t="s">
        <v>9305</v>
      </c>
      <c r="G3448" s="2" t="s">
        <v>30</v>
      </c>
      <c r="H3448" s="25">
        <v>0</v>
      </c>
      <c r="I3448" s="18">
        <v>470000000</v>
      </c>
      <c r="J3448" s="6" t="s">
        <v>32</v>
      </c>
      <c r="K3448" s="11" t="s">
        <v>240</v>
      </c>
      <c r="L3448" s="26" t="s">
        <v>34</v>
      </c>
      <c r="M3448" s="2" t="s">
        <v>35</v>
      </c>
      <c r="N3448" s="11" t="s">
        <v>2112</v>
      </c>
      <c r="O3448" s="11" t="s">
        <v>37</v>
      </c>
      <c r="P3448" s="41" t="s">
        <v>38</v>
      </c>
      <c r="Q3448" s="11" t="s">
        <v>39</v>
      </c>
      <c r="R3448" s="27">
        <v>1</v>
      </c>
      <c r="S3448" s="27">
        <v>264321.53000000003</v>
      </c>
      <c r="T3448" s="39">
        <v>0</v>
      </c>
      <c r="U3448" s="39">
        <f t="shared" si="1903"/>
        <v>0</v>
      </c>
      <c r="V3448" s="241"/>
      <c r="W3448" s="2">
        <v>2016</v>
      </c>
      <c r="X3448" s="2" t="s">
        <v>7015</v>
      </c>
      <c r="Y3448" s="342"/>
    </row>
    <row r="3449" spans="1:25" ht="102" x14ac:dyDescent="0.25">
      <c r="A3449" s="6" t="s">
        <v>10782</v>
      </c>
      <c r="B3449" s="11" t="s">
        <v>25</v>
      </c>
      <c r="C3449" s="11" t="s">
        <v>9302</v>
      </c>
      <c r="D3449" s="11" t="s">
        <v>9303</v>
      </c>
      <c r="E3449" s="238" t="s">
        <v>9304</v>
      </c>
      <c r="F3449" s="238" t="s">
        <v>9305</v>
      </c>
      <c r="G3449" s="2" t="s">
        <v>30</v>
      </c>
      <c r="H3449" s="25">
        <v>0</v>
      </c>
      <c r="I3449" s="18">
        <v>470000000</v>
      </c>
      <c r="J3449" s="6" t="s">
        <v>32</v>
      </c>
      <c r="K3449" s="11" t="s">
        <v>240</v>
      </c>
      <c r="L3449" s="26" t="s">
        <v>34</v>
      </c>
      <c r="M3449" s="2" t="s">
        <v>35</v>
      </c>
      <c r="N3449" s="11" t="s">
        <v>2112</v>
      </c>
      <c r="O3449" s="11" t="s">
        <v>37</v>
      </c>
      <c r="P3449" s="41" t="s">
        <v>38</v>
      </c>
      <c r="Q3449" s="11" t="s">
        <v>39</v>
      </c>
      <c r="R3449" s="27">
        <v>1</v>
      </c>
      <c r="S3449" s="27">
        <v>528643.06000000006</v>
      </c>
      <c r="T3449" s="39">
        <f t="shared" ref="T3449" si="1910">R3449*S3449</f>
        <v>528643.06000000006</v>
      </c>
      <c r="U3449" s="39">
        <f t="shared" ref="U3449" si="1911">T3449*1.12</f>
        <v>592080.22720000008</v>
      </c>
      <c r="V3449" s="241"/>
      <c r="W3449" s="2">
        <v>2016</v>
      </c>
      <c r="X3449" s="138"/>
      <c r="Y3449" s="342"/>
    </row>
    <row r="3450" spans="1:25" ht="102" x14ac:dyDescent="0.25">
      <c r="A3450" s="6" t="s">
        <v>9840</v>
      </c>
      <c r="B3450" s="11" t="s">
        <v>25</v>
      </c>
      <c r="C3450" s="11" t="s">
        <v>9306</v>
      </c>
      <c r="D3450" s="11" t="s">
        <v>9307</v>
      </c>
      <c r="E3450" s="238" t="s">
        <v>9308</v>
      </c>
      <c r="F3450" s="238" t="s">
        <v>10540</v>
      </c>
      <c r="G3450" s="2" t="s">
        <v>30</v>
      </c>
      <c r="H3450" s="25">
        <v>0</v>
      </c>
      <c r="I3450" s="18">
        <v>470000000</v>
      </c>
      <c r="J3450" s="6" t="s">
        <v>32</v>
      </c>
      <c r="K3450" s="11" t="s">
        <v>240</v>
      </c>
      <c r="L3450" s="26" t="s">
        <v>34</v>
      </c>
      <c r="M3450" s="2" t="s">
        <v>35</v>
      </c>
      <c r="N3450" s="11" t="s">
        <v>2112</v>
      </c>
      <c r="O3450" s="11" t="s">
        <v>37</v>
      </c>
      <c r="P3450" s="41" t="s">
        <v>38</v>
      </c>
      <c r="Q3450" s="11" t="s">
        <v>39</v>
      </c>
      <c r="R3450" s="27">
        <v>1</v>
      </c>
      <c r="S3450" s="27">
        <v>264285.71000000002</v>
      </c>
      <c r="T3450" s="39">
        <v>0</v>
      </c>
      <c r="U3450" s="39">
        <f t="shared" si="1903"/>
        <v>0</v>
      </c>
      <c r="V3450" s="241"/>
      <c r="W3450" s="2">
        <v>2016</v>
      </c>
      <c r="X3450" s="2" t="s">
        <v>7015</v>
      </c>
      <c r="Y3450" s="342"/>
    </row>
    <row r="3451" spans="1:25" ht="102" x14ac:dyDescent="0.25">
      <c r="A3451" s="6" t="s">
        <v>10783</v>
      </c>
      <c r="B3451" s="11" t="s">
        <v>25</v>
      </c>
      <c r="C3451" s="11" t="s">
        <v>9306</v>
      </c>
      <c r="D3451" s="11" t="s">
        <v>9307</v>
      </c>
      <c r="E3451" s="238" t="s">
        <v>9308</v>
      </c>
      <c r="F3451" s="238" t="s">
        <v>10540</v>
      </c>
      <c r="G3451" s="2" t="s">
        <v>30</v>
      </c>
      <c r="H3451" s="25">
        <v>0</v>
      </c>
      <c r="I3451" s="18">
        <v>470000000</v>
      </c>
      <c r="J3451" s="6" t="s">
        <v>32</v>
      </c>
      <c r="K3451" s="11" t="s">
        <v>240</v>
      </c>
      <c r="L3451" s="26" t="s">
        <v>34</v>
      </c>
      <c r="M3451" s="2" t="s">
        <v>35</v>
      </c>
      <c r="N3451" s="11" t="s">
        <v>2112</v>
      </c>
      <c r="O3451" s="11" t="s">
        <v>37</v>
      </c>
      <c r="P3451" s="41" t="s">
        <v>38</v>
      </c>
      <c r="Q3451" s="11" t="s">
        <v>39</v>
      </c>
      <c r="R3451" s="27">
        <v>1</v>
      </c>
      <c r="S3451" s="27">
        <v>687500</v>
      </c>
      <c r="T3451" s="39">
        <f t="shared" ref="T3451" si="1912">R3451*S3451</f>
        <v>687500</v>
      </c>
      <c r="U3451" s="39">
        <f t="shared" ref="U3451" si="1913">T3451*1.12</f>
        <v>770000.00000000012</v>
      </c>
      <c r="V3451" s="241"/>
      <c r="W3451" s="2">
        <v>2016</v>
      </c>
      <c r="X3451" s="138"/>
      <c r="Y3451" s="342"/>
    </row>
    <row r="3452" spans="1:25" ht="102" x14ac:dyDescent="0.25">
      <c r="A3452" s="6" t="s">
        <v>9841</v>
      </c>
      <c r="B3452" s="11" t="s">
        <v>25</v>
      </c>
      <c r="C3452" s="11" t="s">
        <v>9306</v>
      </c>
      <c r="D3452" s="11" t="s">
        <v>9307</v>
      </c>
      <c r="E3452" s="238" t="s">
        <v>9308</v>
      </c>
      <c r="F3452" s="238" t="s">
        <v>10541</v>
      </c>
      <c r="G3452" s="2" t="s">
        <v>30</v>
      </c>
      <c r="H3452" s="25">
        <v>0</v>
      </c>
      <c r="I3452" s="18">
        <v>470000000</v>
      </c>
      <c r="J3452" s="6" t="s">
        <v>32</v>
      </c>
      <c r="K3452" s="11" t="s">
        <v>240</v>
      </c>
      <c r="L3452" s="26" t="s">
        <v>34</v>
      </c>
      <c r="M3452" s="2" t="s">
        <v>35</v>
      </c>
      <c r="N3452" s="11" t="s">
        <v>2112</v>
      </c>
      <c r="O3452" s="11" t="s">
        <v>37</v>
      </c>
      <c r="P3452" s="41" t="s">
        <v>38</v>
      </c>
      <c r="Q3452" s="11" t="s">
        <v>39</v>
      </c>
      <c r="R3452" s="27">
        <v>2</v>
      </c>
      <c r="S3452" s="27">
        <v>473214.29</v>
      </c>
      <c r="T3452" s="39">
        <v>0</v>
      </c>
      <c r="U3452" s="39">
        <f t="shared" si="1903"/>
        <v>0</v>
      </c>
      <c r="V3452" s="241"/>
      <c r="W3452" s="2">
        <v>2016</v>
      </c>
      <c r="X3452" s="2" t="s">
        <v>7015</v>
      </c>
      <c r="Y3452" s="342"/>
    </row>
    <row r="3453" spans="1:25" ht="102" x14ac:dyDescent="0.25">
      <c r="A3453" s="6" t="s">
        <v>10784</v>
      </c>
      <c r="B3453" s="11" t="s">
        <v>25</v>
      </c>
      <c r="C3453" s="11" t="s">
        <v>9306</v>
      </c>
      <c r="D3453" s="11" t="s">
        <v>9307</v>
      </c>
      <c r="E3453" s="238" t="s">
        <v>9308</v>
      </c>
      <c r="F3453" s="238" t="s">
        <v>10541</v>
      </c>
      <c r="G3453" s="2" t="s">
        <v>30</v>
      </c>
      <c r="H3453" s="25">
        <v>0</v>
      </c>
      <c r="I3453" s="18">
        <v>470000000</v>
      </c>
      <c r="J3453" s="6" t="s">
        <v>32</v>
      </c>
      <c r="K3453" s="11" t="s">
        <v>240</v>
      </c>
      <c r="L3453" s="26" t="s">
        <v>34</v>
      </c>
      <c r="M3453" s="2" t="s">
        <v>35</v>
      </c>
      <c r="N3453" s="11" t="s">
        <v>2112</v>
      </c>
      <c r="O3453" s="11" t="s">
        <v>37</v>
      </c>
      <c r="P3453" s="41" t="s">
        <v>38</v>
      </c>
      <c r="Q3453" s="11" t="s">
        <v>39</v>
      </c>
      <c r="R3453" s="27">
        <v>2</v>
      </c>
      <c r="S3453" s="27">
        <v>685000</v>
      </c>
      <c r="T3453" s="39">
        <f t="shared" ref="T3453" si="1914">R3453*S3453</f>
        <v>1370000</v>
      </c>
      <c r="U3453" s="39">
        <f t="shared" ref="U3453" si="1915">T3453*1.12</f>
        <v>1534400.0000000002</v>
      </c>
      <c r="V3453" s="241"/>
      <c r="W3453" s="2">
        <v>2016</v>
      </c>
      <c r="X3453" s="138"/>
      <c r="Y3453" s="342"/>
    </row>
    <row r="3454" spans="1:25" ht="102" x14ac:dyDescent="0.25">
      <c r="A3454" s="6" t="s">
        <v>9842</v>
      </c>
      <c r="B3454" s="11" t="s">
        <v>25</v>
      </c>
      <c r="C3454" s="11" t="s">
        <v>9309</v>
      </c>
      <c r="D3454" s="11" t="s">
        <v>9310</v>
      </c>
      <c r="E3454" s="238" t="s">
        <v>9311</v>
      </c>
      <c r="F3454" s="324" t="s">
        <v>9312</v>
      </c>
      <c r="G3454" s="2" t="s">
        <v>30</v>
      </c>
      <c r="H3454" s="25">
        <v>0</v>
      </c>
      <c r="I3454" s="18">
        <v>470000000</v>
      </c>
      <c r="J3454" s="6" t="s">
        <v>32</v>
      </c>
      <c r="K3454" s="11" t="s">
        <v>240</v>
      </c>
      <c r="L3454" s="26" t="s">
        <v>34</v>
      </c>
      <c r="M3454" s="2" t="s">
        <v>35</v>
      </c>
      <c r="N3454" s="11" t="s">
        <v>2112</v>
      </c>
      <c r="O3454" s="11" t="s">
        <v>37</v>
      </c>
      <c r="P3454" s="41" t="s">
        <v>38</v>
      </c>
      <c r="Q3454" s="11" t="s">
        <v>39</v>
      </c>
      <c r="R3454" s="27">
        <v>1</v>
      </c>
      <c r="S3454" s="27">
        <v>222635.35</v>
      </c>
      <c r="T3454" s="39">
        <v>0</v>
      </c>
      <c r="U3454" s="39">
        <f t="shared" si="1903"/>
        <v>0</v>
      </c>
      <c r="V3454" s="241"/>
      <c r="W3454" s="2">
        <v>2016</v>
      </c>
      <c r="X3454" s="2" t="s">
        <v>7015</v>
      </c>
      <c r="Y3454" s="342"/>
    </row>
    <row r="3455" spans="1:25" ht="102" x14ac:dyDescent="0.25">
      <c r="A3455" s="6" t="s">
        <v>10785</v>
      </c>
      <c r="B3455" s="11" t="s">
        <v>25</v>
      </c>
      <c r="C3455" s="11" t="s">
        <v>9309</v>
      </c>
      <c r="D3455" s="11" t="s">
        <v>9310</v>
      </c>
      <c r="E3455" s="238" t="s">
        <v>9311</v>
      </c>
      <c r="F3455" s="324" t="s">
        <v>9312</v>
      </c>
      <c r="G3455" s="2" t="s">
        <v>30</v>
      </c>
      <c r="H3455" s="25">
        <v>0</v>
      </c>
      <c r="I3455" s="18">
        <v>470000000</v>
      </c>
      <c r="J3455" s="6" t="s">
        <v>32</v>
      </c>
      <c r="K3455" s="11" t="s">
        <v>240</v>
      </c>
      <c r="L3455" s="26" t="s">
        <v>34</v>
      </c>
      <c r="M3455" s="2" t="s">
        <v>35</v>
      </c>
      <c r="N3455" s="11" t="s">
        <v>2112</v>
      </c>
      <c r="O3455" s="11" t="s">
        <v>37</v>
      </c>
      <c r="P3455" s="41" t="s">
        <v>38</v>
      </c>
      <c r="Q3455" s="11" t="s">
        <v>39</v>
      </c>
      <c r="R3455" s="27">
        <v>1</v>
      </c>
      <c r="S3455" s="27">
        <v>445270.7</v>
      </c>
      <c r="T3455" s="39">
        <f t="shared" ref="T3455" si="1916">R3455*S3455</f>
        <v>445270.7</v>
      </c>
      <c r="U3455" s="39">
        <f t="shared" ref="U3455" si="1917">T3455*1.12</f>
        <v>498703.18400000007</v>
      </c>
      <c r="V3455" s="241"/>
      <c r="W3455" s="2">
        <v>2016</v>
      </c>
      <c r="X3455" s="138"/>
      <c r="Y3455" s="342"/>
    </row>
    <row r="3456" spans="1:25" ht="102" x14ac:dyDescent="0.25">
      <c r="A3456" s="6" t="s">
        <v>9843</v>
      </c>
      <c r="B3456" s="11" t="s">
        <v>25</v>
      </c>
      <c r="C3456" s="11" t="s">
        <v>9313</v>
      </c>
      <c r="D3456" s="11" t="s">
        <v>8412</v>
      </c>
      <c r="E3456" s="238" t="s">
        <v>9314</v>
      </c>
      <c r="F3456" s="324" t="s">
        <v>9315</v>
      </c>
      <c r="G3456" s="2" t="s">
        <v>30</v>
      </c>
      <c r="H3456" s="25">
        <v>0</v>
      </c>
      <c r="I3456" s="18">
        <v>470000000</v>
      </c>
      <c r="J3456" s="6" t="s">
        <v>32</v>
      </c>
      <c r="K3456" s="11" t="s">
        <v>240</v>
      </c>
      <c r="L3456" s="26" t="s">
        <v>34</v>
      </c>
      <c r="M3456" s="2" t="s">
        <v>35</v>
      </c>
      <c r="N3456" s="11" t="s">
        <v>2112</v>
      </c>
      <c r="O3456" s="11" t="s">
        <v>37</v>
      </c>
      <c r="P3456" s="41" t="s">
        <v>38</v>
      </c>
      <c r="Q3456" s="11" t="s">
        <v>39</v>
      </c>
      <c r="R3456" s="27">
        <v>2</v>
      </c>
      <c r="S3456" s="27">
        <v>792767.62</v>
      </c>
      <c r="T3456" s="39">
        <f t="shared" si="1907"/>
        <v>1585535.24</v>
      </c>
      <c r="U3456" s="39">
        <f t="shared" si="1903"/>
        <v>1775799.4688000001</v>
      </c>
      <c r="V3456" s="241"/>
      <c r="W3456" s="2">
        <v>2016</v>
      </c>
      <c r="X3456" s="138"/>
      <c r="Y3456" s="342"/>
    </row>
    <row r="3457" spans="1:25" ht="102" x14ac:dyDescent="0.25">
      <c r="A3457" s="6" t="s">
        <v>9844</v>
      </c>
      <c r="B3457" s="11" t="s">
        <v>25</v>
      </c>
      <c r="C3457" s="11" t="s">
        <v>2183</v>
      </c>
      <c r="D3457" s="11" t="s">
        <v>2184</v>
      </c>
      <c r="E3457" s="238" t="s">
        <v>2185</v>
      </c>
      <c r="F3457" s="324" t="s">
        <v>9316</v>
      </c>
      <c r="G3457" s="2" t="s">
        <v>30</v>
      </c>
      <c r="H3457" s="25">
        <v>0</v>
      </c>
      <c r="I3457" s="18">
        <v>470000000</v>
      </c>
      <c r="J3457" s="6" t="s">
        <v>32</v>
      </c>
      <c r="K3457" s="11" t="s">
        <v>240</v>
      </c>
      <c r="L3457" s="26" t="s">
        <v>34</v>
      </c>
      <c r="M3457" s="2" t="s">
        <v>35</v>
      </c>
      <c r="N3457" s="11" t="s">
        <v>2112</v>
      </c>
      <c r="O3457" s="11" t="s">
        <v>37</v>
      </c>
      <c r="P3457" s="41" t="s">
        <v>38</v>
      </c>
      <c r="Q3457" s="11" t="s">
        <v>39</v>
      </c>
      <c r="R3457" s="27">
        <v>85</v>
      </c>
      <c r="S3457" s="27">
        <v>68700</v>
      </c>
      <c r="T3457" s="39">
        <f t="shared" si="1907"/>
        <v>5839500</v>
      </c>
      <c r="U3457" s="39">
        <f t="shared" si="1903"/>
        <v>6540240.0000000009</v>
      </c>
      <c r="V3457" s="241"/>
      <c r="W3457" s="2">
        <v>2016</v>
      </c>
      <c r="X3457" s="138"/>
      <c r="Y3457" s="342"/>
    </row>
    <row r="3458" spans="1:25" ht="102" x14ac:dyDescent="0.25">
      <c r="A3458" s="6" t="s">
        <v>9845</v>
      </c>
      <c r="B3458" s="11" t="s">
        <v>25</v>
      </c>
      <c r="C3458" s="11" t="s">
        <v>9317</v>
      </c>
      <c r="D3458" s="11" t="s">
        <v>2787</v>
      </c>
      <c r="E3458" s="238" t="s">
        <v>9318</v>
      </c>
      <c r="F3458" s="324" t="s">
        <v>9319</v>
      </c>
      <c r="G3458" s="2" t="s">
        <v>30</v>
      </c>
      <c r="H3458" s="25">
        <v>0</v>
      </c>
      <c r="I3458" s="18">
        <v>470000000</v>
      </c>
      <c r="J3458" s="6" t="s">
        <v>32</v>
      </c>
      <c r="K3458" s="11" t="s">
        <v>240</v>
      </c>
      <c r="L3458" s="26" t="s">
        <v>34</v>
      </c>
      <c r="M3458" s="2" t="s">
        <v>35</v>
      </c>
      <c r="N3458" s="11" t="s">
        <v>2112</v>
      </c>
      <c r="O3458" s="11" t="s">
        <v>37</v>
      </c>
      <c r="P3458" s="41" t="s">
        <v>38</v>
      </c>
      <c r="Q3458" s="11" t="s">
        <v>39</v>
      </c>
      <c r="R3458" s="27">
        <v>5</v>
      </c>
      <c r="S3458" s="27">
        <v>25675</v>
      </c>
      <c r="T3458" s="39">
        <f t="shared" si="1907"/>
        <v>128375</v>
      </c>
      <c r="U3458" s="39">
        <f t="shared" si="1903"/>
        <v>143780</v>
      </c>
      <c r="V3458" s="241"/>
      <c r="W3458" s="2">
        <v>2016</v>
      </c>
      <c r="X3458" s="138"/>
      <c r="Y3458" s="342"/>
    </row>
    <row r="3459" spans="1:25" ht="102" x14ac:dyDescent="0.25">
      <c r="A3459" s="6" t="s">
        <v>9846</v>
      </c>
      <c r="B3459" s="11" t="s">
        <v>25</v>
      </c>
      <c r="C3459" s="11" t="s">
        <v>9320</v>
      </c>
      <c r="D3459" s="11" t="s">
        <v>9321</v>
      </c>
      <c r="E3459" s="238" t="s">
        <v>9322</v>
      </c>
      <c r="F3459" s="324" t="s">
        <v>9323</v>
      </c>
      <c r="G3459" s="2" t="s">
        <v>30</v>
      </c>
      <c r="H3459" s="25">
        <v>0</v>
      </c>
      <c r="I3459" s="18">
        <v>470000000</v>
      </c>
      <c r="J3459" s="6" t="s">
        <v>32</v>
      </c>
      <c r="K3459" s="11" t="s">
        <v>240</v>
      </c>
      <c r="L3459" s="26" t="s">
        <v>34</v>
      </c>
      <c r="M3459" s="2" t="s">
        <v>35</v>
      </c>
      <c r="N3459" s="11" t="s">
        <v>2112</v>
      </c>
      <c r="O3459" s="11" t="s">
        <v>37</v>
      </c>
      <c r="P3459" s="41" t="s">
        <v>38</v>
      </c>
      <c r="Q3459" s="11" t="s">
        <v>39</v>
      </c>
      <c r="R3459" s="27">
        <v>2</v>
      </c>
      <c r="S3459" s="27">
        <v>78756</v>
      </c>
      <c r="T3459" s="39">
        <f t="shared" si="1907"/>
        <v>157512</v>
      </c>
      <c r="U3459" s="39">
        <f t="shared" si="1903"/>
        <v>176413.44</v>
      </c>
      <c r="V3459" s="241"/>
      <c r="W3459" s="2">
        <v>2016</v>
      </c>
      <c r="X3459" s="138"/>
      <c r="Y3459" s="342"/>
    </row>
    <row r="3460" spans="1:25" ht="102" x14ac:dyDescent="0.25">
      <c r="A3460" s="6" t="s">
        <v>9847</v>
      </c>
      <c r="B3460" s="11" t="s">
        <v>25</v>
      </c>
      <c r="C3460" s="11" t="s">
        <v>9324</v>
      </c>
      <c r="D3460" s="11" t="s">
        <v>9325</v>
      </c>
      <c r="E3460" s="238" t="s">
        <v>9326</v>
      </c>
      <c r="F3460" s="324" t="s">
        <v>9327</v>
      </c>
      <c r="G3460" s="2" t="s">
        <v>30</v>
      </c>
      <c r="H3460" s="25">
        <v>0</v>
      </c>
      <c r="I3460" s="18">
        <v>470000000</v>
      </c>
      <c r="J3460" s="6" t="s">
        <v>32</v>
      </c>
      <c r="K3460" s="11" t="s">
        <v>240</v>
      </c>
      <c r="L3460" s="26" t="s">
        <v>34</v>
      </c>
      <c r="M3460" s="2" t="s">
        <v>35</v>
      </c>
      <c r="N3460" s="11" t="s">
        <v>2112</v>
      </c>
      <c r="O3460" s="11" t="s">
        <v>37</v>
      </c>
      <c r="P3460" s="41" t="s">
        <v>38</v>
      </c>
      <c r="Q3460" s="11" t="s">
        <v>39</v>
      </c>
      <c r="R3460" s="27">
        <v>10</v>
      </c>
      <c r="S3460" s="27">
        <v>7650</v>
      </c>
      <c r="T3460" s="39">
        <f t="shared" si="1907"/>
        <v>76500</v>
      </c>
      <c r="U3460" s="39">
        <f t="shared" si="1903"/>
        <v>85680.000000000015</v>
      </c>
      <c r="V3460" s="241"/>
      <c r="W3460" s="2">
        <v>2016</v>
      </c>
      <c r="X3460" s="138"/>
      <c r="Y3460" s="342"/>
    </row>
    <row r="3461" spans="1:25" ht="102" x14ac:dyDescent="0.25">
      <c r="A3461" s="6" t="s">
        <v>9848</v>
      </c>
      <c r="B3461" s="11" t="s">
        <v>25</v>
      </c>
      <c r="C3461" s="11" t="s">
        <v>2170</v>
      </c>
      <c r="D3461" s="11" t="s">
        <v>2171</v>
      </c>
      <c r="E3461" s="238" t="s">
        <v>2172</v>
      </c>
      <c r="F3461" s="324" t="s">
        <v>9328</v>
      </c>
      <c r="G3461" s="2" t="s">
        <v>30</v>
      </c>
      <c r="H3461" s="25">
        <v>0</v>
      </c>
      <c r="I3461" s="18">
        <v>470000000</v>
      </c>
      <c r="J3461" s="6" t="s">
        <v>32</v>
      </c>
      <c r="K3461" s="11" t="s">
        <v>240</v>
      </c>
      <c r="L3461" s="26" t="s">
        <v>34</v>
      </c>
      <c r="M3461" s="2" t="s">
        <v>35</v>
      </c>
      <c r="N3461" s="11" t="s">
        <v>2112</v>
      </c>
      <c r="O3461" s="11" t="s">
        <v>37</v>
      </c>
      <c r="P3461" s="41" t="s">
        <v>38</v>
      </c>
      <c r="Q3461" s="11" t="s">
        <v>39</v>
      </c>
      <c r="R3461" s="27">
        <v>1</v>
      </c>
      <c r="S3461" s="27">
        <f>959231.2+46039.89</f>
        <v>1005271.09</v>
      </c>
      <c r="T3461" s="39">
        <f t="shared" si="1907"/>
        <v>1005271.09</v>
      </c>
      <c r="U3461" s="39">
        <f t="shared" si="1903"/>
        <v>1125903.6208000001</v>
      </c>
      <c r="V3461" s="241"/>
      <c r="W3461" s="2">
        <v>2016</v>
      </c>
      <c r="X3461" s="138"/>
      <c r="Y3461" s="342"/>
    </row>
    <row r="3462" spans="1:25" ht="102" x14ac:dyDescent="0.25">
      <c r="A3462" s="6" t="s">
        <v>9849</v>
      </c>
      <c r="B3462" s="11" t="s">
        <v>25</v>
      </c>
      <c r="C3462" s="11" t="s">
        <v>2170</v>
      </c>
      <c r="D3462" s="11" t="s">
        <v>2171</v>
      </c>
      <c r="E3462" s="238" t="s">
        <v>2172</v>
      </c>
      <c r="F3462" s="324" t="s">
        <v>9329</v>
      </c>
      <c r="G3462" s="2" t="s">
        <v>30</v>
      </c>
      <c r="H3462" s="25">
        <v>0</v>
      </c>
      <c r="I3462" s="18">
        <v>470000000</v>
      </c>
      <c r="J3462" s="6" t="s">
        <v>32</v>
      </c>
      <c r="K3462" s="11" t="s">
        <v>240</v>
      </c>
      <c r="L3462" s="26" t="s">
        <v>34</v>
      </c>
      <c r="M3462" s="2" t="s">
        <v>35</v>
      </c>
      <c r="N3462" s="11" t="s">
        <v>2112</v>
      </c>
      <c r="O3462" s="11" t="s">
        <v>37</v>
      </c>
      <c r="P3462" s="41" t="s">
        <v>38</v>
      </c>
      <c r="Q3462" s="11" t="s">
        <v>39</v>
      </c>
      <c r="R3462" s="27">
        <v>1</v>
      </c>
      <c r="S3462" s="27">
        <f>412814+17950.45</f>
        <v>430764.45</v>
      </c>
      <c r="T3462" s="39">
        <f t="shared" si="1907"/>
        <v>430764.45</v>
      </c>
      <c r="U3462" s="39">
        <f t="shared" si="1903"/>
        <v>482456.18400000007</v>
      </c>
      <c r="V3462" s="241"/>
      <c r="W3462" s="2">
        <v>2016</v>
      </c>
      <c r="X3462" s="138"/>
      <c r="Y3462" s="342"/>
    </row>
    <row r="3463" spans="1:25" ht="123" customHeight="1" x14ac:dyDescent="0.25">
      <c r="A3463" s="6" t="s">
        <v>9850</v>
      </c>
      <c r="B3463" s="11" t="s">
        <v>25</v>
      </c>
      <c r="C3463" s="11" t="s">
        <v>9330</v>
      </c>
      <c r="D3463" s="11" t="s">
        <v>9331</v>
      </c>
      <c r="E3463" s="238" t="s">
        <v>9332</v>
      </c>
      <c r="F3463" s="324" t="s">
        <v>9333</v>
      </c>
      <c r="G3463" s="2" t="s">
        <v>30</v>
      </c>
      <c r="H3463" s="25">
        <v>0</v>
      </c>
      <c r="I3463" s="18">
        <v>470000000</v>
      </c>
      <c r="J3463" s="6" t="s">
        <v>32</v>
      </c>
      <c r="K3463" s="11" t="s">
        <v>628</v>
      </c>
      <c r="L3463" s="26" t="s">
        <v>34</v>
      </c>
      <c r="M3463" s="2" t="s">
        <v>35</v>
      </c>
      <c r="N3463" s="11" t="s">
        <v>2112</v>
      </c>
      <c r="O3463" s="11" t="s">
        <v>37</v>
      </c>
      <c r="P3463" s="41" t="s">
        <v>38</v>
      </c>
      <c r="Q3463" s="11" t="s">
        <v>39</v>
      </c>
      <c r="R3463" s="27">
        <v>1</v>
      </c>
      <c r="S3463" s="9">
        <v>278500</v>
      </c>
      <c r="T3463" s="39">
        <f t="shared" si="1907"/>
        <v>278500</v>
      </c>
      <c r="U3463" s="39">
        <f t="shared" si="1903"/>
        <v>311920.00000000006</v>
      </c>
      <c r="V3463" s="241"/>
      <c r="W3463" s="2">
        <v>2016</v>
      </c>
      <c r="X3463" s="138"/>
      <c r="Y3463" s="342"/>
    </row>
    <row r="3464" spans="1:25" ht="118.5" customHeight="1" x14ac:dyDescent="0.25">
      <c r="A3464" s="6" t="s">
        <v>9851</v>
      </c>
      <c r="B3464" s="11" t="s">
        <v>25</v>
      </c>
      <c r="C3464" s="11" t="s">
        <v>9330</v>
      </c>
      <c r="D3464" s="11" t="s">
        <v>9331</v>
      </c>
      <c r="E3464" s="289" t="s">
        <v>9332</v>
      </c>
      <c r="F3464" s="11" t="s">
        <v>9334</v>
      </c>
      <c r="G3464" s="2" t="s">
        <v>30</v>
      </c>
      <c r="H3464" s="25">
        <v>0</v>
      </c>
      <c r="I3464" s="18">
        <v>470000000</v>
      </c>
      <c r="J3464" s="6" t="s">
        <v>32</v>
      </c>
      <c r="K3464" s="11" t="s">
        <v>628</v>
      </c>
      <c r="L3464" s="26" t="s">
        <v>34</v>
      </c>
      <c r="M3464" s="2" t="s">
        <v>35</v>
      </c>
      <c r="N3464" s="11" t="s">
        <v>2112</v>
      </c>
      <c r="O3464" s="11" t="s">
        <v>37</v>
      </c>
      <c r="P3464" s="41" t="s">
        <v>38</v>
      </c>
      <c r="Q3464" s="11" t="s">
        <v>39</v>
      </c>
      <c r="R3464" s="27">
        <v>2</v>
      </c>
      <c r="S3464" s="9">
        <v>315200</v>
      </c>
      <c r="T3464" s="39">
        <f t="shared" si="1907"/>
        <v>630400</v>
      </c>
      <c r="U3464" s="39">
        <f t="shared" si="1903"/>
        <v>706048.00000000012</v>
      </c>
      <c r="V3464" s="241"/>
      <c r="W3464" s="2">
        <v>2016</v>
      </c>
      <c r="X3464" s="138"/>
      <c r="Y3464" s="342"/>
    </row>
    <row r="3465" spans="1:25" ht="102" x14ac:dyDescent="0.25">
      <c r="A3465" s="6" t="s">
        <v>9852</v>
      </c>
      <c r="B3465" s="11" t="s">
        <v>25</v>
      </c>
      <c r="C3465" s="11" t="s">
        <v>9335</v>
      </c>
      <c r="D3465" s="11" t="s">
        <v>2624</v>
      </c>
      <c r="E3465" s="289" t="s">
        <v>9336</v>
      </c>
      <c r="F3465" s="11" t="s">
        <v>9337</v>
      </c>
      <c r="G3465" s="2" t="s">
        <v>30</v>
      </c>
      <c r="H3465" s="25">
        <v>0</v>
      </c>
      <c r="I3465" s="18">
        <v>470000000</v>
      </c>
      <c r="J3465" s="6" t="s">
        <v>32</v>
      </c>
      <c r="K3465" s="11" t="s">
        <v>628</v>
      </c>
      <c r="L3465" s="26" t="s">
        <v>34</v>
      </c>
      <c r="M3465" s="2" t="s">
        <v>35</v>
      </c>
      <c r="N3465" s="11" t="s">
        <v>2112</v>
      </c>
      <c r="O3465" s="11" t="s">
        <v>37</v>
      </c>
      <c r="P3465" s="41" t="s">
        <v>38</v>
      </c>
      <c r="Q3465" s="11" t="s">
        <v>39</v>
      </c>
      <c r="R3465" s="27">
        <v>2</v>
      </c>
      <c r="S3465" s="9">
        <v>597495</v>
      </c>
      <c r="T3465" s="39">
        <f t="shared" si="1907"/>
        <v>1194990</v>
      </c>
      <c r="U3465" s="39">
        <f t="shared" si="1903"/>
        <v>1338388.8</v>
      </c>
      <c r="V3465" s="241"/>
      <c r="W3465" s="2">
        <v>2016</v>
      </c>
      <c r="X3465" s="138"/>
      <c r="Y3465" s="342"/>
    </row>
    <row r="3466" spans="1:25" ht="153" x14ac:dyDescent="0.25">
      <c r="A3466" s="6" t="s">
        <v>9853</v>
      </c>
      <c r="B3466" s="11" t="s">
        <v>25</v>
      </c>
      <c r="C3466" s="11" t="s">
        <v>9338</v>
      </c>
      <c r="D3466" s="24" t="s">
        <v>2036</v>
      </c>
      <c r="E3466" s="325" t="s">
        <v>9339</v>
      </c>
      <c r="F3466" s="326" t="s">
        <v>9340</v>
      </c>
      <c r="G3466" s="2" t="s">
        <v>30</v>
      </c>
      <c r="H3466" s="25">
        <v>50</v>
      </c>
      <c r="I3466" s="18">
        <v>470000000</v>
      </c>
      <c r="J3466" s="6" t="s">
        <v>32</v>
      </c>
      <c r="K3466" s="3" t="s">
        <v>240</v>
      </c>
      <c r="L3466" s="26" t="s">
        <v>34</v>
      </c>
      <c r="M3466" s="2" t="s">
        <v>35</v>
      </c>
      <c r="N3466" s="11" t="s">
        <v>78</v>
      </c>
      <c r="O3466" s="6" t="s">
        <v>79</v>
      </c>
      <c r="P3466" s="32" t="s">
        <v>2039</v>
      </c>
      <c r="Q3466" s="11" t="s">
        <v>2040</v>
      </c>
      <c r="R3466" s="288">
        <v>3.1</v>
      </c>
      <c r="S3466" s="293">
        <v>2102050</v>
      </c>
      <c r="T3466" s="39">
        <f>R3466*S3466</f>
        <v>6516355</v>
      </c>
      <c r="U3466" s="39">
        <f t="shared" si="1903"/>
        <v>7298317.6000000006</v>
      </c>
      <c r="V3466" s="2" t="s">
        <v>80</v>
      </c>
      <c r="W3466" s="2">
        <v>2016</v>
      </c>
      <c r="X3466" s="138"/>
      <c r="Y3466" s="342"/>
    </row>
    <row r="3467" spans="1:25" ht="153" x14ac:dyDescent="0.25">
      <c r="A3467" s="6" t="s">
        <v>9854</v>
      </c>
      <c r="B3467" s="11" t="s">
        <v>25</v>
      </c>
      <c r="C3467" s="11" t="s">
        <v>9341</v>
      </c>
      <c r="D3467" s="24" t="s">
        <v>2036</v>
      </c>
      <c r="E3467" s="325" t="s">
        <v>9342</v>
      </c>
      <c r="F3467" s="326" t="s">
        <v>9343</v>
      </c>
      <c r="G3467" s="2" t="s">
        <v>30</v>
      </c>
      <c r="H3467" s="25">
        <v>50</v>
      </c>
      <c r="I3467" s="18">
        <v>470000000</v>
      </c>
      <c r="J3467" s="6" t="s">
        <v>32</v>
      </c>
      <c r="K3467" s="3" t="s">
        <v>240</v>
      </c>
      <c r="L3467" s="26" t="s">
        <v>34</v>
      </c>
      <c r="M3467" s="2" t="s">
        <v>35</v>
      </c>
      <c r="N3467" s="11" t="s">
        <v>78</v>
      </c>
      <c r="O3467" s="6" t="s">
        <v>79</v>
      </c>
      <c r="P3467" s="32" t="s">
        <v>2039</v>
      </c>
      <c r="Q3467" s="11" t="s">
        <v>2040</v>
      </c>
      <c r="R3467" s="23">
        <v>3</v>
      </c>
      <c r="S3467" s="288">
        <v>2235625</v>
      </c>
      <c r="T3467" s="39">
        <f>R3467*S3467</f>
        <v>6706875</v>
      </c>
      <c r="U3467" s="39">
        <f t="shared" si="1903"/>
        <v>7511700.0000000009</v>
      </c>
      <c r="V3467" s="2" t="s">
        <v>80</v>
      </c>
      <c r="W3467" s="2">
        <v>2016</v>
      </c>
      <c r="X3467" s="138"/>
      <c r="Y3467" s="342"/>
    </row>
    <row r="3468" spans="1:25" ht="153" x14ac:dyDescent="0.25">
      <c r="A3468" s="6" t="s">
        <v>9855</v>
      </c>
      <c r="B3468" s="11" t="s">
        <v>25</v>
      </c>
      <c r="C3468" s="11" t="s">
        <v>9344</v>
      </c>
      <c r="D3468" s="9" t="s">
        <v>2036</v>
      </c>
      <c r="E3468" s="325" t="s">
        <v>9345</v>
      </c>
      <c r="F3468" s="326" t="s">
        <v>9346</v>
      </c>
      <c r="G3468" s="2" t="s">
        <v>30</v>
      </c>
      <c r="H3468" s="25">
        <v>50</v>
      </c>
      <c r="I3468" s="18">
        <v>470000000</v>
      </c>
      <c r="J3468" s="6" t="s">
        <v>32</v>
      </c>
      <c r="K3468" s="3" t="s">
        <v>240</v>
      </c>
      <c r="L3468" s="26" t="s">
        <v>34</v>
      </c>
      <c r="M3468" s="2" t="s">
        <v>35</v>
      </c>
      <c r="N3468" s="11" t="s">
        <v>78</v>
      </c>
      <c r="O3468" s="6" t="s">
        <v>79</v>
      </c>
      <c r="P3468" s="32" t="s">
        <v>2039</v>
      </c>
      <c r="Q3468" s="11" t="s">
        <v>2040</v>
      </c>
      <c r="R3468" s="23">
        <v>1.25</v>
      </c>
      <c r="S3468" s="9">
        <v>385717</v>
      </c>
      <c r="T3468" s="39">
        <f>R3468*S3468</f>
        <v>482146.25</v>
      </c>
      <c r="U3468" s="39">
        <f t="shared" si="1903"/>
        <v>540003.80000000005</v>
      </c>
      <c r="V3468" s="2" t="s">
        <v>80</v>
      </c>
      <c r="W3468" s="2">
        <v>2016</v>
      </c>
      <c r="X3468" s="138"/>
      <c r="Y3468" s="342"/>
    </row>
    <row r="3469" spans="1:25" ht="153" x14ac:dyDescent="0.25">
      <c r="A3469" s="6" t="s">
        <v>9856</v>
      </c>
      <c r="B3469" s="11" t="s">
        <v>25</v>
      </c>
      <c r="C3469" s="11" t="s">
        <v>2130</v>
      </c>
      <c r="D3469" s="9" t="s">
        <v>2131</v>
      </c>
      <c r="E3469" s="325" t="s">
        <v>2132</v>
      </c>
      <c r="F3469" s="29" t="s">
        <v>9347</v>
      </c>
      <c r="G3469" s="2" t="s">
        <v>30</v>
      </c>
      <c r="H3469" s="25">
        <v>50</v>
      </c>
      <c r="I3469" s="18">
        <v>470000000</v>
      </c>
      <c r="J3469" s="6" t="s">
        <v>32</v>
      </c>
      <c r="K3469" s="3" t="s">
        <v>240</v>
      </c>
      <c r="L3469" s="26" t="s">
        <v>34</v>
      </c>
      <c r="M3469" s="2" t="s">
        <v>35</v>
      </c>
      <c r="N3469" s="11" t="s">
        <v>78</v>
      </c>
      <c r="O3469" s="6" t="s">
        <v>79</v>
      </c>
      <c r="P3469" s="11">
        <v>168</v>
      </c>
      <c r="Q3469" s="29" t="s">
        <v>433</v>
      </c>
      <c r="R3469" s="9">
        <v>7.4</v>
      </c>
      <c r="S3469" s="9">
        <v>659465</v>
      </c>
      <c r="T3469" s="39">
        <f t="shared" ref="T3469:T3587" si="1918">R3469*S3469</f>
        <v>4880041</v>
      </c>
      <c r="U3469" s="39">
        <f t="shared" si="1903"/>
        <v>5465645.9200000009</v>
      </c>
      <c r="V3469" s="2" t="s">
        <v>80</v>
      </c>
      <c r="W3469" s="2">
        <v>2016</v>
      </c>
      <c r="X3469" s="138"/>
      <c r="Y3469" s="342"/>
    </row>
    <row r="3470" spans="1:25" ht="153" x14ac:dyDescent="0.25">
      <c r="A3470" s="6" t="s">
        <v>9857</v>
      </c>
      <c r="B3470" s="11" t="s">
        <v>25</v>
      </c>
      <c r="C3470" s="11" t="s">
        <v>9348</v>
      </c>
      <c r="D3470" s="9" t="s">
        <v>2131</v>
      </c>
      <c r="E3470" s="325" t="s">
        <v>9349</v>
      </c>
      <c r="F3470" s="29" t="s">
        <v>9350</v>
      </c>
      <c r="G3470" s="2" t="s">
        <v>30</v>
      </c>
      <c r="H3470" s="25">
        <v>50</v>
      </c>
      <c r="I3470" s="18">
        <v>470000000</v>
      </c>
      <c r="J3470" s="6" t="s">
        <v>32</v>
      </c>
      <c r="K3470" s="3" t="s">
        <v>240</v>
      </c>
      <c r="L3470" s="26" t="s">
        <v>34</v>
      </c>
      <c r="M3470" s="2" t="s">
        <v>35</v>
      </c>
      <c r="N3470" s="11" t="s">
        <v>78</v>
      </c>
      <c r="O3470" s="6" t="s">
        <v>79</v>
      </c>
      <c r="P3470" s="11">
        <v>168</v>
      </c>
      <c r="Q3470" s="29" t="s">
        <v>433</v>
      </c>
      <c r="R3470" s="9">
        <v>2.2000000000000002</v>
      </c>
      <c r="S3470" s="9">
        <v>526914</v>
      </c>
      <c r="T3470" s="39">
        <f t="shared" si="1918"/>
        <v>1159210.8</v>
      </c>
      <c r="U3470" s="39">
        <f t="shared" si="1903"/>
        <v>1298316.0960000001</v>
      </c>
      <c r="V3470" s="2" t="s">
        <v>80</v>
      </c>
      <c r="W3470" s="2">
        <v>2016</v>
      </c>
      <c r="X3470" s="138"/>
      <c r="Y3470" s="342"/>
    </row>
    <row r="3471" spans="1:25" ht="153" x14ac:dyDescent="0.25">
      <c r="A3471" s="6" t="s">
        <v>9858</v>
      </c>
      <c r="B3471" s="11" t="s">
        <v>25</v>
      </c>
      <c r="C3471" s="11" t="s">
        <v>9351</v>
      </c>
      <c r="D3471" s="9" t="s">
        <v>2131</v>
      </c>
      <c r="E3471" s="324" t="s">
        <v>9352</v>
      </c>
      <c r="F3471" s="29" t="s">
        <v>9353</v>
      </c>
      <c r="G3471" s="2" t="s">
        <v>30</v>
      </c>
      <c r="H3471" s="25">
        <v>50</v>
      </c>
      <c r="I3471" s="18">
        <v>470000000</v>
      </c>
      <c r="J3471" s="6" t="s">
        <v>32</v>
      </c>
      <c r="K3471" s="3" t="s">
        <v>240</v>
      </c>
      <c r="L3471" s="26" t="s">
        <v>34</v>
      </c>
      <c r="M3471" s="2" t="s">
        <v>35</v>
      </c>
      <c r="N3471" s="11" t="s">
        <v>78</v>
      </c>
      <c r="O3471" s="6" t="s">
        <v>79</v>
      </c>
      <c r="P3471" s="11">
        <v>839</v>
      </c>
      <c r="Q3471" s="29" t="s">
        <v>433</v>
      </c>
      <c r="R3471" s="9">
        <v>3.45</v>
      </c>
      <c r="S3471" s="9">
        <v>712486</v>
      </c>
      <c r="T3471" s="39">
        <v>0</v>
      </c>
      <c r="U3471" s="39">
        <f t="shared" si="1903"/>
        <v>0</v>
      </c>
      <c r="V3471" s="2" t="s">
        <v>80</v>
      </c>
      <c r="W3471" s="2">
        <v>2016</v>
      </c>
      <c r="X3471" s="2" t="s">
        <v>6905</v>
      </c>
      <c r="Y3471" s="342"/>
    </row>
    <row r="3472" spans="1:25" ht="153" x14ac:dyDescent="0.25">
      <c r="A3472" s="6" t="s">
        <v>9859</v>
      </c>
      <c r="B3472" s="11" t="s">
        <v>25</v>
      </c>
      <c r="C3472" s="28" t="s">
        <v>9354</v>
      </c>
      <c r="D3472" s="29" t="s">
        <v>2868</v>
      </c>
      <c r="E3472" s="292" t="s">
        <v>9355</v>
      </c>
      <c r="F3472" s="326" t="s">
        <v>9356</v>
      </c>
      <c r="G3472" s="2" t="s">
        <v>337</v>
      </c>
      <c r="H3472" s="25">
        <v>50</v>
      </c>
      <c r="I3472" s="18">
        <v>470000000</v>
      </c>
      <c r="J3472" s="6" t="s">
        <v>32</v>
      </c>
      <c r="K3472" s="11" t="s">
        <v>240</v>
      </c>
      <c r="L3472" s="6" t="s">
        <v>7701</v>
      </c>
      <c r="M3472" s="2" t="s">
        <v>35</v>
      </c>
      <c r="N3472" s="11" t="s">
        <v>78</v>
      </c>
      <c r="O3472" s="6" t="s">
        <v>79</v>
      </c>
      <c r="P3472" s="41" t="s">
        <v>38</v>
      </c>
      <c r="Q3472" s="11" t="s">
        <v>39</v>
      </c>
      <c r="R3472" s="330">
        <v>170</v>
      </c>
      <c r="S3472" s="37">
        <v>42249.3</v>
      </c>
      <c r="T3472" s="39">
        <f t="shared" si="1918"/>
        <v>7182381.0000000009</v>
      </c>
      <c r="U3472" s="39">
        <f t="shared" si="1903"/>
        <v>8044266.7200000016</v>
      </c>
      <c r="V3472" s="2" t="s">
        <v>80</v>
      </c>
      <c r="W3472" s="2">
        <v>2016</v>
      </c>
      <c r="X3472" s="138"/>
      <c r="Y3472" s="342"/>
    </row>
    <row r="3473" spans="1:25" ht="114.75" customHeight="1" x14ac:dyDescent="0.25">
      <c r="A3473" s="6" t="s">
        <v>9860</v>
      </c>
      <c r="B3473" s="11" t="s">
        <v>25</v>
      </c>
      <c r="C3473" s="28" t="s">
        <v>9357</v>
      </c>
      <c r="D3473" s="29" t="s">
        <v>9358</v>
      </c>
      <c r="E3473" s="292" t="s">
        <v>10430</v>
      </c>
      <c r="F3473" s="326" t="s">
        <v>9359</v>
      </c>
      <c r="G3473" s="2" t="s">
        <v>30</v>
      </c>
      <c r="H3473" s="25">
        <v>0</v>
      </c>
      <c r="I3473" s="18">
        <v>470000000</v>
      </c>
      <c r="J3473" s="6" t="s">
        <v>32</v>
      </c>
      <c r="K3473" s="11" t="s">
        <v>240</v>
      </c>
      <c r="L3473" s="26" t="s">
        <v>34</v>
      </c>
      <c r="M3473" s="2" t="s">
        <v>35</v>
      </c>
      <c r="N3473" s="11" t="s">
        <v>36</v>
      </c>
      <c r="O3473" s="11" t="s">
        <v>37</v>
      </c>
      <c r="P3473" s="41" t="s">
        <v>301</v>
      </c>
      <c r="Q3473" s="11" t="s">
        <v>2030</v>
      </c>
      <c r="R3473" s="23">
        <v>15</v>
      </c>
      <c r="S3473" s="37">
        <v>4461.6000000000004</v>
      </c>
      <c r="T3473" s="39">
        <f t="shared" si="1918"/>
        <v>66924</v>
      </c>
      <c r="U3473" s="39">
        <f t="shared" si="1903"/>
        <v>74954.880000000005</v>
      </c>
      <c r="V3473" s="2"/>
      <c r="W3473" s="2">
        <v>2016</v>
      </c>
      <c r="X3473" s="138"/>
      <c r="Y3473" s="342"/>
    </row>
    <row r="3474" spans="1:25" ht="102" x14ac:dyDescent="0.25">
      <c r="A3474" s="6" t="s">
        <v>9861</v>
      </c>
      <c r="B3474" s="11" t="s">
        <v>25</v>
      </c>
      <c r="C3474" s="28" t="s">
        <v>9357</v>
      </c>
      <c r="D3474" s="29" t="s">
        <v>9358</v>
      </c>
      <c r="E3474" s="292" t="s">
        <v>10430</v>
      </c>
      <c r="F3474" s="326" t="s">
        <v>9360</v>
      </c>
      <c r="G3474" s="2" t="s">
        <v>30</v>
      </c>
      <c r="H3474" s="25">
        <v>0</v>
      </c>
      <c r="I3474" s="18">
        <v>470000000</v>
      </c>
      <c r="J3474" s="6" t="s">
        <v>32</v>
      </c>
      <c r="K3474" s="11" t="s">
        <v>240</v>
      </c>
      <c r="L3474" s="26" t="s">
        <v>34</v>
      </c>
      <c r="M3474" s="2" t="s">
        <v>35</v>
      </c>
      <c r="N3474" s="11" t="s">
        <v>36</v>
      </c>
      <c r="O3474" s="11" t="s">
        <v>37</v>
      </c>
      <c r="P3474" s="41" t="s">
        <v>301</v>
      </c>
      <c r="Q3474" s="11" t="s">
        <v>2030</v>
      </c>
      <c r="R3474" s="23">
        <v>15</v>
      </c>
      <c r="S3474" s="37">
        <v>8220.64</v>
      </c>
      <c r="T3474" s="39">
        <f t="shared" si="1918"/>
        <v>123309.59999999999</v>
      </c>
      <c r="U3474" s="39">
        <f t="shared" si="1903"/>
        <v>138106.75200000001</v>
      </c>
      <c r="V3474" s="2"/>
      <c r="W3474" s="2">
        <v>2016</v>
      </c>
      <c r="X3474" s="138"/>
      <c r="Y3474" s="342"/>
    </row>
    <row r="3475" spans="1:25" ht="102" x14ac:dyDescent="0.25">
      <c r="A3475" s="6" t="s">
        <v>9862</v>
      </c>
      <c r="B3475" s="11" t="s">
        <v>25</v>
      </c>
      <c r="C3475" s="28" t="s">
        <v>9357</v>
      </c>
      <c r="D3475" s="29" t="s">
        <v>9358</v>
      </c>
      <c r="E3475" s="292" t="s">
        <v>10430</v>
      </c>
      <c r="F3475" s="326" t="s">
        <v>9361</v>
      </c>
      <c r="G3475" s="2" t="s">
        <v>30</v>
      </c>
      <c r="H3475" s="25">
        <v>0</v>
      </c>
      <c r="I3475" s="18">
        <v>470000000</v>
      </c>
      <c r="J3475" s="6" t="s">
        <v>32</v>
      </c>
      <c r="K3475" s="11" t="s">
        <v>240</v>
      </c>
      <c r="L3475" s="26" t="s">
        <v>34</v>
      </c>
      <c r="M3475" s="2" t="s">
        <v>35</v>
      </c>
      <c r="N3475" s="11" t="s">
        <v>36</v>
      </c>
      <c r="O3475" s="11" t="s">
        <v>37</v>
      </c>
      <c r="P3475" s="41" t="s">
        <v>301</v>
      </c>
      <c r="Q3475" s="11" t="s">
        <v>2030</v>
      </c>
      <c r="R3475" s="23">
        <v>30</v>
      </c>
      <c r="S3475" s="37">
        <v>895.4</v>
      </c>
      <c r="T3475" s="39">
        <f t="shared" si="1918"/>
        <v>26862</v>
      </c>
      <c r="U3475" s="39">
        <f t="shared" si="1903"/>
        <v>30085.440000000002</v>
      </c>
      <c r="V3475" s="2"/>
      <c r="W3475" s="2">
        <v>2016</v>
      </c>
      <c r="X3475" s="138"/>
      <c r="Y3475" s="342"/>
    </row>
    <row r="3476" spans="1:25" ht="102" x14ac:dyDescent="0.25">
      <c r="A3476" s="6" t="s">
        <v>9863</v>
      </c>
      <c r="B3476" s="11" t="s">
        <v>25</v>
      </c>
      <c r="C3476" s="28" t="s">
        <v>9362</v>
      </c>
      <c r="D3476" s="29" t="s">
        <v>2171</v>
      </c>
      <c r="E3476" s="292" t="s">
        <v>9363</v>
      </c>
      <c r="F3476" s="326" t="s">
        <v>9364</v>
      </c>
      <c r="G3476" s="2" t="s">
        <v>30</v>
      </c>
      <c r="H3476" s="25">
        <v>0</v>
      </c>
      <c r="I3476" s="18">
        <v>470000000</v>
      </c>
      <c r="J3476" s="6" t="s">
        <v>32</v>
      </c>
      <c r="K3476" s="11" t="s">
        <v>240</v>
      </c>
      <c r="L3476" s="26" t="s">
        <v>34</v>
      </c>
      <c r="M3476" s="2" t="s">
        <v>35</v>
      </c>
      <c r="N3476" s="11" t="s">
        <v>36</v>
      </c>
      <c r="O3476" s="11" t="s">
        <v>37</v>
      </c>
      <c r="P3476" s="41" t="s">
        <v>38</v>
      </c>
      <c r="Q3476" s="11" t="s">
        <v>39</v>
      </c>
      <c r="R3476" s="23">
        <v>10</v>
      </c>
      <c r="S3476" s="9">
        <v>86350</v>
      </c>
      <c r="T3476" s="39">
        <f t="shared" si="1918"/>
        <v>863500</v>
      </c>
      <c r="U3476" s="39">
        <f t="shared" si="1903"/>
        <v>967120.00000000012</v>
      </c>
      <c r="V3476" s="2"/>
      <c r="W3476" s="2">
        <v>2016</v>
      </c>
      <c r="X3476" s="138"/>
      <c r="Y3476" s="342"/>
    </row>
    <row r="3477" spans="1:25" ht="102" x14ac:dyDescent="0.25">
      <c r="A3477" s="6" t="s">
        <v>9864</v>
      </c>
      <c r="B3477" s="11" t="s">
        <v>25</v>
      </c>
      <c r="C3477" s="28" t="s">
        <v>9365</v>
      </c>
      <c r="D3477" s="29" t="s">
        <v>9366</v>
      </c>
      <c r="E3477" s="292" t="s">
        <v>9367</v>
      </c>
      <c r="F3477" s="327" t="s">
        <v>9368</v>
      </c>
      <c r="G3477" s="2" t="s">
        <v>30</v>
      </c>
      <c r="H3477" s="25">
        <v>0</v>
      </c>
      <c r="I3477" s="18">
        <v>470000000</v>
      </c>
      <c r="J3477" s="6" t="s">
        <v>32</v>
      </c>
      <c r="K3477" s="11" t="s">
        <v>240</v>
      </c>
      <c r="L3477" s="26" t="s">
        <v>34</v>
      </c>
      <c r="M3477" s="2" t="s">
        <v>35</v>
      </c>
      <c r="N3477" s="11" t="s">
        <v>36</v>
      </c>
      <c r="O3477" s="11" t="s">
        <v>37</v>
      </c>
      <c r="P3477" s="41" t="s">
        <v>38</v>
      </c>
      <c r="Q3477" s="11" t="s">
        <v>39</v>
      </c>
      <c r="R3477" s="23">
        <v>2</v>
      </c>
      <c r="S3477" s="9">
        <v>65594.25</v>
      </c>
      <c r="T3477" s="39">
        <f t="shared" si="1918"/>
        <v>131188.5</v>
      </c>
      <c r="U3477" s="39">
        <f t="shared" si="1903"/>
        <v>146931.12000000002</v>
      </c>
      <c r="V3477" s="2"/>
      <c r="W3477" s="2">
        <v>2016</v>
      </c>
      <c r="X3477" s="138"/>
      <c r="Y3477" s="342"/>
    </row>
    <row r="3478" spans="1:25" ht="102" x14ac:dyDescent="0.25">
      <c r="A3478" s="6" t="s">
        <v>9865</v>
      </c>
      <c r="B3478" s="11" t="s">
        <v>25</v>
      </c>
      <c r="C3478" s="28" t="s">
        <v>10766</v>
      </c>
      <c r="D3478" s="29" t="s">
        <v>10767</v>
      </c>
      <c r="E3478" s="292" t="s">
        <v>10768</v>
      </c>
      <c r="F3478" s="292" t="s">
        <v>10769</v>
      </c>
      <c r="G3478" s="2" t="s">
        <v>30</v>
      </c>
      <c r="H3478" s="25">
        <v>0</v>
      </c>
      <c r="I3478" s="18">
        <v>470000000</v>
      </c>
      <c r="J3478" s="6" t="s">
        <v>32</v>
      </c>
      <c r="K3478" s="11" t="s">
        <v>240</v>
      </c>
      <c r="L3478" s="26" t="s">
        <v>34</v>
      </c>
      <c r="M3478" s="2" t="s">
        <v>35</v>
      </c>
      <c r="N3478" s="11" t="s">
        <v>36</v>
      </c>
      <c r="O3478" s="11" t="s">
        <v>37</v>
      </c>
      <c r="P3478" s="41" t="s">
        <v>38</v>
      </c>
      <c r="Q3478" s="11" t="s">
        <v>39</v>
      </c>
      <c r="R3478" s="23">
        <v>1</v>
      </c>
      <c r="S3478" s="9">
        <v>84139.05</v>
      </c>
      <c r="T3478" s="39">
        <f t="shared" si="1918"/>
        <v>84139.05</v>
      </c>
      <c r="U3478" s="39">
        <f t="shared" si="1903"/>
        <v>94235.736000000019</v>
      </c>
      <c r="V3478" s="2"/>
      <c r="W3478" s="2">
        <v>2016</v>
      </c>
      <c r="X3478" s="138"/>
      <c r="Y3478" s="342"/>
    </row>
    <row r="3479" spans="1:25" ht="102" x14ac:dyDescent="0.25">
      <c r="A3479" s="6" t="s">
        <v>9866</v>
      </c>
      <c r="B3479" s="11" t="s">
        <v>25</v>
      </c>
      <c r="C3479" s="28" t="s">
        <v>9369</v>
      </c>
      <c r="D3479" s="29" t="s">
        <v>2159</v>
      </c>
      <c r="E3479" s="325" t="s">
        <v>9370</v>
      </c>
      <c r="F3479" s="29" t="s">
        <v>9371</v>
      </c>
      <c r="G3479" s="2" t="s">
        <v>30</v>
      </c>
      <c r="H3479" s="25">
        <v>0</v>
      </c>
      <c r="I3479" s="18">
        <v>470000000</v>
      </c>
      <c r="J3479" s="6" t="s">
        <v>32</v>
      </c>
      <c r="K3479" s="11" t="s">
        <v>240</v>
      </c>
      <c r="L3479" s="26" t="s">
        <v>34</v>
      </c>
      <c r="M3479" s="2" t="s">
        <v>35</v>
      </c>
      <c r="N3479" s="11" t="s">
        <v>36</v>
      </c>
      <c r="O3479" s="11" t="s">
        <v>37</v>
      </c>
      <c r="P3479" s="41" t="s">
        <v>38</v>
      </c>
      <c r="Q3479" s="11" t="s">
        <v>39</v>
      </c>
      <c r="R3479" s="23">
        <v>440</v>
      </c>
      <c r="S3479" s="38">
        <v>2915</v>
      </c>
      <c r="T3479" s="39">
        <f t="shared" si="1918"/>
        <v>1282600</v>
      </c>
      <c r="U3479" s="39">
        <f t="shared" si="1903"/>
        <v>1436512.0000000002</v>
      </c>
      <c r="V3479" s="2"/>
      <c r="W3479" s="2">
        <v>2016</v>
      </c>
      <c r="X3479" s="138"/>
      <c r="Y3479" s="342"/>
    </row>
    <row r="3480" spans="1:25" ht="102" x14ac:dyDescent="0.25">
      <c r="A3480" s="6" t="s">
        <v>9867</v>
      </c>
      <c r="B3480" s="11" t="s">
        <v>25</v>
      </c>
      <c r="C3480" s="28" t="s">
        <v>9372</v>
      </c>
      <c r="D3480" s="29" t="s">
        <v>4226</v>
      </c>
      <c r="E3480" s="325" t="s">
        <v>9373</v>
      </c>
      <c r="F3480" s="29" t="s">
        <v>9374</v>
      </c>
      <c r="G3480" s="2" t="s">
        <v>30</v>
      </c>
      <c r="H3480" s="25">
        <v>0</v>
      </c>
      <c r="I3480" s="18">
        <v>470000000</v>
      </c>
      <c r="J3480" s="6" t="s">
        <v>32</v>
      </c>
      <c r="K3480" s="11" t="s">
        <v>240</v>
      </c>
      <c r="L3480" s="26" t="s">
        <v>34</v>
      </c>
      <c r="M3480" s="2" t="s">
        <v>35</v>
      </c>
      <c r="N3480" s="11" t="s">
        <v>36</v>
      </c>
      <c r="O3480" s="11" t="s">
        <v>37</v>
      </c>
      <c r="P3480" s="41" t="s">
        <v>38</v>
      </c>
      <c r="Q3480" s="11" t="s">
        <v>39</v>
      </c>
      <c r="R3480" s="23">
        <v>50</v>
      </c>
      <c r="S3480" s="38">
        <v>1845</v>
      </c>
      <c r="T3480" s="39">
        <f t="shared" si="1918"/>
        <v>92250</v>
      </c>
      <c r="U3480" s="39">
        <f t="shared" si="1903"/>
        <v>103320.00000000001</v>
      </c>
      <c r="V3480" s="2"/>
      <c r="W3480" s="2">
        <v>2016</v>
      </c>
      <c r="X3480" s="138"/>
      <c r="Y3480" s="342"/>
    </row>
    <row r="3481" spans="1:25" ht="102" x14ac:dyDescent="0.25">
      <c r="A3481" s="6" t="s">
        <v>9868</v>
      </c>
      <c r="B3481" s="11" t="s">
        <v>25</v>
      </c>
      <c r="C3481" s="28" t="s">
        <v>4225</v>
      </c>
      <c r="D3481" s="29" t="s">
        <v>4226</v>
      </c>
      <c r="E3481" s="292" t="s">
        <v>4227</v>
      </c>
      <c r="F3481" s="326" t="s">
        <v>9375</v>
      </c>
      <c r="G3481" s="2" t="s">
        <v>30</v>
      </c>
      <c r="H3481" s="25">
        <v>0</v>
      </c>
      <c r="I3481" s="18">
        <v>470000000</v>
      </c>
      <c r="J3481" s="6" t="s">
        <v>32</v>
      </c>
      <c r="K3481" s="11" t="s">
        <v>240</v>
      </c>
      <c r="L3481" s="26" t="s">
        <v>34</v>
      </c>
      <c r="M3481" s="2" t="s">
        <v>35</v>
      </c>
      <c r="N3481" s="11" t="s">
        <v>36</v>
      </c>
      <c r="O3481" s="11" t="s">
        <v>37</v>
      </c>
      <c r="P3481" s="41" t="s">
        <v>38</v>
      </c>
      <c r="Q3481" s="11" t="s">
        <v>39</v>
      </c>
      <c r="R3481" s="23">
        <v>220</v>
      </c>
      <c r="S3481" s="328">
        <v>2750</v>
      </c>
      <c r="T3481" s="39">
        <f t="shared" si="1918"/>
        <v>605000</v>
      </c>
      <c r="U3481" s="39">
        <f t="shared" si="1903"/>
        <v>677600.00000000012</v>
      </c>
      <c r="V3481" s="2"/>
      <c r="W3481" s="2">
        <v>2016</v>
      </c>
      <c r="X3481" s="138"/>
      <c r="Y3481" s="342"/>
    </row>
    <row r="3482" spans="1:25" ht="102" x14ac:dyDescent="0.25">
      <c r="A3482" s="6" t="s">
        <v>9869</v>
      </c>
      <c r="B3482" s="11" t="s">
        <v>25</v>
      </c>
      <c r="C3482" s="28" t="s">
        <v>9376</v>
      </c>
      <c r="D3482" s="29" t="s">
        <v>2760</v>
      </c>
      <c r="E3482" s="292" t="s">
        <v>9377</v>
      </c>
      <c r="F3482" s="326" t="s">
        <v>9378</v>
      </c>
      <c r="G3482" s="2" t="s">
        <v>30</v>
      </c>
      <c r="H3482" s="25">
        <v>0</v>
      </c>
      <c r="I3482" s="18">
        <v>470000000</v>
      </c>
      <c r="J3482" s="6" t="s">
        <v>32</v>
      </c>
      <c r="K3482" s="11" t="s">
        <v>240</v>
      </c>
      <c r="L3482" s="26" t="s">
        <v>34</v>
      </c>
      <c r="M3482" s="2" t="s">
        <v>35</v>
      </c>
      <c r="N3482" s="11" t="s">
        <v>36</v>
      </c>
      <c r="O3482" s="11" t="s">
        <v>37</v>
      </c>
      <c r="P3482" s="41" t="s">
        <v>38</v>
      </c>
      <c r="Q3482" s="11" t="s">
        <v>39</v>
      </c>
      <c r="R3482" s="23">
        <v>220</v>
      </c>
      <c r="S3482" s="328">
        <v>790</v>
      </c>
      <c r="T3482" s="39">
        <f t="shared" si="1918"/>
        <v>173800</v>
      </c>
      <c r="U3482" s="39">
        <f t="shared" si="1903"/>
        <v>194656.00000000003</v>
      </c>
      <c r="V3482" s="2"/>
      <c r="W3482" s="2">
        <v>2016</v>
      </c>
      <c r="X3482" s="138"/>
      <c r="Y3482" s="342"/>
    </row>
    <row r="3483" spans="1:25" ht="102" x14ac:dyDescent="0.25">
      <c r="A3483" s="6" t="s">
        <v>9870</v>
      </c>
      <c r="B3483" s="11" t="s">
        <v>25</v>
      </c>
      <c r="C3483" s="28" t="s">
        <v>9379</v>
      </c>
      <c r="D3483" s="29" t="s">
        <v>9380</v>
      </c>
      <c r="E3483" s="292" t="s">
        <v>9381</v>
      </c>
      <c r="F3483" s="326" t="s">
        <v>9382</v>
      </c>
      <c r="G3483" s="2" t="s">
        <v>30</v>
      </c>
      <c r="H3483" s="25">
        <v>0</v>
      </c>
      <c r="I3483" s="18">
        <v>470000000</v>
      </c>
      <c r="J3483" s="6" t="s">
        <v>32</v>
      </c>
      <c r="K3483" s="11" t="s">
        <v>240</v>
      </c>
      <c r="L3483" s="26" t="s">
        <v>34</v>
      </c>
      <c r="M3483" s="2" t="s">
        <v>35</v>
      </c>
      <c r="N3483" s="11" t="s">
        <v>36</v>
      </c>
      <c r="O3483" s="11" t="s">
        <v>37</v>
      </c>
      <c r="P3483" s="41" t="s">
        <v>38</v>
      </c>
      <c r="Q3483" s="11" t="s">
        <v>39</v>
      </c>
      <c r="R3483" s="23">
        <v>220</v>
      </c>
      <c r="S3483" s="328">
        <v>825</v>
      </c>
      <c r="T3483" s="39">
        <f t="shared" si="1918"/>
        <v>181500</v>
      </c>
      <c r="U3483" s="39">
        <f t="shared" si="1903"/>
        <v>203280.00000000003</v>
      </c>
      <c r="V3483" s="2"/>
      <c r="W3483" s="2">
        <v>2016</v>
      </c>
      <c r="X3483" s="138"/>
      <c r="Y3483" s="342"/>
    </row>
    <row r="3484" spans="1:25" ht="102" x14ac:dyDescent="0.25">
      <c r="A3484" s="6" t="s">
        <v>9871</v>
      </c>
      <c r="B3484" s="11" t="s">
        <v>25</v>
      </c>
      <c r="C3484" s="28" t="s">
        <v>9383</v>
      </c>
      <c r="D3484" s="29" t="s">
        <v>9384</v>
      </c>
      <c r="E3484" s="292" t="s">
        <v>9385</v>
      </c>
      <c r="F3484" s="326" t="s">
        <v>9386</v>
      </c>
      <c r="G3484" s="2" t="s">
        <v>30</v>
      </c>
      <c r="H3484" s="25">
        <v>0</v>
      </c>
      <c r="I3484" s="18">
        <v>470000000</v>
      </c>
      <c r="J3484" s="6" t="s">
        <v>32</v>
      </c>
      <c r="K3484" s="11" t="s">
        <v>240</v>
      </c>
      <c r="L3484" s="26" t="s">
        <v>34</v>
      </c>
      <c r="M3484" s="2" t="s">
        <v>35</v>
      </c>
      <c r="N3484" s="11" t="s">
        <v>36</v>
      </c>
      <c r="O3484" s="11" t="s">
        <v>37</v>
      </c>
      <c r="P3484" s="41" t="s">
        <v>38</v>
      </c>
      <c r="Q3484" s="11" t="s">
        <v>39</v>
      </c>
      <c r="R3484" s="23">
        <v>220</v>
      </c>
      <c r="S3484" s="328">
        <v>1315</v>
      </c>
      <c r="T3484" s="39">
        <f t="shared" si="1918"/>
        <v>289300</v>
      </c>
      <c r="U3484" s="39">
        <f t="shared" si="1903"/>
        <v>324016.00000000006</v>
      </c>
      <c r="V3484" s="2"/>
      <c r="W3484" s="2">
        <v>2016</v>
      </c>
      <c r="X3484" s="138"/>
      <c r="Y3484" s="342"/>
    </row>
    <row r="3485" spans="1:25" ht="153" x14ac:dyDescent="0.25">
      <c r="A3485" s="6" t="s">
        <v>9872</v>
      </c>
      <c r="B3485" s="11" t="s">
        <v>25</v>
      </c>
      <c r="C3485" s="28" t="s">
        <v>10425</v>
      </c>
      <c r="D3485" s="29" t="s">
        <v>9387</v>
      </c>
      <c r="E3485" s="139" t="s">
        <v>9388</v>
      </c>
      <c r="F3485" s="11" t="s">
        <v>9389</v>
      </c>
      <c r="G3485" s="2" t="s">
        <v>30</v>
      </c>
      <c r="H3485" s="25">
        <v>50</v>
      </c>
      <c r="I3485" s="18">
        <v>470000000</v>
      </c>
      <c r="J3485" s="6" t="s">
        <v>32</v>
      </c>
      <c r="K3485" s="3" t="s">
        <v>240</v>
      </c>
      <c r="L3485" s="26" t="s">
        <v>34</v>
      </c>
      <c r="M3485" s="2" t="s">
        <v>35</v>
      </c>
      <c r="N3485" s="11" t="s">
        <v>78</v>
      </c>
      <c r="O3485" s="6" t="s">
        <v>79</v>
      </c>
      <c r="P3485" s="41" t="s">
        <v>38</v>
      </c>
      <c r="Q3485" s="11" t="s">
        <v>39</v>
      </c>
      <c r="R3485" s="23">
        <v>75</v>
      </c>
      <c r="S3485" s="9">
        <v>28865</v>
      </c>
      <c r="T3485" s="39">
        <f t="shared" si="1918"/>
        <v>2164875</v>
      </c>
      <c r="U3485" s="39">
        <f t="shared" si="1903"/>
        <v>2424660</v>
      </c>
      <c r="V3485" s="2" t="s">
        <v>80</v>
      </c>
      <c r="W3485" s="2">
        <v>2016</v>
      </c>
      <c r="X3485" s="138"/>
      <c r="Y3485" s="342"/>
    </row>
    <row r="3486" spans="1:25" ht="153" x14ac:dyDescent="0.25">
      <c r="A3486" s="6" t="s">
        <v>9873</v>
      </c>
      <c r="B3486" s="11" t="s">
        <v>25</v>
      </c>
      <c r="C3486" s="28" t="s">
        <v>9390</v>
      </c>
      <c r="D3486" s="29" t="s">
        <v>9387</v>
      </c>
      <c r="E3486" s="292" t="s">
        <v>9391</v>
      </c>
      <c r="F3486" s="326" t="s">
        <v>9392</v>
      </c>
      <c r="G3486" s="2" t="s">
        <v>30</v>
      </c>
      <c r="H3486" s="25">
        <v>50</v>
      </c>
      <c r="I3486" s="18">
        <v>470000000</v>
      </c>
      <c r="J3486" s="6" t="s">
        <v>32</v>
      </c>
      <c r="K3486" s="3" t="s">
        <v>240</v>
      </c>
      <c r="L3486" s="26" t="s">
        <v>34</v>
      </c>
      <c r="M3486" s="2" t="s">
        <v>35</v>
      </c>
      <c r="N3486" s="11" t="s">
        <v>78</v>
      </c>
      <c r="O3486" s="6" t="s">
        <v>79</v>
      </c>
      <c r="P3486" s="41" t="s">
        <v>38</v>
      </c>
      <c r="Q3486" s="11" t="s">
        <v>39</v>
      </c>
      <c r="R3486" s="23">
        <v>50</v>
      </c>
      <c r="S3486" s="290">
        <v>22650</v>
      </c>
      <c r="T3486" s="39">
        <f t="shared" si="1918"/>
        <v>1132500</v>
      </c>
      <c r="U3486" s="39">
        <f t="shared" si="1903"/>
        <v>1268400.0000000002</v>
      </c>
      <c r="V3486" s="2" t="s">
        <v>80</v>
      </c>
      <c r="W3486" s="2">
        <v>2016</v>
      </c>
      <c r="X3486" s="138"/>
      <c r="Y3486" s="342"/>
    </row>
    <row r="3487" spans="1:25" ht="153" x14ac:dyDescent="0.25">
      <c r="A3487" s="6" t="s">
        <v>9874</v>
      </c>
      <c r="B3487" s="11" t="s">
        <v>25</v>
      </c>
      <c r="C3487" s="28" t="s">
        <v>9393</v>
      </c>
      <c r="D3487" s="29" t="s">
        <v>9394</v>
      </c>
      <c r="E3487" s="119" t="s">
        <v>9395</v>
      </c>
      <c r="F3487" s="11" t="s">
        <v>9396</v>
      </c>
      <c r="G3487" s="2" t="s">
        <v>30</v>
      </c>
      <c r="H3487" s="25">
        <v>50</v>
      </c>
      <c r="I3487" s="18">
        <v>470000000</v>
      </c>
      <c r="J3487" s="6" t="s">
        <v>32</v>
      </c>
      <c r="K3487" s="3" t="s">
        <v>240</v>
      </c>
      <c r="L3487" s="26" t="s">
        <v>34</v>
      </c>
      <c r="M3487" s="2" t="s">
        <v>35</v>
      </c>
      <c r="N3487" s="11" t="s">
        <v>78</v>
      </c>
      <c r="O3487" s="6" t="s">
        <v>79</v>
      </c>
      <c r="P3487" s="41" t="s">
        <v>38</v>
      </c>
      <c r="Q3487" s="11" t="s">
        <v>39</v>
      </c>
      <c r="R3487" s="23">
        <v>400</v>
      </c>
      <c r="S3487" s="9">
        <v>720</v>
      </c>
      <c r="T3487" s="39">
        <f t="shared" si="1918"/>
        <v>288000</v>
      </c>
      <c r="U3487" s="39">
        <f t="shared" si="1903"/>
        <v>322560.00000000006</v>
      </c>
      <c r="V3487" s="2" t="s">
        <v>80</v>
      </c>
      <c r="W3487" s="2">
        <v>2016</v>
      </c>
      <c r="X3487" s="138"/>
      <c r="Y3487" s="342"/>
    </row>
    <row r="3488" spans="1:25" ht="153" x14ac:dyDescent="0.25">
      <c r="A3488" s="6" t="s">
        <v>9875</v>
      </c>
      <c r="B3488" s="11" t="s">
        <v>25</v>
      </c>
      <c r="C3488" s="28" t="s">
        <v>9397</v>
      </c>
      <c r="D3488" s="29" t="s">
        <v>9394</v>
      </c>
      <c r="E3488" s="119" t="s">
        <v>9398</v>
      </c>
      <c r="F3488" s="11" t="s">
        <v>9399</v>
      </c>
      <c r="G3488" s="2" t="s">
        <v>30</v>
      </c>
      <c r="H3488" s="25">
        <v>50</v>
      </c>
      <c r="I3488" s="18">
        <v>470000000</v>
      </c>
      <c r="J3488" s="6" t="s">
        <v>32</v>
      </c>
      <c r="K3488" s="3" t="s">
        <v>240</v>
      </c>
      <c r="L3488" s="26" t="s">
        <v>34</v>
      </c>
      <c r="M3488" s="2" t="s">
        <v>35</v>
      </c>
      <c r="N3488" s="11" t="s">
        <v>78</v>
      </c>
      <c r="O3488" s="6" t="s">
        <v>79</v>
      </c>
      <c r="P3488" s="41" t="s">
        <v>38</v>
      </c>
      <c r="Q3488" s="11" t="s">
        <v>39</v>
      </c>
      <c r="R3488" s="23">
        <v>400</v>
      </c>
      <c r="S3488" s="9">
        <v>720</v>
      </c>
      <c r="T3488" s="39">
        <f t="shared" si="1918"/>
        <v>288000</v>
      </c>
      <c r="U3488" s="39">
        <f t="shared" si="1903"/>
        <v>322560.00000000006</v>
      </c>
      <c r="V3488" s="2" t="s">
        <v>80</v>
      </c>
      <c r="W3488" s="2">
        <v>2016</v>
      </c>
      <c r="X3488" s="138"/>
      <c r="Y3488" s="342"/>
    </row>
    <row r="3489" spans="1:25" ht="153" x14ac:dyDescent="0.25">
      <c r="A3489" s="6" t="s">
        <v>9876</v>
      </c>
      <c r="B3489" s="11" t="s">
        <v>25</v>
      </c>
      <c r="C3489" s="28" t="s">
        <v>10455</v>
      </c>
      <c r="D3489" s="29" t="s">
        <v>9394</v>
      </c>
      <c r="E3489" s="119" t="s">
        <v>10456</v>
      </c>
      <c r="F3489" s="329" t="s">
        <v>9400</v>
      </c>
      <c r="G3489" s="2" t="s">
        <v>30</v>
      </c>
      <c r="H3489" s="25">
        <v>50</v>
      </c>
      <c r="I3489" s="18">
        <v>470000000</v>
      </c>
      <c r="J3489" s="6" t="s">
        <v>32</v>
      </c>
      <c r="K3489" s="3" t="s">
        <v>240</v>
      </c>
      <c r="L3489" s="26" t="s">
        <v>34</v>
      </c>
      <c r="M3489" s="2" t="s">
        <v>35</v>
      </c>
      <c r="N3489" s="11" t="s">
        <v>78</v>
      </c>
      <c r="O3489" s="6" t="s">
        <v>79</v>
      </c>
      <c r="P3489" s="41" t="s">
        <v>38</v>
      </c>
      <c r="Q3489" s="11" t="s">
        <v>39</v>
      </c>
      <c r="R3489" s="23">
        <v>400</v>
      </c>
      <c r="S3489" s="9">
        <v>680</v>
      </c>
      <c r="T3489" s="39">
        <f t="shared" si="1918"/>
        <v>272000</v>
      </c>
      <c r="U3489" s="39">
        <f t="shared" si="1903"/>
        <v>304640</v>
      </c>
      <c r="V3489" s="2" t="s">
        <v>80</v>
      </c>
      <c r="W3489" s="2">
        <v>2016</v>
      </c>
      <c r="X3489" s="138"/>
      <c r="Y3489" s="342"/>
    </row>
    <row r="3490" spans="1:25" ht="102" x14ac:dyDescent="0.25">
      <c r="A3490" s="6" t="s">
        <v>9877</v>
      </c>
      <c r="B3490" s="11" t="s">
        <v>25</v>
      </c>
      <c r="C3490" s="28" t="s">
        <v>9401</v>
      </c>
      <c r="D3490" s="29" t="s">
        <v>2139</v>
      </c>
      <c r="E3490" s="292" t="s">
        <v>9402</v>
      </c>
      <c r="F3490" s="326" t="s">
        <v>9403</v>
      </c>
      <c r="G3490" s="2" t="s">
        <v>30</v>
      </c>
      <c r="H3490" s="25">
        <v>0</v>
      </c>
      <c r="I3490" s="18">
        <v>470000000</v>
      </c>
      <c r="J3490" s="6" t="s">
        <v>32</v>
      </c>
      <c r="K3490" s="11" t="s">
        <v>95</v>
      </c>
      <c r="L3490" s="26" t="s">
        <v>34</v>
      </c>
      <c r="M3490" s="2" t="s">
        <v>35</v>
      </c>
      <c r="N3490" s="11" t="s">
        <v>36</v>
      </c>
      <c r="O3490" s="11" t="s">
        <v>37</v>
      </c>
      <c r="P3490" s="41" t="s">
        <v>38</v>
      </c>
      <c r="Q3490" s="11" t="s">
        <v>39</v>
      </c>
      <c r="R3490" s="23">
        <v>160</v>
      </c>
      <c r="S3490" s="9">
        <v>1850</v>
      </c>
      <c r="T3490" s="39">
        <f t="shared" si="1918"/>
        <v>296000</v>
      </c>
      <c r="U3490" s="39">
        <f t="shared" si="1903"/>
        <v>331520.00000000006</v>
      </c>
      <c r="V3490" s="2"/>
      <c r="W3490" s="2">
        <v>2016</v>
      </c>
      <c r="X3490" s="138"/>
      <c r="Y3490" s="342"/>
    </row>
    <row r="3491" spans="1:25" ht="102" x14ac:dyDescent="0.25">
      <c r="A3491" s="6" t="s">
        <v>9878</v>
      </c>
      <c r="B3491" s="11" t="s">
        <v>25</v>
      </c>
      <c r="C3491" s="28" t="s">
        <v>9404</v>
      </c>
      <c r="D3491" s="29" t="s">
        <v>4285</v>
      </c>
      <c r="E3491" s="289" t="s">
        <v>9405</v>
      </c>
      <c r="F3491" s="31" t="s">
        <v>9406</v>
      </c>
      <c r="G3491" s="2" t="s">
        <v>30</v>
      </c>
      <c r="H3491" s="25">
        <v>0</v>
      </c>
      <c r="I3491" s="18">
        <v>470000000</v>
      </c>
      <c r="J3491" s="6" t="s">
        <v>32</v>
      </c>
      <c r="K3491" s="11" t="s">
        <v>95</v>
      </c>
      <c r="L3491" s="26" t="s">
        <v>34</v>
      </c>
      <c r="M3491" s="2" t="s">
        <v>35</v>
      </c>
      <c r="N3491" s="11" t="s">
        <v>36</v>
      </c>
      <c r="O3491" s="11" t="s">
        <v>37</v>
      </c>
      <c r="P3491" s="41" t="s">
        <v>38</v>
      </c>
      <c r="Q3491" s="11" t="s">
        <v>39</v>
      </c>
      <c r="R3491" s="23">
        <v>50</v>
      </c>
      <c r="S3491" s="330">
        <v>175</v>
      </c>
      <c r="T3491" s="39">
        <f t="shared" si="1918"/>
        <v>8750</v>
      </c>
      <c r="U3491" s="39">
        <f t="shared" si="1903"/>
        <v>9800.0000000000018</v>
      </c>
      <c r="V3491" s="2"/>
      <c r="W3491" s="2">
        <v>2016</v>
      </c>
      <c r="X3491" s="138"/>
      <c r="Y3491" s="342"/>
    </row>
    <row r="3492" spans="1:25" ht="102" x14ac:dyDescent="0.25">
      <c r="A3492" s="6" t="s">
        <v>9879</v>
      </c>
      <c r="B3492" s="11" t="s">
        <v>25</v>
      </c>
      <c r="C3492" s="28" t="s">
        <v>9407</v>
      </c>
      <c r="D3492" s="29" t="s">
        <v>2569</v>
      </c>
      <c r="E3492" s="289" t="s">
        <v>9408</v>
      </c>
      <c r="F3492" s="31" t="s">
        <v>9409</v>
      </c>
      <c r="G3492" s="2" t="s">
        <v>30</v>
      </c>
      <c r="H3492" s="25">
        <v>0</v>
      </c>
      <c r="I3492" s="18">
        <v>470000000</v>
      </c>
      <c r="J3492" s="6" t="s">
        <v>32</v>
      </c>
      <c r="K3492" s="11" t="s">
        <v>95</v>
      </c>
      <c r="L3492" s="26" t="s">
        <v>34</v>
      </c>
      <c r="M3492" s="2" t="s">
        <v>35</v>
      </c>
      <c r="N3492" s="11" t="s">
        <v>36</v>
      </c>
      <c r="O3492" s="11" t="s">
        <v>37</v>
      </c>
      <c r="P3492" s="41" t="s">
        <v>38</v>
      </c>
      <c r="Q3492" s="11" t="s">
        <v>39</v>
      </c>
      <c r="R3492" s="23">
        <v>500</v>
      </c>
      <c r="S3492" s="330">
        <v>165</v>
      </c>
      <c r="T3492" s="39">
        <f t="shared" si="1918"/>
        <v>82500</v>
      </c>
      <c r="U3492" s="39">
        <f t="shared" si="1903"/>
        <v>92400.000000000015</v>
      </c>
      <c r="V3492" s="2"/>
      <c r="W3492" s="2">
        <v>2016</v>
      </c>
      <c r="X3492" s="138"/>
      <c r="Y3492" s="342"/>
    </row>
    <row r="3493" spans="1:25" ht="102" x14ac:dyDescent="0.25">
      <c r="A3493" s="6" t="s">
        <v>9880</v>
      </c>
      <c r="B3493" s="11" t="s">
        <v>25</v>
      </c>
      <c r="C3493" s="28" t="s">
        <v>9410</v>
      </c>
      <c r="D3493" s="29" t="s">
        <v>1372</v>
      </c>
      <c r="E3493" s="289" t="s">
        <v>9411</v>
      </c>
      <c r="F3493" s="289" t="s">
        <v>9412</v>
      </c>
      <c r="G3493" s="2" t="s">
        <v>30</v>
      </c>
      <c r="H3493" s="25">
        <v>0</v>
      </c>
      <c r="I3493" s="18">
        <v>470000000</v>
      </c>
      <c r="J3493" s="6" t="s">
        <v>32</v>
      </c>
      <c r="K3493" s="11" t="s">
        <v>95</v>
      </c>
      <c r="L3493" s="26" t="s">
        <v>34</v>
      </c>
      <c r="M3493" s="2" t="s">
        <v>35</v>
      </c>
      <c r="N3493" s="11" t="s">
        <v>36</v>
      </c>
      <c r="O3493" s="11" t="s">
        <v>37</v>
      </c>
      <c r="P3493" s="41" t="s">
        <v>38</v>
      </c>
      <c r="Q3493" s="11" t="s">
        <v>39</v>
      </c>
      <c r="R3493" s="23">
        <v>750</v>
      </c>
      <c r="S3493" s="9">
        <v>145</v>
      </c>
      <c r="T3493" s="39">
        <f t="shared" si="1918"/>
        <v>108750</v>
      </c>
      <c r="U3493" s="39">
        <f t="shared" si="1903"/>
        <v>121800.00000000001</v>
      </c>
      <c r="V3493" s="2"/>
      <c r="W3493" s="2">
        <v>2016</v>
      </c>
      <c r="X3493" s="138"/>
      <c r="Y3493" s="342"/>
    </row>
    <row r="3494" spans="1:25" ht="102" x14ac:dyDescent="0.25">
      <c r="A3494" s="6" t="s">
        <v>9881</v>
      </c>
      <c r="B3494" s="11" t="s">
        <v>25</v>
      </c>
      <c r="C3494" s="28" t="s">
        <v>9413</v>
      </c>
      <c r="D3494" s="29" t="s">
        <v>9414</v>
      </c>
      <c r="E3494" s="289" t="s">
        <v>9415</v>
      </c>
      <c r="F3494" s="289" t="s">
        <v>9416</v>
      </c>
      <c r="G3494" s="2" t="s">
        <v>30</v>
      </c>
      <c r="H3494" s="25">
        <v>0</v>
      </c>
      <c r="I3494" s="18">
        <v>470000000</v>
      </c>
      <c r="J3494" s="6" t="s">
        <v>32</v>
      </c>
      <c r="K3494" s="11" t="s">
        <v>95</v>
      </c>
      <c r="L3494" s="26" t="s">
        <v>34</v>
      </c>
      <c r="M3494" s="2" t="s">
        <v>35</v>
      </c>
      <c r="N3494" s="11" t="s">
        <v>36</v>
      </c>
      <c r="O3494" s="11" t="s">
        <v>37</v>
      </c>
      <c r="P3494" s="41" t="s">
        <v>38</v>
      </c>
      <c r="Q3494" s="11" t="s">
        <v>39</v>
      </c>
      <c r="R3494" s="23">
        <v>50</v>
      </c>
      <c r="S3494" s="9">
        <v>770</v>
      </c>
      <c r="T3494" s="39">
        <f t="shared" si="1918"/>
        <v>38500</v>
      </c>
      <c r="U3494" s="39">
        <f t="shared" si="1903"/>
        <v>43120.000000000007</v>
      </c>
      <c r="V3494" s="2"/>
      <c r="W3494" s="2">
        <v>2016</v>
      </c>
      <c r="X3494" s="138"/>
      <c r="Y3494" s="342"/>
    </row>
    <row r="3495" spans="1:25" ht="102" x14ac:dyDescent="0.25">
      <c r="A3495" s="6" t="s">
        <v>9882</v>
      </c>
      <c r="B3495" s="11" t="s">
        <v>25</v>
      </c>
      <c r="C3495" s="28" t="s">
        <v>9417</v>
      </c>
      <c r="D3495" s="29" t="s">
        <v>2561</v>
      </c>
      <c r="E3495" s="289" t="s">
        <v>9418</v>
      </c>
      <c r="F3495" s="326" t="s">
        <v>9419</v>
      </c>
      <c r="G3495" s="2" t="s">
        <v>30</v>
      </c>
      <c r="H3495" s="25">
        <v>0</v>
      </c>
      <c r="I3495" s="18">
        <v>470000000</v>
      </c>
      <c r="J3495" s="6" t="s">
        <v>32</v>
      </c>
      <c r="K3495" s="11" t="s">
        <v>95</v>
      </c>
      <c r="L3495" s="26" t="s">
        <v>34</v>
      </c>
      <c r="M3495" s="2" t="s">
        <v>35</v>
      </c>
      <c r="N3495" s="11" t="s">
        <v>36</v>
      </c>
      <c r="O3495" s="11" t="s">
        <v>37</v>
      </c>
      <c r="P3495" s="32" t="s">
        <v>340</v>
      </c>
      <c r="Q3495" s="3" t="s">
        <v>353</v>
      </c>
      <c r="R3495" s="288">
        <v>350</v>
      </c>
      <c r="S3495" s="9">
        <v>158</v>
      </c>
      <c r="T3495" s="39">
        <f t="shared" si="1918"/>
        <v>55300</v>
      </c>
      <c r="U3495" s="39">
        <f t="shared" si="1903"/>
        <v>61936.000000000007</v>
      </c>
      <c r="V3495" s="2"/>
      <c r="W3495" s="2">
        <v>2016</v>
      </c>
      <c r="X3495" s="138"/>
      <c r="Y3495" s="342"/>
    </row>
    <row r="3496" spans="1:25" ht="102" x14ac:dyDescent="0.25">
      <c r="A3496" s="6" t="s">
        <v>9883</v>
      </c>
      <c r="B3496" s="11" t="s">
        <v>25</v>
      </c>
      <c r="C3496" s="28" t="s">
        <v>9420</v>
      </c>
      <c r="D3496" s="29" t="s">
        <v>2561</v>
      </c>
      <c r="E3496" s="292" t="s">
        <v>9421</v>
      </c>
      <c r="F3496" s="292" t="s">
        <v>9422</v>
      </c>
      <c r="G3496" s="2" t="s">
        <v>30</v>
      </c>
      <c r="H3496" s="25">
        <v>0</v>
      </c>
      <c r="I3496" s="18">
        <v>470000000</v>
      </c>
      <c r="J3496" s="6" t="s">
        <v>32</v>
      </c>
      <c r="K3496" s="11" t="s">
        <v>95</v>
      </c>
      <c r="L3496" s="26" t="s">
        <v>34</v>
      </c>
      <c r="M3496" s="2" t="s">
        <v>35</v>
      </c>
      <c r="N3496" s="11" t="s">
        <v>36</v>
      </c>
      <c r="O3496" s="11" t="s">
        <v>37</v>
      </c>
      <c r="P3496" s="32" t="s">
        <v>340</v>
      </c>
      <c r="Q3496" s="3" t="s">
        <v>353</v>
      </c>
      <c r="R3496" s="331">
        <v>160</v>
      </c>
      <c r="S3496" s="293">
        <v>186.6</v>
      </c>
      <c r="T3496" s="39">
        <f t="shared" si="1918"/>
        <v>29856</v>
      </c>
      <c r="U3496" s="39">
        <f t="shared" si="1903"/>
        <v>33438.720000000001</v>
      </c>
      <c r="V3496" s="2"/>
      <c r="W3496" s="2">
        <v>2016</v>
      </c>
      <c r="X3496" s="138"/>
      <c r="Y3496" s="342"/>
    </row>
    <row r="3497" spans="1:25" ht="102" x14ac:dyDescent="0.25">
      <c r="A3497" s="6" t="s">
        <v>9884</v>
      </c>
      <c r="B3497" s="11" t="s">
        <v>25</v>
      </c>
      <c r="C3497" s="28" t="s">
        <v>9420</v>
      </c>
      <c r="D3497" s="29" t="s">
        <v>2561</v>
      </c>
      <c r="E3497" s="292" t="s">
        <v>9421</v>
      </c>
      <c r="F3497" s="292" t="s">
        <v>9423</v>
      </c>
      <c r="G3497" s="2" t="s">
        <v>30</v>
      </c>
      <c r="H3497" s="25">
        <v>0</v>
      </c>
      <c r="I3497" s="18">
        <v>470000000</v>
      </c>
      <c r="J3497" s="6" t="s">
        <v>32</v>
      </c>
      <c r="K3497" s="11" t="s">
        <v>95</v>
      </c>
      <c r="L3497" s="26" t="s">
        <v>34</v>
      </c>
      <c r="M3497" s="2" t="s">
        <v>35</v>
      </c>
      <c r="N3497" s="11" t="s">
        <v>36</v>
      </c>
      <c r="O3497" s="11" t="s">
        <v>37</v>
      </c>
      <c r="P3497" s="32" t="s">
        <v>340</v>
      </c>
      <c r="Q3497" s="3" t="s">
        <v>353</v>
      </c>
      <c r="R3497" s="331">
        <v>120</v>
      </c>
      <c r="S3497" s="293">
        <v>180.2</v>
      </c>
      <c r="T3497" s="39">
        <f t="shared" si="1918"/>
        <v>21624</v>
      </c>
      <c r="U3497" s="39">
        <f t="shared" si="1903"/>
        <v>24218.880000000001</v>
      </c>
      <c r="V3497" s="2"/>
      <c r="W3497" s="2">
        <v>2016</v>
      </c>
      <c r="X3497" s="138"/>
      <c r="Y3497" s="342"/>
    </row>
    <row r="3498" spans="1:25" ht="102" x14ac:dyDescent="0.25">
      <c r="A3498" s="6" t="s">
        <v>9885</v>
      </c>
      <c r="B3498" s="11" t="s">
        <v>25</v>
      </c>
      <c r="C3498" s="28" t="s">
        <v>9424</v>
      </c>
      <c r="D3498" s="29" t="s">
        <v>2561</v>
      </c>
      <c r="E3498" s="289" t="s">
        <v>9425</v>
      </c>
      <c r="F3498" s="326" t="s">
        <v>9426</v>
      </c>
      <c r="G3498" s="2" t="s">
        <v>30</v>
      </c>
      <c r="H3498" s="25">
        <v>0</v>
      </c>
      <c r="I3498" s="18">
        <v>470000000</v>
      </c>
      <c r="J3498" s="6" t="s">
        <v>32</v>
      </c>
      <c r="K3498" s="11" t="s">
        <v>95</v>
      </c>
      <c r="L3498" s="26" t="s">
        <v>34</v>
      </c>
      <c r="M3498" s="2" t="s">
        <v>35</v>
      </c>
      <c r="N3498" s="11" t="s">
        <v>36</v>
      </c>
      <c r="O3498" s="11" t="s">
        <v>37</v>
      </c>
      <c r="P3498" s="32" t="s">
        <v>340</v>
      </c>
      <c r="Q3498" s="3" t="s">
        <v>353</v>
      </c>
      <c r="R3498" s="23">
        <v>450</v>
      </c>
      <c r="S3498" s="330">
        <v>213</v>
      </c>
      <c r="T3498" s="39">
        <f t="shared" si="1918"/>
        <v>95850</v>
      </c>
      <c r="U3498" s="39">
        <f t="shared" ref="U3498:U3570" si="1919">T3498*1.12</f>
        <v>107352.00000000001</v>
      </c>
      <c r="V3498" s="2"/>
      <c r="W3498" s="2">
        <v>2016</v>
      </c>
      <c r="X3498" s="138"/>
      <c r="Y3498" s="342"/>
    </row>
    <row r="3499" spans="1:25" ht="102" x14ac:dyDescent="0.25">
      <c r="A3499" s="6" t="s">
        <v>9886</v>
      </c>
      <c r="B3499" s="11" t="s">
        <v>25</v>
      </c>
      <c r="C3499" s="28" t="s">
        <v>9427</v>
      </c>
      <c r="D3499" s="29" t="s">
        <v>2561</v>
      </c>
      <c r="E3499" s="289" t="s">
        <v>9428</v>
      </c>
      <c r="F3499" s="326" t="s">
        <v>9429</v>
      </c>
      <c r="G3499" s="2" t="s">
        <v>30</v>
      </c>
      <c r="H3499" s="25">
        <v>0</v>
      </c>
      <c r="I3499" s="18">
        <v>470000000</v>
      </c>
      <c r="J3499" s="6" t="s">
        <v>32</v>
      </c>
      <c r="K3499" s="11" t="s">
        <v>95</v>
      </c>
      <c r="L3499" s="26" t="s">
        <v>34</v>
      </c>
      <c r="M3499" s="2" t="s">
        <v>35</v>
      </c>
      <c r="N3499" s="11" t="s">
        <v>36</v>
      </c>
      <c r="O3499" s="11" t="s">
        <v>37</v>
      </c>
      <c r="P3499" s="32" t="s">
        <v>340</v>
      </c>
      <c r="Q3499" s="3" t="s">
        <v>353</v>
      </c>
      <c r="R3499" s="23">
        <v>350</v>
      </c>
      <c r="S3499" s="36">
        <v>290</v>
      </c>
      <c r="T3499" s="39">
        <f t="shared" si="1918"/>
        <v>101500</v>
      </c>
      <c r="U3499" s="39">
        <f t="shared" si="1919"/>
        <v>113680.00000000001</v>
      </c>
      <c r="V3499" s="2"/>
      <c r="W3499" s="2">
        <v>2016</v>
      </c>
      <c r="X3499" s="138"/>
      <c r="Y3499" s="342"/>
    </row>
    <row r="3500" spans="1:25" ht="102" x14ac:dyDescent="0.25">
      <c r="A3500" s="6" t="s">
        <v>9887</v>
      </c>
      <c r="B3500" s="11" t="s">
        <v>25</v>
      </c>
      <c r="C3500" s="28" t="s">
        <v>9430</v>
      </c>
      <c r="D3500" s="29" t="s">
        <v>2561</v>
      </c>
      <c r="E3500" s="289" t="s">
        <v>9431</v>
      </c>
      <c r="F3500" s="326" t="s">
        <v>9432</v>
      </c>
      <c r="G3500" s="2" t="s">
        <v>30</v>
      </c>
      <c r="H3500" s="25">
        <v>0</v>
      </c>
      <c r="I3500" s="18">
        <v>470000000</v>
      </c>
      <c r="J3500" s="6" t="s">
        <v>32</v>
      </c>
      <c r="K3500" s="11" t="s">
        <v>95</v>
      </c>
      <c r="L3500" s="26" t="s">
        <v>34</v>
      </c>
      <c r="M3500" s="2" t="s">
        <v>35</v>
      </c>
      <c r="N3500" s="11" t="s">
        <v>36</v>
      </c>
      <c r="O3500" s="11" t="s">
        <v>37</v>
      </c>
      <c r="P3500" s="32" t="s">
        <v>340</v>
      </c>
      <c r="Q3500" s="3" t="s">
        <v>353</v>
      </c>
      <c r="R3500" s="23">
        <v>280</v>
      </c>
      <c r="S3500" s="36">
        <v>386</v>
      </c>
      <c r="T3500" s="39">
        <f t="shared" si="1918"/>
        <v>108080</v>
      </c>
      <c r="U3500" s="39">
        <f t="shared" si="1919"/>
        <v>121049.60000000001</v>
      </c>
      <c r="V3500" s="2"/>
      <c r="W3500" s="2">
        <v>2016</v>
      </c>
      <c r="X3500" s="138"/>
      <c r="Y3500" s="342"/>
    </row>
    <row r="3501" spans="1:25" ht="153" x14ac:dyDescent="0.25">
      <c r="A3501" s="6" t="s">
        <v>9888</v>
      </c>
      <c r="B3501" s="11" t="s">
        <v>25</v>
      </c>
      <c r="C3501" s="28" t="s">
        <v>9433</v>
      </c>
      <c r="D3501" s="29" t="s">
        <v>4334</v>
      </c>
      <c r="E3501" s="292" t="s">
        <v>9434</v>
      </c>
      <c r="F3501" s="326" t="s">
        <v>9435</v>
      </c>
      <c r="G3501" s="2" t="s">
        <v>30</v>
      </c>
      <c r="H3501" s="25">
        <v>50</v>
      </c>
      <c r="I3501" s="18">
        <v>470000000</v>
      </c>
      <c r="J3501" s="6" t="s">
        <v>32</v>
      </c>
      <c r="K3501" s="11" t="s">
        <v>240</v>
      </c>
      <c r="L3501" s="26" t="s">
        <v>34</v>
      </c>
      <c r="M3501" s="2" t="s">
        <v>35</v>
      </c>
      <c r="N3501" s="11" t="s">
        <v>78</v>
      </c>
      <c r="O3501" s="6" t="s">
        <v>79</v>
      </c>
      <c r="P3501" s="41" t="s">
        <v>38</v>
      </c>
      <c r="Q3501" s="11" t="s">
        <v>39</v>
      </c>
      <c r="R3501" s="288">
        <v>60</v>
      </c>
      <c r="S3501" s="9">
        <v>172</v>
      </c>
      <c r="T3501" s="39">
        <f t="shared" si="1918"/>
        <v>10320</v>
      </c>
      <c r="U3501" s="39">
        <f t="shared" si="1919"/>
        <v>11558.400000000001</v>
      </c>
      <c r="V3501" s="2" t="s">
        <v>80</v>
      </c>
      <c r="W3501" s="2">
        <v>2016</v>
      </c>
      <c r="X3501" s="138"/>
      <c r="Y3501" s="342"/>
    </row>
    <row r="3502" spans="1:25" ht="153" x14ac:dyDescent="0.25">
      <c r="A3502" s="6" t="s">
        <v>9889</v>
      </c>
      <c r="B3502" s="11" t="s">
        <v>25</v>
      </c>
      <c r="C3502" s="28" t="s">
        <v>9433</v>
      </c>
      <c r="D3502" s="29" t="s">
        <v>4334</v>
      </c>
      <c r="E3502" s="292" t="s">
        <v>9434</v>
      </c>
      <c r="F3502" s="326" t="s">
        <v>9436</v>
      </c>
      <c r="G3502" s="2" t="s">
        <v>30</v>
      </c>
      <c r="H3502" s="25">
        <v>50</v>
      </c>
      <c r="I3502" s="18">
        <v>470000000</v>
      </c>
      <c r="J3502" s="6" t="s">
        <v>32</v>
      </c>
      <c r="K3502" s="11" t="s">
        <v>240</v>
      </c>
      <c r="L3502" s="26" t="s">
        <v>34</v>
      </c>
      <c r="M3502" s="2" t="s">
        <v>35</v>
      </c>
      <c r="N3502" s="11" t="s">
        <v>78</v>
      </c>
      <c r="O3502" s="6" t="s">
        <v>79</v>
      </c>
      <c r="P3502" s="41" t="s">
        <v>38</v>
      </c>
      <c r="Q3502" s="11" t="s">
        <v>39</v>
      </c>
      <c r="R3502" s="23">
        <v>70</v>
      </c>
      <c r="S3502" s="9">
        <v>172</v>
      </c>
      <c r="T3502" s="39">
        <f t="shared" si="1918"/>
        <v>12040</v>
      </c>
      <c r="U3502" s="39">
        <f t="shared" si="1919"/>
        <v>13484.800000000001</v>
      </c>
      <c r="V3502" s="2" t="s">
        <v>80</v>
      </c>
      <c r="W3502" s="2">
        <v>2016</v>
      </c>
      <c r="X3502" s="138"/>
      <c r="Y3502" s="342"/>
    </row>
    <row r="3503" spans="1:25" ht="153" x14ac:dyDescent="0.25">
      <c r="A3503" s="6" t="s">
        <v>9890</v>
      </c>
      <c r="B3503" s="11" t="s">
        <v>25</v>
      </c>
      <c r="C3503" s="28" t="s">
        <v>9433</v>
      </c>
      <c r="D3503" s="29" t="s">
        <v>4334</v>
      </c>
      <c r="E3503" s="326" t="s">
        <v>9434</v>
      </c>
      <c r="F3503" s="326" t="s">
        <v>9437</v>
      </c>
      <c r="G3503" s="2" t="s">
        <v>30</v>
      </c>
      <c r="H3503" s="25">
        <v>50</v>
      </c>
      <c r="I3503" s="18">
        <v>470000000</v>
      </c>
      <c r="J3503" s="6" t="s">
        <v>32</v>
      </c>
      <c r="K3503" s="11" t="s">
        <v>240</v>
      </c>
      <c r="L3503" s="26" t="s">
        <v>34</v>
      </c>
      <c r="M3503" s="2" t="s">
        <v>35</v>
      </c>
      <c r="N3503" s="11" t="s">
        <v>78</v>
      </c>
      <c r="O3503" s="6" t="s">
        <v>79</v>
      </c>
      <c r="P3503" s="41" t="s">
        <v>38</v>
      </c>
      <c r="Q3503" s="11" t="s">
        <v>39</v>
      </c>
      <c r="R3503" s="288">
        <v>70</v>
      </c>
      <c r="S3503" s="9">
        <v>172</v>
      </c>
      <c r="T3503" s="39">
        <f t="shared" si="1918"/>
        <v>12040</v>
      </c>
      <c r="U3503" s="39">
        <f t="shared" si="1919"/>
        <v>13484.800000000001</v>
      </c>
      <c r="V3503" s="2" t="s">
        <v>80</v>
      </c>
      <c r="W3503" s="2">
        <v>2016</v>
      </c>
      <c r="X3503" s="138"/>
      <c r="Y3503" s="342"/>
    </row>
    <row r="3504" spans="1:25" ht="153" x14ac:dyDescent="0.25">
      <c r="A3504" s="6" t="s">
        <v>9891</v>
      </c>
      <c r="B3504" s="11" t="s">
        <v>25</v>
      </c>
      <c r="C3504" s="28" t="s">
        <v>9433</v>
      </c>
      <c r="D3504" s="29" t="s">
        <v>4334</v>
      </c>
      <c r="E3504" s="326" t="s">
        <v>9434</v>
      </c>
      <c r="F3504" s="326" t="s">
        <v>9438</v>
      </c>
      <c r="G3504" s="2" t="s">
        <v>30</v>
      </c>
      <c r="H3504" s="25">
        <v>50</v>
      </c>
      <c r="I3504" s="18">
        <v>470000000</v>
      </c>
      <c r="J3504" s="6" t="s">
        <v>32</v>
      </c>
      <c r="K3504" s="11" t="s">
        <v>240</v>
      </c>
      <c r="L3504" s="26" t="s">
        <v>34</v>
      </c>
      <c r="M3504" s="2" t="s">
        <v>35</v>
      </c>
      <c r="N3504" s="11" t="s">
        <v>78</v>
      </c>
      <c r="O3504" s="6" t="s">
        <v>79</v>
      </c>
      <c r="P3504" s="41" t="s">
        <v>38</v>
      </c>
      <c r="Q3504" s="11" t="s">
        <v>39</v>
      </c>
      <c r="R3504" s="288">
        <v>70</v>
      </c>
      <c r="S3504" s="9">
        <v>222</v>
      </c>
      <c r="T3504" s="39">
        <f t="shared" si="1918"/>
        <v>15540</v>
      </c>
      <c r="U3504" s="39">
        <f t="shared" si="1919"/>
        <v>17404.800000000003</v>
      </c>
      <c r="V3504" s="2" t="s">
        <v>80</v>
      </c>
      <c r="W3504" s="2">
        <v>2016</v>
      </c>
      <c r="X3504" s="138"/>
      <c r="Y3504" s="342"/>
    </row>
    <row r="3505" spans="1:25" ht="153" x14ac:dyDescent="0.25">
      <c r="A3505" s="6" t="s">
        <v>9892</v>
      </c>
      <c r="B3505" s="11" t="s">
        <v>25</v>
      </c>
      <c r="C3505" s="28" t="s">
        <v>9433</v>
      </c>
      <c r="D3505" s="29" t="s">
        <v>4334</v>
      </c>
      <c r="E3505" s="326" t="s">
        <v>9434</v>
      </c>
      <c r="F3505" s="326" t="s">
        <v>9439</v>
      </c>
      <c r="G3505" s="2" t="s">
        <v>30</v>
      </c>
      <c r="H3505" s="25">
        <v>50</v>
      </c>
      <c r="I3505" s="18">
        <v>470000000</v>
      </c>
      <c r="J3505" s="6" t="s">
        <v>32</v>
      </c>
      <c r="K3505" s="11" t="s">
        <v>240</v>
      </c>
      <c r="L3505" s="26" t="s">
        <v>34</v>
      </c>
      <c r="M3505" s="2" t="s">
        <v>35</v>
      </c>
      <c r="N3505" s="11" t="s">
        <v>78</v>
      </c>
      <c r="O3505" s="6" t="s">
        <v>79</v>
      </c>
      <c r="P3505" s="41" t="s">
        <v>38</v>
      </c>
      <c r="Q3505" s="11" t="s">
        <v>39</v>
      </c>
      <c r="R3505" s="288">
        <v>70</v>
      </c>
      <c r="S3505" s="9">
        <v>245</v>
      </c>
      <c r="T3505" s="39">
        <f t="shared" si="1918"/>
        <v>17150</v>
      </c>
      <c r="U3505" s="39">
        <f t="shared" si="1919"/>
        <v>19208.000000000004</v>
      </c>
      <c r="V3505" s="2" t="s">
        <v>80</v>
      </c>
      <c r="W3505" s="2">
        <v>2016</v>
      </c>
      <c r="X3505" s="138"/>
      <c r="Y3505" s="342"/>
    </row>
    <row r="3506" spans="1:25" ht="153" x14ac:dyDescent="0.25">
      <c r="A3506" s="6" t="s">
        <v>9893</v>
      </c>
      <c r="B3506" s="11" t="s">
        <v>25</v>
      </c>
      <c r="C3506" s="28" t="s">
        <v>9433</v>
      </c>
      <c r="D3506" s="29" t="s">
        <v>4334</v>
      </c>
      <c r="E3506" s="326" t="s">
        <v>9434</v>
      </c>
      <c r="F3506" s="326" t="s">
        <v>9440</v>
      </c>
      <c r="G3506" s="2" t="s">
        <v>30</v>
      </c>
      <c r="H3506" s="25">
        <v>50</v>
      </c>
      <c r="I3506" s="18">
        <v>470000000</v>
      </c>
      <c r="J3506" s="6" t="s">
        <v>32</v>
      </c>
      <c r="K3506" s="11" t="s">
        <v>240</v>
      </c>
      <c r="L3506" s="26" t="s">
        <v>34</v>
      </c>
      <c r="M3506" s="2" t="s">
        <v>35</v>
      </c>
      <c r="N3506" s="11" t="s">
        <v>78</v>
      </c>
      <c r="O3506" s="6" t="s">
        <v>79</v>
      </c>
      <c r="P3506" s="41" t="s">
        <v>38</v>
      </c>
      <c r="Q3506" s="11" t="s">
        <v>39</v>
      </c>
      <c r="R3506" s="288">
        <v>75</v>
      </c>
      <c r="S3506" s="9">
        <v>335</v>
      </c>
      <c r="T3506" s="39">
        <f t="shared" si="1918"/>
        <v>25125</v>
      </c>
      <c r="U3506" s="39">
        <f t="shared" si="1919"/>
        <v>28140.000000000004</v>
      </c>
      <c r="V3506" s="2" t="s">
        <v>80</v>
      </c>
      <c r="W3506" s="2">
        <v>2016</v>
      </c>
      <c r="X3506" s="138"/>
      <c r="Y3506" s="342"/>
    </row>
    <row r="3507" spans="1:25" ht="153" x14ac:dyDescent="0.25">
      <c r="A3507" s="6" t="s">
        <v>9894</v>
      </c>
      <c r="B3507" s="11" t="s">
        <v>25</v>
      </c>
      <c r="C3507" s="28" t="s">
        <v>9433</v>
      </c>
      <c r="D3507" s="29" t="s">
        <v>4334</v>
      </c>
      <c r="E3507" s="326" t="s">
        <v>9434</v>
      </c>
      <c r="F3507" s="326" t="s">
        <v>9441</v>
      </c>
      <c r="G3507" s="2" t="s">
        <v>30</v>
      </c>
      <c r="H3507" s="25">
        <v>50</v>
      </c>
      <c r="I3507" s="18">
        <v>470000000</v>
      </c>
      <c r="J3507" s="6" t="s">
        <v>32</v>
      </c>
      <c r="K3507" s="11" t="s">
        <v>240</v>
      </c>
      <c r="L3507" s="26" t="s">
        <v>34</v>
      </c>
      <c r="M3507" s="2" t="s">
        <v>35</v>
      </c>
      <c r="N3507" s="11" t="s">
        <v>78</v>
      </c>
      <c r="O3507" s="6" t="s">
        <v>79</v>
      </c>
      <c r="P3507" s="41" t="s">
        <v>38</v>
      </c>
      <c r="Q3507" s="11" t="s">
        <v>39</v>
      </c>
      <c r="R3507" s="288">
        <v>75</v>
      </c>
      <c r="S3507" s="9">
        <v>465</v>
      </c>
      <c r="T3507" s="39">
        <f t="shared" si="1918"/>
        <v>34875</v>
      </c>
      <c r="U3507" s="39">
        <f t="shared" si="1919"/>
        <v>39060.000000000007</v>
      </c>
      <c r="V3507" s="2" t="s">
        <v>80</v>
      </c>
      <c r="W3507" s="2">
        <v>2016</v>
      </c>
      <c r="X3507" s="138"/>
      <c r="Y3507" s="342"/>
    </row>
    <row r="3508" spans="1:25" ht="153" x14ac:dyDescent="0.25">
      <c r="A3508" s="6" t="s">
        <v>9895</v>
      </c>
      <c r="B3508" s="11" t="s">
        <v>25</v>
      </c>
      <c r="C3508" s="28" t="s">
        <v>9433</v>
      </c>
      <c r="D3508" s="29" t="s">
        <v>4334</v>
      </c>
      <c r="E3508" s="11" t="s">
        <v>9434</v>
      </c>
      <c r="F3508" s="326" t="s">
        <v>9442</v>
      </c>
      <c r="G3508" s="2" t="s">
        <v>30</v>
      </c>
      <c r="H3508" s="25">
        <v>50</v>
      </c>
      <c r="I3508" s="18">
        <v>470000000</v>
      </c>
      <c r="J3508" s="6" t="s">
        <v>32</v>
      </c>
      <c r="K3508" s="11" t="s">
        <v>240</v>
      </c>
      <c r="L3508" s="26" t="s">
        <v>34</v>
      </c>
      <c r="M3508" s="2" t="s">
        <v>35</v>
      </c>
      <c r="N3508" s="11" t="s">
        <v>78</v>
      </c>
      <c r="O3508" s="6" t="s">
        <v>79</v>
      </c>
      <c r="P3508" s="41" t="s">
        <v>38</v>
      </c>
      <c r="Q3508" s="11" t="s">
        <v>39</v>
      </c>
      <c r="R3508" s="288">
        <v>60</v>
      </c>
      <c r="S3508" s="9">
        <v>475</v>
      </c>
      <c r="T3508" s="39">
        <f t="shared" si="1918"/>
        <v>28500</v>
      </c>
      <c r="U3508" s="39">
        <f t="shared" si="1919"/>
        <v>31920.000000000004</v>
      </c>
      <c r="V3508" s="2" t="s">
        <v>80</v>
      </c>
      <c r="W3508" s="2">
        <v>2016</v>
      </c>
      <c r="X3508" s="138"/>
      <c r="Y3508" s="342"/>
    </row>
    <row r="3509" spans="1:25" ht="153" x14ac:dyDescent="0.25">
      <c r="A3509" s="6" t="s">
        <v>9896</v>
      </c>
      <c r="B3509" s="11" t="s">
        <v>25</v>
      </c>
      <c r="C3509" s="28" t="s">
        <v>9433</v>
      </c>
      <c r="D3509" s="29" t="s">
        <v>4334</v>
      </c>
      <c r="E3509" s="11" t="s">
        <v>9434</v>
      </c>
      <c r="F3509" s="326" t="s">
        <v>9443</v>
      </c>
      <c r="G3509" s="2" t="s">
        <v>30</v>
      </c>
      <c r="H3509" s="25">
        <v>50</v>
      </c>
      <c r="I3509" s="18">
        <v>470000000</v>
      </c>
      <c r="J3509" s="6" t="s">
        <v>32</v>
      </c>
      <c r="K3509" s="11" t="s">
        <v>240</v>
      </c>
      <c r="L3509" s="26" t="s">
        <v>34</v>
      </c>
      <c r="M3509" s="2" t="s">
        <v>35</v>
      </c>
      <c r="N3509" s="11" t="s">
        <v>78</v>
      </c>
      <c r="O3509" s="6" t="s">
        <v>79</v>
      </c>
      <c r="P3509" s="41" t="s">
        <v>38</v>
      </c>
      <c r="Q3509" s="11" t="s">
        <v>39</v>
      </c>
      <c r="R3509" s="288">
        <v>60</v>
      </c>
      <c r="S3509" s="9">
        <v>485</v>
      </c>
      <c r="T3509" s="39">
        <f t="shared" si="1918"/>
        <v>29100</v>
      </c>
      <c r="U3509" s="39">
        <f t="shared" si="1919"/>
        <v>32592.000000000004</v>
      </c>
      <c r="V3509" s="2" t="s">
        <v>80</v>
      </c>
      <c r="W3509" s="2">
        <v>2016</v>
      </c>
      <c r="X3509" s="138"/>
      <c r="Y3509" s="342"/>
    </row>
    <row r="3510" spans="1:25" ht="102" x14ac:dyDescent="0.25">
      <c r="A3510" s="6" t="s">
        <v>9897</v>
      </c>
      <c r="B3510" s="11" t="s">
        <v>25</v>
      </c>
      <c r="C3510" s="28" t="s">
        <v>9444</v>
      </c>
      <c r="D3510" s="29" t="s">
        <v>9445</v>
      </c>
      <c r="E3510" s="325" t="s">
        <v>9446</v>
      </c>
      <c r="F3510" s="11" t="s">
        <v>9447</v>
      </c>
      <c r="G3510" s="2" t="s">
        <v>30</v>
      </c>
      <c r="H3510" s="25">
        <v>0</v>
      </c>
      <c r="I3510" s="18">
        <v>470000000</v>
      </c>
      <c r="J3510" s="6" t="s">
        <v>32</v>
      </c>
      <c r="K3510" s="11" t="s">
        <v>95</v>
      </c>
      <c r="L3510" s="26" t="s">
        <v>34</v>
      </c>
      <c r="M3510" s="2" t="s">
        <v>35</v>
      </c>
      <c r="N3510" s="11" t="s">
        <v>36</v>
      </c>
      <c r="O3510" s="11" t="s">
        <v>37</v>
      </c>
      <c r="P3510" s="11">
        <v>166</v>
      </c>
      <c r="Q3510" s="11" t="s">
        <v>1074</v>
      </c>
      <c r="R3510" s="288">
        <v>23</v>
      </c>
      <c r="S3510" s="9">
        <v>2750</v>
      </c>
      <c r="T3510" s="39">
        <f t="shared" si="1918"/>
        <v>63250</v>
      </c>
      <c r="U3510" s="39">
        <f t="shared" si="1919"/>
        <v>70840</v>
      </c>
      <c r="V3510" s="2"/>
      <c r="W3510" s="2">
        <v>2016</v>
      </c>
      <c r="X3510" s="138"/>
      <c r="Y3510" s="342"/>
    </row>
    <row r="3511" spans="1:25" ht="102" x14ac:dyDescent="0.25">
      <c r="A3511" s="6" t="s">
        <v>9898</v>
      </c>
      <c r="B3511" s="11" t="s">
        <v>25</v>
      </c>
      <c r="C3511" s="28" t="s">
        <v>9448</v>
      </c>
      <c r="D3511" s="29" t="s">
        <v>9449</v>
      </c>
      <c r="E3511" s="292" t="s">
        <v>9450</v>
      </c>
      <c r="F3511" s="326" t="s">
        <v>9451</v>
      </c>
      <c r="G3511" s="2" t="s">
        <v>30</v>
      </c>
      <c r="H3511" s="25">
        <v>0</v>
      </c>
      <c r="I3511" s="18">
        <v>470000000</v>
      </c>
      <c r="J3511" s="6" t="s">
        <v>32</v>
      </c>
      <c r="K3511" s="11" t="s">
        <v>95</v>
      </c>
      <c r="L3511" s="26" t="s">
        <v>34</v>
      </c>
      <c r="M3511" s="2" t="s">
        <v>35</v>
      </c>
      <c r="N3511" s="11" t="s">
        <v>36</v>
      </c>
      <c r="O3511" s="11" t="s">
        <v>37</v>
      </c>
      <c r="P3511" s="41" t="s">
        <v>38</v>
      </c>
      <c r="Q3511" s="11" t="s">
        <v>39</v>
      </c>
      <c r="R3511" s="288">
        <v>5</v>
      </c>
      <c r="S3511" s="330">
        <v>11500</v>
      </c>
      <c r="T3511" s="39">
        <f t="shared" si="1918"/>
        <v>57500</v>
      </c>
      <c r="U3511" s="39">
        <f t="shared" si="1919"/>
        <v>64400.000000000007</v>
      </c>
      <c r="V3511" s="2"/>
      <c r="W3511" s="2">
        <v>2016</v>
      </c>
      <c r="X3511" s="138"/>
      <c r="Y3511" s="342"/>
    </row>
    <row r="3512" spans="1:25" ht="102" x14ac:dyDescent="0.25">
      <c r="A3512" s="6" t="s">
        <v>9899</v>
      </c>
      <c r="B3512" s="11" t="s">
        <v>25</v>
      </c>
      <c r="C3512" s="28" t="s">
        <v>9452</v>
      </c>
      <c r="D3512" s="29" t="s">
        <v>9453</v>
      </c>
      <c r="E3512" s="292" t="s">
        <v>9454</v>
      </c>
      <c r="F3512" s="326" t="s">
        <v>9455</v>
      </c>
      <c r="G3512" s="2" t="s">
        <v>30</v>
      </c>
      <c r="H3512" s="25">
        <v>0</v>
      </c>
      <c r="I3512" s="18">
        <v>470000000</v>
      </c>
      <c r="J3512" s="6" t="s">
        <v>32</v>
      </c>
      <c r="K3512" s="11" t="s">
        <v>95</v>
      </c>
      <c r="L3512" s="26" t="s">
        <v>34</v>
      </c>
      <c r="M3512" s="2" t="s">
        <v>35</v>
      </c>
      <c r="N3512" s="11" t="s">
        <v>36</v>
      </c>
      <c r="O3512" s="11" t="s">
        <v>37</v>
      </c>
      <c r="P3512" s="41" t="s">
        <v>38</v>
      </c>
      <c r="Q3512" s="11" t="s">
        <v>39</v>
      </c>
      <c r="R3512" s="288">
        <v>5</v>
      </c>
      <c r="S3512" s="330">
        <v>11800</v>
      </c>
      <c r="T3512" s="39">
        <f t="shared" si="1918"/>
        <v>59000</v>
      </c>
      <c r="U3512" s="39">
        <f t="shared" si="1919"/>
        <v>66080</v>
      </c>
      <c r="V3512" s="2"/>
      <c r="W3512" s="2">
        <v>2016</v>
      </c>
      <c r="X3512" s="138"/>
      <c r="Y3512" s="342"/>
    </row>
    <row r="3513" spans="1:25" ht="102" x14ac:dyDescent="0.25">
      <c r="A3513" s="6" t="s">
        <v>9900</v>
      </c>
      <c r="B3513" s="11" t="s">
        <v>25</v>
      </c>
      <c r="C3513" s="28" t="s">
        <v>9456</v>
      </c>
      <c r="D3513" s="29" t="s">
        <v>9457</v>
      </c>
      <c r="E3513" s="292" t="s">
        <v>9458</v>
      </c>
      <c r="F3513" s="326" t="s">
        <v>9459</v>
      </c>
      <c r="G3513" s="2" t="s">
        <v>30</v>
      </c>
      <c r="H3513" s="25">
        <v>0</v>
      </c>
      <c r="I3513" s="18">
        <v>470000000</v>
      </c>
      <c r="J3513" s="6" t="s">
        <v>32</v>
      </c>
      <c r="K3513" s="11" t="s">
        <v>95</v>
      </c>
      <c r="L3513" s="26" t="s">
        <v>34</v>
      </c>
      <c r="M3513" s="2" t="s">
        <v>35</v>
      </c>
      <c r="N3513" s="11" t="s">
        <v>36</v>
      </c>
      <c r="O3513" s="11" t="s">
        <v>37</v>
      </c>
      <c r="P3513" s="41" t="s">
        <v>38</v>
      </c>
      <c r="Q3513" s="11" t="s">
        <v>39</v>
      </c>
      <c r="R3513" s="288">
        <v>2</v>
      </c>
      <c r="S3513" s="330">
        <v>36800</v>
      </c>
      <c r="T3513" s="39">
        <f t="shared" si="1918"/>
        <v>73600</v>
      </c>
      <c r="U3513" s="39">
        <f t="shared" si="1919"/>
        <v>82432.000000000015</v>
      </c>
      <c r="V3513" s="2"/>
      <c r="W3513" s="2">
        <v>2016</v>
      </c>
      <c r="X3513" s="138"/>
      <c r="Y3513" s="342"/>
    </row>
    <row r="3514" spans="1:25" ht="102" x14ac:dyDescent="0.25">
      <c r="A3514" s="6" t="s">
        <v>9901</v>
      </c>
      <c r="B3514" s="11" t="s">
        <v>25</v>
      </c>
      <c r="C3514" s="28" t="s">
        <v>9460</v>
      </c>
      <c r="D3514" s="29" t="s">
        <v>9457</v>
      </c>
      <c r="E3514" s="292" t="s">
        <v>9461</v>
      </c>
      <c r="F3514" s="326" t="s">
        <v>9462</v>
      </c>
      <c r="G3514" s="2" t="s">
        <v>30</v>
      </c>
      <c r="H3514" s="25">
        <v>0</v>
      </c>
      <c r="I3514" s="18">
        <v>470000000</v>
      </c>
      <c r="J3514" s="6" t="s">
        <v>32</v>
      </c>
      <c r="K3514" s="11" t="s">
        <v>95</v>
      </c>
      <c r="L3514" s="26" t="s">
        <v>34</v>
      </c>
      <c r="M3514" s="2" t="s">
        <v>35</v>
      </c>
      <c r="N3514" s="11" t="s">
        <v>36</v>
      </c>
      <c r="O3514" s="11" t="s">
        <v>37</v>
      </c>
      <c r="P3514" s="41" t="s">
        <v>38</v>
      </c>
      <c r="Q3514" s="11" t="s">
        <v>39</v>
      </c>
      <c r="R3514" s="288">
        <v>2</v>
      </c>
      <c r="S3514" s="330">
        <v>36800</v>
      </c>
      <c r="T3514" s="39">
        <f t="shared" si="1918"/>
        <v>73600</v>
      </c>
      <c r="U3514" s="39">
        <f t="shared" si="1919"/>
        <v>82432.000000000015</v>
      </c>
      <c r="V3514" s="2"/>
      <c r="W3514" s="2">
        <v>2016</v>
      </c>
      <c r="X3514" s="138"/>
      <c r="Y3514" s="342"/>
    </row>
    <row r="3515" spans="1:25" ht="102" x14ac:dyDescent="0.25">
      <c r="A3515" s="6" t="s">
        <v>9902</v>
      </c>
      <c r="B3515" s="11" t="s">
        <v>25</v>
      </c>
      <c r="C3515" s="28" t="s">
        <v>9463</v>
      </c>
      <c r="D3515" s="29" t="s">
        <v>9457</v>
      </c>
      <c r="E3515" s="292" t="s">
        <v>9464</v>
      </c>
      <c r="F3515" s="326" t="s">
        <v>9465</v>
      </c>
      <c r="G3515" s="2" t="s">
        <v>30</v>
      </c>
      <c r="H3515" s="25">
        <v>0</v>
      </c>
      <c r="I3515" s="18">
        <v>470000000</v>
      </c>
      <c r="J3515" s="6" t="s">
        <v>32</v>
      </c>
      <c r="K3515" s="11" t="s">
        <v>95</v>
      </c>
      <c r="L3515" s="26" t="s">
        <v>34</v>
      </c>
      <c r="M3515" s="2" t="s">
        <v>35</v>
      </c>
      <c r="N3515" s="11" t="s">
        <v>36</v>
      </c>
      <c r="O3515" s="11" t="s">
        <v>37</v>
      </c>
      <c r="P3515" s="41" t="s">
        <v>38</v>
      </c>
      <c r="Q3515" s="11" t="s">
        <v>39</v>
      </c>
      <c r="R3515" s="288">
        <v>2</v>
      </c>
      <c r="S3515" s="330">
        <v>36800</v>
      </c>
      <c r="T3515" s="39">
        <f t="shared" si="1918"/>
        <v>73600</v>
      </c>
      <c r="U3515" s="39">
        <f t="shared" si="1919"/>
        <v>82432.000000000015</v>
      </c>
      <c r="V3515" s="2"/>
      <c r="W3515" s="2">
        <v>2016</v>
      </c>
      <c r="X3515" s="138"/>
      <c r="Y3515" s="342"/>
    </row>
    <row r="3516" spans="1:25" ht="102" x14ac:dyDescent="0.25">
      <c r="A3516" s="6" t="s">
        <v>9903</v>
      </c>
      <c r="B3516" s="11" t="s">
        <v>25</v>
      </c>
      <c r="C3516" s="28" t="s">
        <v>9466</v>
      </c>
      <c r="D3516" s="29" t="s">
        <v>2572</v>
      </c>
      <c r="E3516" s="292" t="s">
        <v>9467</v>
      </c>
      <c r="F3516" s="326" t="s">
        <v>9468</v>
      </c>
      <c r="G3516" s="2" t="s">
        <v>30</v>
      </c>
      <c r="H3516" s="25">
        <v>0</v>
      </c>
      <c r="I3516" s="18">
        <v>470000000</v>
      </c>
      <c r="J3516" s="6" t="s">
        <v>32</v>
      </c>
      <c r="K3516" s="11" t="s">
        <v>95</v>
      </c>
      <c r="L3516" s="26" t="s">
        <v>34</v>
      </c>
      <c r="M3516" s="2" t="s">
        <v>35</v>
      </c>
      <c r="N3516" s="11" t="s">
        <v>36</v>
      </c>
      <c r="O3516" s="11" t="s">
        <v>37</v>
      </c>
      <c r="P3516" s="41" t="s">
        <v>38</v>
      </c>
      <c r="Q3516" s="11" t="s">
        <v>39</v>
      </c>
      <c r="R3516" s="288">
        <v>2</v>
      </c>
      <c r="S3516" s="330">
        <v>14200</v>
      </c>
      <c r="T3516" s="39">
        <f t="shared" si="1918"/>
        <v>28400</v>
      </c>
      <c r="U3516" s="39">
        <f t="shared" si="1919"/>
        <v>31808.000000000004</v>
      </c>
      <c r="V3516" s="2"/>
      <c r="W3516" s="2">
        <v>2016</v>
      </c>
      <c r="X3516" s="138"/>
      <c r="Y3516" s="342"/>
    </row>
    <row r="3517" spans="1:25" ht="102" x14ac:dyDescent="0.25">
      <c r="A3517" s="6" t="s">
        <v>9904</v>
      </c>
      <c r="B3517" s="11" t="s">
        <v>25</v>
      </c>
      <c r="C3517" s="28" t="s">
        <v>9469</v>
      </c>
      <c r="D3517" s="29" t="s">
        <v>9453</v>
      </c>
      <c r="E3517" s="292" t="s">
        <v>9470</v>
      </c>
      <c r="F3517" s="326" t="s">
        <v>9471</v>
      </c>
      <c r="G3517" s="2" t="s">
        <v>30</v>
      </c>
      <c r="H3517" s="25">
        <v>0</v>
      </c>
      <c r="I3517" s="18">
        <v>470000000</v>
      </c>
      <c r="J3517" s="6" t="s">
        <v>32</v>
      </c>
      <c r="K3517" s="11" t="s">
        <v>95</v>
      </c>
      <c r="L3517" s="26" t="s">
        <v>34</v>
      </c>
      <c r="M3517" s="2" t="s">
        <v>35</v>
      </c>
      <c r="N3517" s="11" t="s">
        <v>36</v>
      </c>
      <c r="O3517" s="11" t="s">
        <v>37</v>
      </c>
      <c r="P3517" s="41" t="s">
        <v>38</v>
      </c>
      <c r="Q3517" s="11" t="s">
        <v>39</v>
      </c>
      <c r="R3517" s="288">
        <v>2</v>
      </c>
      <c r="S3517" s="330">
        <v>36622.449999999997</v>
      </c>
      <c r="T3517" s="39">
        <f t="shared" si="1918"/>
        <v>73244.899999999994</v>
      </c>
      <c r="U3517" s="39">
        <f t="shared" si="1919"/>
        <v>82034.288</v>
      </c>
      <c r="V3517" s="2"/>
      <c r="W3517" s="2">
        <v>2016</v>
      </c>
      <c r="X3517" s="138"/>
      <c r="Y3517" s="342"/>
    </row>
    <row r="3518" spans="1:25" ht="102" x14ac:dyDescent="0.25">
      <c r="A3518" s="6" t="s">
        <v>9905</v>
      </c>
      <c r="B3518" s="11" t="s">
        <v>25</v>
      </c>
      <c r="C3518" s="28" t="s">
        <v>9472</v>
      </c>
      <c r="D3518" s="29" t="s">
        <v>9473</v>
      </c>
      <c r="E3518" s="292" t="s">
        <v>9474</v>
      </c>
      <c r="F3518" s="326" t="s">
        <v>9475</v>
      </c>
      <c r="G3518" s="2" t="s">
        <v>30</v>
      </c>
      <c r="H3518" s="25">
        <v>0</v>
      </c>
      <c r="I3518" s="18">
        <v>470000000</v>
      </c>
      <c r="J3518" s="6" t="s">
        <v>32</v>
      </c>
      <c r="K3518" s="11" t="s">
        <v>95</v>
      </c>
      <c r="L3518" s="26" t="s">
        <v>34</v>
      </c>
      <c r="M3518" s="2" t="s">
        <v>35</v>
      </c>
      <c r="N3518" s="11" t="s">
        <v>36</v>
      </c>
      <c r="O3518" s="11" t="s">
        <v>37</v>
      </c>
      <c r="P3518" s="41" t="s">
        <v>38</v>
      </c>
      <c r="Q3518" s="11" t="s">
        <v>39</v>
      </c>
      <c r="R3518" s="288">
        <v>5</v>
      </c>
      <c r="S3518" s="328">
        <v>16482</v>
      </c>
      <c r="T3518" s="39">
        <f t="shared" si="1918"/>
        <v>82410</v>
      </c>
      <c r="U3518" s="39">
        <f t="shared" si="1919"/>
        <v>92299.200000000012</v>
      </c>
      <c r="V3518" s="2"/>
      <c r="W3518" s="2">
        <v>2016</v>
      </c>
      <c r="X3518" s="138"/>
      <c r="Y3518" s="342"/>
    </row>
    <row r="3519" spans="1:25" ht="102" x14ac:dyDescent="0.25">
      <c r="A3519" s="6" t="s">
        <v>9906</v>
      </c>
      <c r="B3519" s="11" t="s">
        <v>25</v>
      </c>
      <c r="C3519" s="28" t="s">
        <v>9476</v>
      </c>
      <c r="D3519" s="29" t="s">
        <v>9473</v>
      </c>
      <c r="E3519" s="292" t="s">
        <v>9477</v>
      </c>
      <c r="F3519" s="326" t="s">
        <v>9478</v>
      </c>
      <c r="G3519" s="2" t="s">
        <v>30</v>
      </c>
      <c r="H3519" s="25">
        <v>0</v>
      </c>
      <c r="I3519" s="18">
        <v>470000000</v>
      </c>
      <c r="J3519" s="6" t="s">
        <v>32</v>
      </c>
      <c r="K3519" s="11" t="s">
        <v>95</v>
      </c>
      <c r="L3519" s="26" t="s">
        <v>34</v>
      </c>
      <c r="M3519" s="2" t="s">
        <v>35</v>
      </c>
      <c r="N3519" s="11" t="s">
        <v>36</v>
      </c>
      <c r="O3519" s="11" t="s">
        <v>37</v>
      </c>
      <c r="P3519" s="41" t="s">
        <v>38</v>
      </c>
      <c r="Q3519" s="11" t="s">
        <v>39</v>
      </c>
      <c r="R3519" s="288">
        <v>2</v>
      </c>
      <c r="S3519" s="328">
        <v>16482</v>
      </c>
      <c r="T3519" s="39">
        <f t="shared" si="1918"/>
        <v>32964</v>
      </c>
      <c r="U3519" s="39">
        <f t="shared" si="1919"/>
        <v>36919.68</v>
      </c>
      <c r="V3519" s="2"/>
      <c r="W3519" s="2">
        <v>2016</v>
      </c>
      <c r="X3519" s="138"/>
      <c r="Y3519" s="342"/>
    </row>
    <row r="3520" spans="1:25" ht="102" x14ac:dyDescent="0.25">
      <c r="A3520" s="6" t="s">
        <v>9907</v>
      </c>
      <c r="B3520" s="11" t="s">
        <v>25</v>
      </c>
      <c r="C3520" s="28" t="s">
        <v>9479</v>
      </c>
      <c r="D3520" s="29" t="s">
        <v>9473</v>
      </c>
      <c r="E3520" s="292" t="s">
        <v>9480</v>
      </c>
      <c r="F3520" s="326" t="s">
        <v>9481</v>
      </c>
      <c r="G3520" s="2" t="s">
        <v>30</v>
      </c>
      <c r="H3520" s="25">
        <v>0</v>
      </c>
      <c r="I3520" s="18">
        <v>470000000</v>
      </c>
      <c r="J3520" s="6" t="s">
        <v>32</v>
      </c>
      <c r="K3520" s="11" t="s">
        <v>95</v>
      </c>
      <c r="L3520" s="26" t="s">
        <v>34</v>
      </c>
      <c r="M3520" s="2" t="s">
        <v>35</v>
      </c>
      <c r="N3520" s="11" t="s">
        <v>36</v>
      </c>
      <c r="O3520" s="11" t="s">
        <v>37</v>
      </c>
      <c r="P3520" s="41" t="s">
        <v>38</v>
      </c>
      <c r="Q3520" s="11" t="s">
        <v>39</v>
      </c>
      <c r="R3520" s="288">
        <v>2</v>
      </c>
      <c r="S3520" s="328">
        <v>79336</v>
      </c>
      <c r="T3520" s="39">
        <f t="shared" si="1918"/>
        <v>158672</v>
      </c>
      <c r="U3520" s="39">
        <f t="shared" si="1919"/>
        <v>177712.64000000001</v>
      </c>
      <c r="V3520" s="2"/>
      <c r="W3520" s="2">
        <v>2016</v>
      </c>
      <c r="X3520" s="138"/>
      <c r="Y3520" s="342"/>
    </row>
    <row r="3521" spans="1:25" ht="102" x14ac:dyDescent="0.25">
      <c r="A3521" s="6" t="s">
        <v>9908</v>
      </c>
      <c r="B3521" s="11" t="s">
        <v>25</v>
      </c>
      <c r="C3521" s="28" t="s">
        <v>9482</v>
      </c>
      <c r="D3521" s="29" t="s">
        <v>9483</v>
      </c>
      <c r="E3521" s="292" t="s">
        <v>9484</v>
      </c>
      <c r="F3521" s="326" t="s">
        <v>9485</v>
      </c>
      <c r="G3521" s="2" t="s">
        <v>30</v>
      </c>
      <c r="H3521" s="25">
        <v>0</v>
      </c>
      <c r="I3521" s="18">
        <v>470000000</v>
      </c>
      <c r="J3521" s="6" t="s">
        <v>32</v>
      </c>
      <c r="K3521" s="11" t="s">
        <v>95</v>
      </c>
      <c r="L3521" s="26" t="s">
        <v>34</v>
      </c>
      <c r="M3521" s="2" t="s">
        <v>35</v>
      </c>
      <c r="N3521" s="11" t="s">
        <v>36</v>
      </c>
      <c r="O3521" s="11" t="s">
        <v>37</v>
      </c>
      <c r="P3521" s="41" t="s">
        <v>38</v>
      </c>
      <c r="Q3521" s="11" t="s">
        <v>39</v>
      </c>
      <c r="R3521" s="288">
        <v>5</v>
      </c>
      <c r="S3521" s="328">
        <v>19482</v>
      </c>
      <c r="T3521" s="39">
        <f t="shared" si="1918"/>
        <v>97410</v>
      </c>
      <c r="U3521" s="39">
        <f t="shared" si="1919"/>
        <v>109099.20000000001</v>
      </c>
      <c r="V3521" s="2"/>
      <c r="W3521" s="2">
        <v>2016</v>
      </c>
      <c r="X3521" s="138"/>
      <c r="Y3521" s="342"/>
    </row>
    <row r="3522" spans="1:25" ht="102" x14ac:dyDescent="0.25">
      <c r="A3522" s="6" t="s">
        <v>9909</v>
      </c>
      <c r="B3522" s="11" t="s">
        <v>25</v>
      </c>
      <c r="C3522" s="28" t="s">
        <v>9486</v>
      </c>
      <c r="D3522" s="29" t="s">
        <v>9483</v>
      </c>
      <c r="E3522" s="292" t="s">
        <v>9487</v>
      </c>
      <c r="F3522" s="326" t="s">
        <v>9488</v>
      </c>
      <c r="G3522" s="2" t="s">
        <v>30</v>
      </c>
      <c r="H3522" s="25">
        <v>0</v>
      </c>
      <c r="I3522" s="18">
        <v>470000000</v>
      </c>
      <c r="J3522" s="6" t="s">
        <v>32</v>
      </c>
      <c r="K3522" s="11" t="s">
        <v>95</v>
      </c>
      <c r="L3522" s="26" t="s">
        <v>34</v>
      </c>
      <c r="M3522" s="2" t="s">
        <v>35</v>
      </c>
      <c r="N3522" s="11" t="s">
        <v>36</v>
      </c>
      <c r="O3522" s="11" t="s">
        <v>37</v>
      </c>
      <c r="P3522" s="41" t="s">
        <v>38</v>
      </c>
      <c r="Q3522" s="11" t="s">
        <v>39</v>
      </c>
      <c r="R3522" s="288">
        <v>2</v>
      </c>
      <c r="S3522" s="328">
        <v>79336</v>
      </c>
      <c r="T3522" s="39">
        <f t="shared" si="1918"/>
        <v>158672</v>
      </c>
      <c r="U3522" s="39">
        <f t="shared" si="1919"/>
        <v>177712.64000000001</v>
      </c>
      <c r="V3522" s="2"/>
      <c r="W3522" s="2">
        <v>2016</v>
      </c>
      <c r="X3522" s="138"/>
      <c r="Y3522" s="342"/>
    </row>
    <row r="3523" spans="1:25" ht="102" x14ac:dyDescent="0.25">
      <c r="A3523" s="6" t="s">
        <v>9910</v>
      </c>
      <c r="B3523" s="11" t="s">
        <v>25</v>
      </c>
      <c r="C3523" s="28" t="s">
        <v>9489</v>
      </c>
      <c r="D3523" s="29" t="s">
        <v>4667</v>
      </c>
      <c r="E3523" s="292" t="s">
        <v>9490</v>
      </c>
      <c r="F3523" s="326" t="s">
        <v>9491</v>
      </c>
      <c r="G3523" s="2" t="s">
        <v>30</v>
      </c>
      <c r="H3523" s="25">
        <v>0</v>
      </c>
      <c r="I3523" s="18">
        <v>470000000</v>
      </c>
      <c r="J3523" s="6" t="s">
        <v>32</v>
      </c>
      <c r="K3523" s="11" t="s">
        <v>95</v>
      </c>
      <c r="L3523" s="26" t="s">
        <v>34</v>
      </c>
      <c r="M3523" s="2" t="s">
        <v>35</v>
      </c>
      <c r="N3523" s="11" t="s">
        <v>36</v>
      </c>
      <c r="O3523" s="11" t="s">
        <v>37</v>
      </c>
      <c r="P3523" s="41" t="s">
        <v>38</v>
      </c>
      <c r="Q3523" s="11" t="s">
        <v>39</v>
      </c>
      <c r="R3523" s="288">
        <v>6</v>
      </c>
      <c r="S3523" s="328">
        <v>7300</v>
      </c>
      <c r="T3523" s="39">
        <f t="shared" si="1918"/>
        <v>43800</v>
      </c>
      <c r="U3523" s="39">
        <f t="shared" si="1919"/>
        <v>49056.000000000007</v>
      </c>
      <c r="V3523" s="2"/>
      <c r="W3523" s="2">
        <v>2016</v>
      </c>
      <c r="X3523" s="138"/>
      <c r="Y3523" s="342"/>
    </row>
    <row r="3524" spans="1:25" ht="102" x14ac:dyDescent="0.25">
      <c r="A3524" s="6" t="s">
        <v>9911</v>
      </c>
      <c r="B3524" s="11" t="s">
        <v>25</v>
      </c>
      <c r="C3524" s="28" t="s">
        <v>9492</v>
      </c>
      <c r="D3524" s="29" t="s">
        <v>4667</v>
      </c>
      <c r="E3524" s="292" t="s">
        <v>9493</v>
      </c>
      <c r="F3524" s="326" t="s">
        <v>9494</v>
      </c>
      <c r="G3524" s="2" t="s">
        <v>30</v>
      </c>
      <c r="H3524" s="25">
        <v>0</v>
      </c>
      <c r="I3524" s="18">
        <v>470000000</v>
      </c>
      <c r="J3524" s="6" t="s">
        <v>32</v>
      </c>
      <c r="K3524" s="11" t="s">
        <v>95</v>
      </c>
      <c r="L3524" s="26" t="s">
        <v>34</v>
      </c>
      <c r="M3524" s="2" t="s">
        <v>35</v>
      </c>
      <c r="N3524" s="11" t="s">
        <v>36</v>
      </c>
      <c r="O3524" s="11" t="s">
        <v>37</v>
      </c>
      <c r="P3524" s="41" t="s">
        <v>38</v>
      </c>
      <c r="Q3524" s="11" t="s">
        <v>39</v>
      </c>
      <c r="R3524" s="288">
        <v>6</v>
      </c>
      <c r="S3524" s="328">
        <v>11550</v>
      </c>
      <c r="T3524" s="39">
        <f t="shared" si="1918"/>
        <v>69300</v>
      </c>
      <c r="U3524" s="39">
        <f t="shared" si="1919"/>
        <v>77616.000000000015</v>
      </c>
      <c r="V3524" s="2"/>
      <c r="W3524" s="2">
        <v>2016</v>
      </c>
      <c r="X3524" s="138"/>
      <c r="Y3524" s="342"/>
    </row>
    <row r="3525" spans="1:25" ht="102" x14ac:dyDescent="0.25">
      <c r="A3525" s="6" t="s">
        <v>9912</v>
      </c>
      <c r="B3525" s="11" t="s">
        <v>25</v>
      </c>
      <c r="C3525" s="28" t="s">
        <v>9489</v>
      </c>
      <c r="D3525" s="29" t="s">
        <v>4667</v>
      </c>
      <c r="E3525" s="292" t="s">
        <v>9490</v>
      </c>
      <c r="F3525" s="326" t="s">
        <v>9495</v>
      </c>
      <c r="G3525" s="2" t="s">
        <v>30</v>
      </c>
      <c r="H3525" s="25">
        <v>0</v>
      </c>
      <c r="I3525" s="18">
        <v>470000000</v>
      </c>
      <c r="J3525" s="6" t="s">
        <v>32</v>
      </c>
      <c r="K3525" s="11" t="s">
        <v>95</v>
      </c>
      <c r="L3525" s="26" t="s">
        <v>34</v>
      </c>
      <c r="M3525" s="2" t="s">
        <v>35</v>
      </c>
      <c r="N3525" s="11" t="s">
        <v>36</v>
      </c>
      <c r="O3525" s="11" t="s">
        <v>37</v>
      </c>
      <c r="P3525" s="41" t="s">
        <v>38</v>
      </c>
      <c r="Q3525" s="11" t="s">
        <v>39</v>
      </c>
      <c r="R3525" s="288">
        <v>6</v>
      </c>
      <c r="S3525" s="328">
        <v>11310</v>
      </c>
      <c r="T3525" s="39">
        <f t="shared" si="1918"/>
        <v>67860</v>
      </c>
      <c r="U3525" s="39">
        <f t="shared" si="1919"/>
        <v>76003.200000000012</v>
      </c>
      <c r="V3525" s="2"/>
      <c r="W3525" s="2">
        <v>2016</v>
      </c>
      <c r="X3525" s="138"/>
      <c r="Y3525" s="342"/>
    </row>
    <row r="3526" spans="1:25" ht="102" x14ac:dyDescent="0.25">
      <c r="A3526" s="6" t="s">
        <v>9913</v>
      </c>
      <c r="B3526" s="11" t="s">
        <v>25</v>
      </c>
      <c r="C3526" s="28" t="s">
        <v>9496</v>
      </c>
      <c r="D3526" s="29" t="s">
        <v>9497</v>
      </c>
      <c r="E3526" s="292" t="s">
        <v>9498</v>
      </c>
      <c r="F3526" s="326" t="s">
        <v>9499</v>
      </c>
      <c r="G3526" s="2" t="s">
        <v>30</v>
      </c>
      <c r="H3526" s="25">
        <v>0</v>
      </c>
      <c r="I3526" s="18">
        <v>470000000</v>
      </c>
      <c r="J3526" s="6" t="s">
        <v>32</v>
      </c>
      <c r="K3526" s="11" t="s">
        <v>95</v>
      </c>
      <c r="L3526" s="26" t="s">
        <v>34</v>
      </c>
      <c r="M3526" s="2" t="s">
        <v>35</v>
      </c>
      <c r="N3526" s="11" t="s">
        <v>36</v>
      </c>
      <c r="O3526" s="11" t="s">
        <v>37</v>
      </c>
      <c r="P3526" s="41" t="s">
        <v>38</v>
      </c>
      <c r="Q3526" s="11" t="s">
        <v>39</v>
      </c>
      <c r="R3526" s="288">
        <v>2</v>
      </c>
      <c r="S3526" s="328">
        <v>4232.2</v>
      </c>
      <c r="T3526" s="39">
        <f t="shared" si="1918"/>
        <v>8464.4</v>
      </c>
      <c r="U3526" s="39">
        <f t="shared" si="1919"/>
        <v>9480.1280000000006</v>
      </c>
      <c r="V3526" s="2"/>
      <c r="W3526" s="2">
        <v>2016</v>
      </c>
      <c r="X3526" s="138"/>
      <c r="Y3526" s="342"/>
    </row>
    <row r="3527" spans="1:25" ht="102" x14ac:dyDescent="0.25">
      <c r="A3527" s="6" t="s">
        <v>9914</v>
      </c>
      <c r="B3527" s="11" t="s">
        <v>25</v>
      </c>
      <c r="C3527" s="28" t="s">
        <v>9500</v>
      </c>
      <c r="D3527" s="29" t="s">
        <v>9497</v>
      </c>
      <c r="E3527" s="292" t="s">
        <v>9501</v>
      </c>
      <c r="F3527" s="326" t="s">
        <v>9502</v>
      </c>
      <c r="G3527" s="2" t="s">
        <v>30</v>
      </c>
      <c r="H3527" s="25">
        <v>0</v>
      </c>
      <c r="I3527" s="18">
        <v>470000000</v>
      </c>
      <c r="J3527" s="6" t="s">
        <v>32</v>
      </c>
      <c r="K3527" s="11" t="s">
        <v>95</v>
      </c>
      <c r="L3527" s="26" t="s">
        <v>34</v>
      </c>
      <c r="M3527" s="2" t="s">
        <v>35</v>
      </c>
      <c r="N3527" s="11" t="s">
        <v>36</v>
      </c>
      <c r="O3527" s="11" t="s">
        <v>37</v>
      </c>
      <c r="P3527" s="41" t="s">
        <v>38</v>
      </c>
      <c r="Q3527" s="11" t="s">
        <v>39</v>
      </c>
      <c r="R3527" s="288">
        <v>6</v>
      </c>
      <c r="S3527" s="328">
        <v>4232.2</v>
      </c>
      <c r="T3527" s="39">
        <f t="shared" si="1918"/>
        <v>25393.199999999997</v>
      </c>
      <c r="U3527" s="39">
        <f t="shared" si="1919"/>
        <v>28440.383999999998</v>
      </c>
      <c r="V3527" s="2"/>
      <c r="W3527" s="2">
        <v>2016</v>
      </c>
      <c r="X3527" s="138"/>
      <c r="Y3527" s="342"/>
    </row>
    <row r="3528" spans="1:25" ht="102" x14ac:dyDescent="0.25">
      <c r="A3528" s="6" t="s">
        <v>9915</v>
      </c>
      <c r="B3528" s="11" t="s">
        <v>25</v>
      </c>
      <c r="C3528" s="28" t="s">
        <v>9503</v>
      </c>
      <c r="D3528" s="29" t="s">
        <v>9497</v>
      </c>
      <c r="E3528" s="292" t="s">
        <v>9504</v>
      </c>
      <c r="F3528" s="326" t="s">
        <v>9505</v>
      </c>
      <c r="G3528" s="2" t="s">
        <v>30</v>
      </c>
      <c r="H3528" s="25">
        <v>0</v>
      </c>
      <c r="I3528" s="18">
        <v>470000000</v>
      </c>
      <c r="J3528" s="6" t="s">
        <v>32</v>
      </c>
      <c r="K3528" s="11" t="s">
        <v>95</v>
      </c>
      <c r="L3528" s="26" t="s">
        <v>34</v>
      </c>
      <c r="M3528" s="2" t="s">
        <v>35</v>
      </c>
      <c r="N3528" s="11" t="s">
        <v>36</v>
      </c>
      <c r="O3528" s="11" t="s">
        <v>37</v>
      </c>
      <c r="P3528" s="41" t="s">
        <v>38</v>
      </c>
      <c r="Q3528" s="11" t="s">
        <v>39</v>
      </c>
      <c r="R3528" s="288">
        <v>8</v>
      </c>
      <c r="S3528" s="328">
        <v>4232.2</v>
      </c>
      <c r="T3528" s="39">
        <f t="shared" si="1918"/>
        <v>33857.599999999999</v>
      </c>
      <c r="U3528" s="39">
        <f t="shared" si="1919"/>
        <v>37920.512000000002</v>
      </c>
      <c r="V3528" s="2"/>
      <c r="W3528" s="2">
        <v>2016</v>
      </c>
      <c r="X3528" s="138"/>
      <c r="Y3528" s="342"/>
    </row>
    <row r="3529" spans="1:25" ht="102" x14ac:dyDescent="0.25">
      <c r="A3529" s="6" t="s">
        <v>9916</v>
      </c>
      <c r="B3529" s="11" t="s">
        <v>25</v>
      </c>
      <c r="C3529" s="28" t="s">
        <v>9506</v>
      </c>
      <c r="D3529" s="29" t="s">
        <v>9507</v>
      </c>
      <c r="E3529" s="292" t="s">
        <v>9508</v>
      </c>
      <c r="F3529" s="326" t="s">
        <v>9509</v>
      </c>
      <c r="G3529" s="2" t="s">
        <v>30</v>
      </c>
      <c r="H3529" s="25">
        <v>0</v>
      </c>
      <c r="I3529" s="18">
        <v>470000000</v>
      </c>
      <c r="J3529" s="6" t="s">
        <v>32</v>
      </c>
      <c r="K3529" s="11" t="s">
        <v>95</v>
      </c>
      <c r="L3529" s="26" t="s">
        <v>34</v>
      </c>
      <c r="M3529" s="2" t="s">
        <v>35</v>
      </c>
      <c r="N3529" s="11" t="s">
        <v>36</v>
      </c>
      <c r="O3529" s="11" t="s">
        <v>37</v>
      </c>
      <c r="P3529" s="41" t="s">
        <v>38</v>
      </c>
      <c r="Q3529" s="11" t="s">
        <v>39</v>
      </c>
      <c r="R3529" s="288">
        <v>2</v>
      </c>
      <c r="S3529" s="328">
        <v>22910</v>
      </c>
      <c r="T3529" s="39">
        <f t="shared" si="1918"/>
        <v>45820</v>
      </c>
      <c r="U3529" s="39">
        <f t="shared" si="1919"/>
        <v>51318.400000000001</v>
      </c>
      <c r="V3529" s="2"/>
      <c r="W3529" s="2">
        <v>2016</v>
      </c>
      <c r="X3529" s="138"/>
      <c r="Y3529" s="342"/>
    </row>
    <row r="3530" spans="1:25" ht="102" x14ac:dyDescent="0.25">
      <c r="A3530" s="6" t="s">
        <v>9917</v>
      </c>
      <c r="B3530" s="11" t="s">
        <v>25</v>
      </c>
      <c r="C3530" s="28" t="s">
        <v>9510</v>
      </c>
      <c r="D3530" s="29" t="s">
        <v>183</v>
      </c>
      <c r="E3530" s="292" t="s">
        <v>9511</v>
      </c>
      <c r="F3530" s="326" t="s">
        <v>9512</v>
      </c>
      <c r="G3530" s="2" t="s">
        <v>30</v>
      </c>
      <c r="H3530" s="25">
        <v>0</v>
      </c>
      <c r="I3530" s="18">
        <v>470000000</v>
      </c>
      <c r="J3530" s="6" t="s">
        <v>32</v>
      </c>
      <c r="K3530" s="11" t="s">
        <v>95</v>
      </c>
      <c r="L3530" s="26" t="s">
        <v>34</v>
      </c>
      <c r="M3530" s="2" t="s">
        <v>35</v>
      </c>
      <c r="N3530" s="11" t="s">
        <v>36</v>
      </c>
      <c r="O3530" s="11" t="s">
        <v>37</v>
      </c>
      <c r="P3530" s="11">
        <v>704</v>
      </c>
      <c r="Q3530" s="11" t="s">
        <v>6778</v>
      </c>
      <c r="R3530" s="288">
        <v>20</v>
      </c>
      <c r="S3530" s="328">
        <v>46720</v>
      </c>
      <c r="T3530" s="39">
        <f t="shared" si="1918"/>
        <v>934400</v>
      </c>
      <c r="U3530" s="39">
        <f t="shared" si="1919"/>
        <v>1046528.0000000001</v>
      </c>
      <c r="V3530" s="2"/>
      <c r="W3530" s="2">
        <v>2016</v>
      </c>
      <c r="X3530" s="138"/>
      <c r="Y3530" s="342"/>
    </row>
    <row r="3531" spans="1:25" ht="102" x14ac:dyDescent="0.25">
      <c r="A3531" s="6" t="s">
        <v>9918</v>
      </c>
      <c r="B3531" s="11" t="s">
        <v>25</v>
      </c>
      <c r="C3531" s="28" t="s">
        <v>7750</v>
      </c>
      <c r="D3531" s="29" t="s">
        <v>183</v>
      </c>
      <c r="E3531" s="292" t="s">
        <v>7751</v>
      </c>
      <c r="F3531" s="326" t="s">
        <v>9513</v>
      </c>
      <c r="G3531" s="2" t="s">
        <v>30</v>
      </c>
      <c r="H3531" s="25">
        <v>0</v>
      </c>
      <c r="I3531" s="18">
        <v>470000000</v>
      </c>
      <c r="J3531" s="6" t="s">
        <v>32</v>
      </c>
      <c r="K3531" s="11" t="s">
        <v>95</v>
      </c>
      <c r="L3531" s="26" t="s">
        <v>34</v>
      </c>
      <c r="M3531" s="2" t="s">
        <v>35</v>
      </c>
      <c r="N3531" s="11" t="s">
        <v>36</v>
      </c>
      <c r="O3531" s="11" t="s">
        <v>37</v>
      </c>
      <c r="P3531" s="11">
        <v>704</v>
      </c>
      <c r="Q3531" s="11" t="s">
        <v>6778</v>
      </c>
      <c r="R3531" s="288">
        <v>20</v>
      </c>
      <c r="S3531" s="328">
        <v>48510</v>
      </c>
      <c r="T3531" s="39">
        <f t="shared" si="1918"/>
        <v>970200</v>
      </c>
      <c r="U3531" s="39">
        <f t="shared" si="1919"/>
        <v>1086624</v>
      </c>
      <c r="V3531" s="2"/>
      <c r="W3531" s="2">
        <v>2016</v>
      </c>
      <c r="X3531" s="138"/>
      <c r="Y3531" s="342"/>
    </row>
    <row r="3532" spans="1:25" ht="102" x14ac:dyDescent="0.25">
      <c r="A3532" s="6" t="s">
        <v>9919</v>
      </c>
      <c r="B3532" s="11" t="s">
        <v>25</v>
      </c>
      <c r="C3532" s="28" t="s">
        <v>10477</v>
      </c>
      <c r="D3532" s="29" t="s">
        <v>9514</v>
      </c>
      <c r="E3532" s="292" t="s">
        <v>10478</v>
      </c>
      <c r="F3532" s="326" t="s">
        <v>9515</v>
      </c>
      <c r="G3532" s="2" t="s">
        <v>30</v>
      </c>
      <c r="H3532" s="25">
        <v>0</v>
      </c>
      <c r="I3532" s="18">
        <v>470000000</v>
      </c>
      <c r="J3532" s="6" t="s">
        <v>32</v>
      </c>
      <c r="K3532" s="11" t="s">
        <v>95</v>
      </c>
      <c r="L3532" s="26" t="s">
        <v>34</v>
      </c>
      <c r="M3532" s="2" t="s">
        <v>35</v>
      </c>
      <c r="N3532" s="11" t="s">
        <v>36</v>
      </c>
      <c r="O3532" s="11" t="s">
        <v>37</v>
      </c>
      <c r="P3532" s="41" t="s">
        <v>38</v>
      </c>
      <c r="Q3532" s="11" t="s">
        <v>39</v>
      </c>
      <c r="R3532" s="288">
        <v>2</v>
      </c>
      <c r="S3532" s="328">
        <v>132000</v>
      </c>
      <c r="T3532" s="39">
        <f t="shared" si="1918"/>
        <v>264000</v>
      </c>
      <c r="U3532" s="39">
        <f t="shared" si="1919"/>
        <v>295680</v>
      </c>
      <c r="V3532" s="2"/>
      <c r="W3532" s="2">
        <v>2016</v>
      </c>
      <c r="X3532" s="138"/>
      <c r="Y3532" s="342"/>
    </row>
    <row r="3533" spans="1:25" ht="114.75" customHeight="1" x14ac:dyDescent="0.25">
      <c r="A3533" s="6" t="s">
        <v>9920</v>
      </c>
      <c r="B3533" s="11" t="s">
        <v>25</v>
      </c>
      <c r="C3533" s="28" t="s">
        <v>9516</v>
      </c>
      <c r="D3533" s="29" t="s">
        <v>9517</v>
      </c>
      <c r="E3533" s="292" t="s">
        <v>9518</v>
      </c>
      <c r="F3533" s="31" t="s">
        <v>9519</v>
      </c>
      <c r="G3533" s="2" t="s">
        <v>30</v>
      </c>
      <c r="H3533" s="25">
        <v>0</v>
      </c>
      <c r="I3533" s="18">
        <v>470000000</v>
      </c>
      <c r="J3533" s="6" t="s">
        <v>32</v>
      </c>
      <c r="K3533" s="3" t="s">
        <v>240</v>
      </c>
      <c r="L3533" s="26" t="s">
        <v>34</v>
      </c>
      <c r="M3533" s="2" t="s">
        <v>35</v>
      </c>
      <c r="N3533" s="11" t="s">
        <v>36</v>
      </c>
      <c r="O3533" s="11" t="s">
        <v>37</v>
      </c>
      <c r="P3533" s="41" t="s">
        <v>38</v>
      </c>
      <c r="Q3533" s="11" t="s">
        <v>39</v>
      </c>
      <c r="R3533" s="288">
        <v>140</v>
      </c>
      <c r="S3533" s="290">
        <v>17434</v>
      </c>
      <c r="T3533" s="39">
        <f t="shared" si="1918"/>
        <v>2440760</v>
      </c>
      <c r="U3533" s="39">
        <f t="shared" si="1919"/>
        <v>2733651.2</v>
      </c>
      <c r="V3533" s="2"/>
      <c r="W3533" s="2">
        <v>2016</v>
      </c>
      <c r="X3533" s="138"/>
      <c r="Y3533" s="342"/>
    </row>
    <row r="3534" spans="1:25" ht="102" x14ac:dyDescent="0.25">
      <c r="A3534" s="6" t="s">
        <v>9921</v>
      </c>
      <c r="B3534" s="11" t="s">
        <v>25</v>
      </c>
      <c r="C3534" s="32" t="s">
        <v>9520</v>
      </c>
      <c r="D3534" s="11" t="s">
        <v>4081</v>
      </c>
      <c r="E3534" s="291" t="s">
        <v>9521</v>
      </c>
      <c r="F3534" s="31" t="s">
        <v>9522</v>
      </c>
      <c r="G3534" s="2" t="s">
        <v>30</v>
      </c>
      <c r="H3534" s="25">
        <v>0</v>
      </c>
      <c r="I3534" s="18">
        <v>470000000</v>
      </c>
      <c r="J3534" s="6" t="s">
        <v>32</v>
      </c>
      <c r="K3534" s="3" t="s">
        <v>240</v>
      </c>
      <c r="L3534" s="26" t="s">
        <v>34</v>
      </c>
      <c r="M3534" s="2" t="s">
        <v>35</v>
      </c>
      <c r="N3534" s="11" t="s">
        <v>36</v>
      </c>
      <c r="O3534" s="11" t="s">
        <v>37</v>
      </c>
      <c r="P3534" s="41" t="s">
        <v>38</v>
      </c>
      <c r="Q3534" s="11" t="s">
        <v>39</v>
      </c>
      <c r="R3534" s="23">
        <v>140</v>
      </c>
      <c r="S3534" s="36">
        <v>53705</v>
      </c>
      <c r="T3534" s="39">
        <f t="shared" si="1918"/>
        <v>7518700</v>
      </c>
      <c r="U3534" s="39">
        <f t="shared" si="1919"/>
        <v>8420944</v>
      </c>
      <c r="V3534" s="2"/>
      <c r="W3534" s="2">
        <v>2016</v>
      </c>
      <c r="X3534" s="138"/>
      <c r="Y3534" s="342"/>
    </row>
    <row r="3535" spans="1:25" ht="114.75" x14ac:dyDescent="0.25">
      <c r="A3535" s="6" t="s">
        <v>9922</v>
      </c>
      <c r="B3535" s="11" t="s">
        <v>25</v>
      </c>
      <c r="C3535" s="11" t="s">
        <v>9523</v>
      </c>
      <c r="D3535" s="11" t="s">
        <v>4081</v>
      </c>
      <c r="E3535" s="11" t="s">
        <v>9524</v>
      </c>
      <c r="F3535" s="31" t="s">
        <v>9525</v>
      </c>
      <c r="G3535" s="2" t="s">
        <v>337</v>
      </c>
      <c r="H3535" s="25">
        <v>0</v>
      </c>
      <c r="I3535" s="18">
        <v>470000000</v>
      </c>
      <c r="J3535" s="6" t="s">
        <v>32</v>
      </c>
      <c r="K3535" s="3" t="s">
        <v>240</v>
      </c>
      <c r="L3535" s="26" t="s">
        <v>34</v>
      </c>
      <c r="M3535" s="2" t="s">
        <v>35</v>
      </c>
      <c r="N3535" s="11" t="s">
        <v>4084</v>
      </c>
      <c r="O3535" s="11" t="s">
        <v>37</v>
      </c>
      <c r="P3535" s="41" t="s">
        <v>38</v>
      </c>
      <c r="Q3535" s="11" t="s">
        <v>39</v>
      </c>
      <c r="R3535" s="288">
        <v>140</v>
      </c>
      <c r="S3535" s="9">
        <v>159723</v>
      </c>
      <c r="T3535" s="39">
        <f t="shared" si="1918"/>
        <v>22361220</v>
      </c>
      <c r="U3535" s="39">
        <f t="shared" si="1919"/>
        <v>25044566.400000002</v>
      </c>
      <c r="V3535" s="2"/>
      <c r="W3535" s="2">
        <v>2016</v>
      </c>
      <c r="X3535" s="138"/>
      <c r="Y3535" s="342"/>
    </row>
    <row r="3536" spans="1:25" ht="114.75" x14ac:dyDescent="0.25">
      <c r="A3536" s="6" t="s">
        <v>9923</v>
      </c>
      <c r="B3536" s="11" t="s">
        <v>25</v>
      </c>
      <c r="C3536" s="11" t="s">
        <v>2162</v>
      </c>
      <c r="D3536" s="11" t="s">
        <v>2163</v>
      </c>
      <c r="E3536" s="11" t="s">
        <v>2164</v>
      </c>
      <c r="F3536" s="31" t="s">
        <v>9526</v>
      </c>
      <c r="G3536" s="2" t="s">
        <v>337</v>
      </c>
      <c r="H3536" s="25">
        <v>0</v>
      </c>
      <c r="I3536" s="18">
        <v>470000000</v>
      </c>
      <c r="J3536" s="6" t="s">
        <v>32</v>
      </c>
      <c r="K3536" s="3" t="s">
        <v>240</v>
      </c>
      <c r="L3536" s="26" t="s">
        <v>34</v>
      </c>
      <c r="M3536" s="2" t="s">
        <v>35</v>
      </c>
      <c r="N3536" s="11" t="s">
        <v>4084</v>
      </c>
      <c r="O3536" s="11" t="s">
        <v>37</v>
      </c>
      <c r="P3536" s="41" t="s">
        <v>38</v>
      </c>
      <c r="Q3536" s="11" t="s">
        <v>39</v>
      </c>
      <c r="R3536" s="23">
        <v>150</v>
      </c>
      <c r="S3536" s="9">
        <v>314165</v>
      </c>
      <c r="T3536" s="39">
        <f t="shared" si="1918"/>
        <v>47124750</v>
      </c>
      <c r="U3536" s="39">
        <f t="shared" si="1919"/>
        <v>52779720.000000007</v>
      </c>
      <c r="V3536" s="2"/>
      <c r="W3536" s="2">
        <v>2016</v>
      </c>
      <c r="X3536" s="138"/>
      <c r="Y3536" s="342"/>
    </row>
    <row r="3537" spans="1:25" ht="153" x14ac:dyDescent="0.25">
      <c r="A3537" s="6" t="s">
        <v>9924</v>
      </c>
      <c r="B3537" s="11" t="s">
        <v>25</v>
      </c>
      <c r="C3537" s="11" t="s">
        <v>9365</v>
      </c>
      <c r="D3537" s="11" t="s">
        <v>9366</v>
      </c>
      <c r="E3537" s="11" t="s">
        <v>9367</v>
      </c>
      <c r="F3537" s="31" t="s">
        <v>9527</v>
      </c>
      <c r="G3537" s="2" t="s">
        <v>337</v>
      </c>
      <c r="H3537" s="25">
        <v>50</v>
      </c>
      <c r="I3537" s="18">
        <v>470000000</v>
      </c>
      <c r="J3537" s="6" t="s">
        <v>32</v>
      </c>
      <c r="K3537" s="3" t="s">
        <v>240</v>
      </c>
      <c r="L3537" s="26" t="s">
        <v>34</v>
      </c>
      <c r="M3537" s="2" t="s">
        <v>35</v>
      </c>
      <c r="N3537" s="11" t="s">
        <v>78</v>
      </c>
      <c r="O3537" s="6" t="s">
        <v>79</v>
      </c>
      <c r="P3537" s="41" t="s">
        <v>38</v>
      </c>
      <c r="Q3537" s="11" t="s">
        <v>39</v>
      </c>
      <c r="R3537" s="23">
        <v>140</v>
      </c>
      <c r="S3537" s="9">
        <v>148310</v>
      </c>
      <c r="T3537" s="39">
        <f t="shared" si="1918"/>
        <v>20763400</v>
      </c>
      <c r="U3537" s="39">
        <f t="shared" si="1919"/>
        <v>23255008.000000004</v>
      </c>
      <c r="V3537" s="2" t="s">
        <v>80</v>
      </c>
      <c r="W3537" s="2">
        <v>2016</v>
      </c>
      <c r="X3537" s="138"/>
      <c r="Y3537" s="342"/>
    </row>
    <row r="3538" spans="1:25" ht="153" x14ac:dyDescent="0.25">
      <c r="A3538" s="6" t="s">
        <v>9925</v>
      </c>
      <c r="B3538" s="11" t="s">
        <v>25</v>
      </c>
      <c r="C3538" s="11" t="s">
        <v>9365</v>
      </c>
      <c r="D3538" s="11" t="s">
        <v>9366</v>
      </c>
      <c r="E3538" s="11" t="s">
        <v>9367</v>
      </c>
      <c r="F3538" s="31" t="s">
        <v>9528</v>
      </c>
      <c r="G3538" s="2" t="s">
        <v>30</v>
      </c>
      <c r="H3538" s="25">
        <v>50</v>
      </c>
      <c r="I3538" s="18">
        <v>470000000</v>
      </c>
      <c r="J3538" s="6" t="s">
        <v>32</v>
      </c>
      <c r="K3538" s="3" t="s">
        <v>240</v>
      </c>
      <c r="L3538" s="26" t="s">
        <v>34</v>
      </c>
      <c r="M3538" s="2" t="s">
        <v>35</v>
      </c>
      <c r="N3538" s="11" t="s">
        <v>78</v>
      </c>
      <c r="O3538" s="6" t="s">
        <v>79</v>
      </c>
      <c r="P3538" s="41" t="s">
        <v>38</v>
      </c>
      <c r="Q3538" s="11" t="s">
        <v>39</v>
      </c>
      <c r="R3538" s="288">
        <v>6</v>
      </c>
      <c r="S3538" s="9">
        <v>53268.5</v>
      </c>
      <c r="T3538" s="39">
        <f t="shared" si="1918"/>
        <v>319611</v>
      </c>
      <c r="U3538" s="39">
        <f t="shared" si="1919"/>
        <v>357964.32</v>
      </c>
      <c r="V3538" s="2" t="s">
        <v>80</v>
      </c>
      <c r="W3538" s="2">
        <v>2016</v>
      </c>
      <c r="X3538" s="138"/>
      <c r="Y3538" s="342"/>
    </row>
    <row r="3539" spans="1:25" ht="153" x14ac:dyDescent="0.25">
      <c r="A3539" s="6" t="s">
        <v>9926</v>
      </c>
      <c r="B3539" s="11" t="s">
        <v>25</v>
      </c>
      <c r="C3539" s="11" t="s">
        <v>9365</v>
      </c>
      <c r="D3539" s="11" t="s">
        <v>9366</v>
      </c>
      <c r="E3539" s="11" t="s">
        <v>9367</v>
      </c>
      <c r="F3539" s="31" t="s">
        <v>9529</v>
      </c>
      <c r="G3539" s="2" t="s">
        <v>30</v>
      </c>
      <c r="H3539" s="25">
        <v>50</v>
      </c>
      <c r="I3539" s="18">
        <v>470000000</v>
      </c>
      <c r="J3539" s="6" t="s">
        <v>32</v>
      </c>
      <c r="K3539" s="3" t="s">
        <v>240</v>
      </c>
      <c r="L3539" s="26" t="s">
        <v>34</v>
      </c>
      <c r="M3539" s="2" t="s">
        <v>35</v>
      </c>
      <c r="N3539" s="11" t="s">
        <v>78</v>
      </c>
      <c r="O3539" s="6" t="s">
        <v>79</v>
      </c>
      <c r="P3539" s="41" t="s">
        <v>38</v>
      </c>
      <c r="Q3539" s="11" t="s">
        <v>39</v>
      </c>
      <c r="R3539" s="288">
        <v>6</v>
      </c>
      <c r="S3539" s="9">
        <v>138311.5</v>
      </c>
      <c r="T3539" s="39">
        <f t="shared" si="1918"/>
        <v>829869</v>
      </c>
      <c r="U3539" s="39">
        <f t="shared" si="1919"/>
        <v>929453.28000000014</v>
      </c>
      <c r="V3539" s="2" t="s">
        <v>80</v>
      </c>
      <c r="W3539" s="2">
        <v>2016</v>
      </c>
      <c r="X3539" s="138"/>
      <c r="Y3539" s="342"/>
    </row>
    <row r="3540" spans="1:25" ht="102" x14ac:dyDescent="0.25">
      <c r="A3540" s="6" t="s">
        <v>9927</v>
      </c>
      <c r="B3540" s="11" t="s">
        <v>25</v>
      </c>
      <c r="C3540" s="11" t="s">
        <v>9530</v>
      </c>
      <c r="D3540" s="11" t="s">
        <v>9531</v>
      </c>
      <c r="E3540" s="289" t="s">
        <v>9532</v>
      </c>
      <c r="F3540" s="11" t="s">
        <v>9533</v>
      </c>
      <c r="G3540" s="2" t="s">
        <v>30</v>
      </c>
      <c r="H3540" s="25">
        <v>0</v>
      </c>
      <c r="I3540" s="18">
        <v>470000000</v>
      </c>
      <c r="J3540" s="6" t="s">
        <v>32</v>
      </c>
      <c r="K3540" s="11" t="s">
        <v>628</v>
      </c>
      <c r="L3540" s="26" t="s">
        <v>34</v>
      </c>
      <c r="M3540" s="2" t="s">
        <v>35</v>
      </c>
      <c r="N3540" s="11" t="s">
        <v>36</v>
      </c>
      <c r="O3540" s="11" t="s">
        <v>37</v>
      </c>
      <c r="P3540" s="41" t="s">
        <v>38</v>
      </c>
      <c r="Q3540" s="11" t="s">
        <v>39</v>
      </c>
      <c r="R3540" s="288">
        <v>1</v>
      </c>
      <c r="S3540" s="36">
        <v>50175.22</v>
      </c>
      <c r="T3540" s="39">
        <f t="shared" si="1918"/>
        <v>50175.22</v>
      </c>
      <c r="U3540" s="39">
        <f t="shared" si="1919"/>
        <v>56196.246400000004</v>
      </c>
      <c r="V3540" s="2"/>
      <c r="W3540" s="2">
        <v>2016</v>
      </c>
      <c r="X3540" s="138"/>
      <c r="Y3540" s="342"/>
    </row>
    <row r="3541" spans="1:25" ht="102" x14ac:dyDescent="0.25">
      <c r="A3541" s="6" t="s">
        <v>9928</v>
      </c>
      <c r="B3541" s="11" t="s">
        <v>25</v>
      </c>
      <c r="C3541" s="11" t="s">
        <v>9530</v>
      </c>
      <c r="D3541" s="11" t="s">
        <v>9531</v>
      </c>
      <c r="E3541" s="289" t="s">
        <v>9532</v>
      </c>
      <c r="F3541" s="11" t="s">
        <v>9534</v>
      </c>
      <c r="G3541" s="2" t="s">
        <v>30</v>
      </c>
      <c r="H3541" s="25">
        <v>0</v>
      </c>
      <c r="I3541" s="18">
        <v>470000000</v>
      </c>
      <c r="J3541" s="6" t="s">
        <v>32</v>
      </c>
      <c r="K3541" s="11" t="s">
        <v>628</v>
      </c>
      <c r="L3541" s="26" t="s">
        <v>34</v>
      </c>
      <c r="M3541" s="2" t="s">
        <v>35</v>
      </c>
      <c r="N3541" s="11" t="s">
        <v>36</v>
      </c>
      <c r="O3541" s="11" t="s">
        <v>37</v>
      </c>
      <c r="P3541" s="41" t="s">
        <v>38</v>
      </c>
      <c r="Q3541" s="11" t="s">
        <v>39</v>
      </c>
      <c r="R3541" s="288">
        <v>1</v>
      </c>
      <c r="S3541" s="36">
        <v>199800</v>
      </c>
      <c r="T3541" s="39">
        <f t="shared" si="1918"/>
        <v>199800</v>
      </c>
      <c r="U3541" s="39">
        <f t="shared" si="1919"/>
        <v>223776.00000000003</v>
      </c>
      <c r="V3541" s="2"/>
      <c r="W3541" s="2">
        <v>2016</v>
      </c>
      <c r="X3541" s="138"/>
      <c r="Y3541" s="342"/>
    </row>
    <row r="3542" spans="1:25" ht="153" x14ac:dyDescent="0.25">
      <c r="A3542" s="6" t="s">
        <v>9929</v>
      </c>
      <c r="B3542" s="11" t="s">
        <v>25</v>
      </c>
      <c r="C3542" s="28" t="s">
        <v>9535</v>
      </c>
      <c r="D3542" s="29" t="s">
        <v>9536</v>
      </c>
      <c r="E3542" s="289" t="s">
        <v>9537</v>
      </c>
      <c r="F3542" s="11" t="s">
        <v>9538</v>
      </c>
      <c r="G3542" s="2" t="s">
        <v>30</v>
      </c>
      <c r="H3542" s="25">
        <v>50</v>
      </c>
      <c r="I3542" s="18">
        <v>470000000</v>
      </c>
      <c r="J3542" s="6" t="s">
        <v>32</v>
      </c>
      <c r="K3542" s="11" t="s">
        <v>628</v>
      </c>
      <c r="L3542" s="26" t="s">
        <v>34</v>
      </c>
      <c r="M3542" s="2" t="s">
        <v>35</v>
      </c>
      <c r="N3542" s="11" t="s">
        <v>78</v>
      </c>
      <c r="O3542" s="6" t="s">
        <v>79</v>
      </c>
      <c r="P3542" s="41" t="s">
        <v>38</v>
      </c>
      <c r="Q3542" s="11" t="s">
        <v>39</v>
      </c>
      <c r="R3542" s="36">
        <v>3</v>
      </c>
      <c r="S3542" s="36">
        <v>794172</v>
      </c>
      <c r="T3542" s="39">
        <v>0</v>
      </c>
      <c r="U3542" s="39">
        <f t="shared" si="1919"/>
        <v>0</v>
      </c>
      <c r="V3542" s="2" t="s">
        <v>80</v>
      </c>
      <c r="W3542" s="2">
        <v>2016</v>
      </c>
      <c r="X3542" s="2" t="s">
        <v>6905</v>
      </c>
      <c r="Y3542" s="342"/>
    </row>
    <row r="3543" spans="1:25" ht="102" x14ac:dyDescent="0.25">
      <c r="A3543" s="6" t="s">
        <v>9930</v>
      </c>
      <c r="B3543" s="11" t="s">
        <v>25</v>
      </c>
      <c r="C3543" s="28" t="s">
        <v>9539</v>
      </c>
      <c r="D3543" s="29" t="s">
        <v>9540</v>
      </c>
      <c r="E3543" s="289" t="s">
        <v>9541</v>
      </c>
      <c r="F3543" s="289" t="s">
        <v>9542</v>
      </c>
      <c r="G3543" s="2" t="s">
        <v>30</v>
      </c>
      <c r="H3543" s="25">
        <v>0</v>
      </c>
      <c r="I3543" s="18">
        <v>470000000</v>
      </c>
      <c r="J3543" s="6" t="s">
        <v>32</v>
      </c>
      <c r="K3543" s="11" t="s">
        <v>95</v>
      </c>
      <c r="L3543" s="26" t="s">
        <v>34</v>
      </c>
      <c r="M3543" s="2" t="s">
        <v>35</v>
      </c>
      <c r="N3543" s="11" t="s">
        <v>36</v>
      </c>
      <c r="O3543" s="11" t="s">
        <v>37</v>
      </c>
      <c r="P3543" s="41" t="s">
        <v>38</v>
      </c>
      <c r="Q3543" s="11" t="s">
        <v>39</v>
      </c>
      <c r="R3543" s="36">
        <v>4</v>
      </c>
      <c r="S3543" s="36">
        <v>65200</v>
      </c>
      <c r="T3543" s="39">
        <f t="shared" si="1918"/>
        <v>260800</v>
      </c>
      <c r="U3543" s="39">
        <f t="shared" si="1919"/>
        <v>292096</v>
      </c>
      <c r="V3543" s="2"/>
      <c r="W3543" s="2">
        <v>2016</v>
      </c>
      <c r="X3543" s="138"/>
      <c r="Y3543" s="342"/>
    </row>
    <row r="3544" spans="1:25" ht="102" x14ac:dyDescent="0.25">
      <c r="A3544" s="6" t="s">
        <v>9931</v>
      </c>
      <c r="B3544" s="11" t="s">
        <v>25</v>
      </c>
      <c r="C3544" s="28" t="s">
        <v>10654</v>
      </c>
      <c r="D3544" s="29" t="s">
        <v>10655</v>
      </c>
      <c r="E3544" s="289" t="s">
        <v>10656</v>
      </c>
      <c r="F3544" s="326" t="s">
        <v>10531</v>
      </c>
      <c r="G3544" s="2" t="s">
        <v>30</v>
      </c>
      <c r="H3544" s="25">
        <v>0</v>
      </c>
      <c r="I3544" s="18">
        <v>470000000</v>
      </c>
      <c r="J3544" s="6" t="s">
        <v>32</v>
      </c>
      <c r="K3544" s="11" t="s">
        <v>240</v>
      </c>
      <c r="L3544" s="26" t="s">
        <v>34</v>
      </c>
      <c r="M3544" s="2" t="s">
        <v>35</v>
      </c>
      <c r="N3544" s="11" t="s">
        <v>2112</v>
      </c>
      <c r="O3544" s="11" t="s">
        <v>37</v>
      </c>
      <c r="P3544" s="41" t="s">
        <v>38</v>
      </c>
      <c r="Q3544" s="11" t="s">
        <v>39</v>
      </c>
      <c r="R3544" s="288">
        <v>2</v>
      </c>
      <c r="S3544" s="36">
        <v>1602545</v>
      </c>
      <c r="T3544" s="39">
        <f t="shared" si="1918"/>
        <v>3205090</v>
      </c>
      <c r="U3544" s="39">
        <f t="shared" si="1919"/>
        <v>3589700.8000000003</v>
      </c>
      <c r="V3544" s="2"/>
      <c r="W3544" s="2">
        <v>2016</v>
      </c>
      <c r="X3544" s="138"/>
      <c r="Y3544" s="342"/>
    </row>
    <row r="3545" spans="1:25" ht="102" x14ac:dyDescent="0.25">
      <c r="A3545" s="6" t="s">
        <v>9932</v>
      </c>
      <c r="B3545" s="11" t="s">
        <v>25</v>
      </c>
      <c r="C3545" s="11" t="s">
        <v>9543</v>
      </c>
      <c r="D3545" s="2" t="s">
        <v>2210</v>
      </c>
      <c r="E3545" s="11" t="s">
        <v>9544</v>
      </c>
      <c r="F3545" s="326" t="s">
        <v>9545</v>
      </c>
      <c r="G3545" s="2" t="s">
        <v>30</v>
      </c>
      <c r="H3545" s="25">
        <v>0</v>
      </c>
      <c r="I3545" s="18">
        <v>470000000</v>
      </c>
      <c r="J3545" s="6" t="s">
        <v>32</v>
      </c>
      <c r="K3545" s="11" t="s">
        <v>95</v>
      </c>
      <c r="L3545" s="26" t="s">
        <v>34</v>
      </c>
      <c r="M3545" s="2" t="s">
        <v>35</v>
      </c>
      <c r="N3545" s="11" t="s">
        <v>36</v>
      </c>
      <c r="O3545" s="11" t="s">
        <v>37</v>
      </c>
      <c r="P3545" s="41" t="s">
        <v>38</v>
      </c>
      <c r="Q3545" s="11" t="s">
        <v>39</v>
      </c>
      <c r="R3545" s="36">
        <v>65</v>
      </c>
      <c r="S3545" s="36">
        <v>44698</v>
      </c>
      <c r="T3545" s="39">
        <f t="shared" si="1918"/>
        <v>2905370</v>
      </c>
      <c r="U3545" s="39">
        <f t="shared" si="1919"/>
        <v>3254014.4000000004</v>
      </c>
      <c r="V3545" s="2"/>
      <c r="W3545" s="2">
        <v>2016</v>
      </c>
      <c r="X3545" s="138"/>
      <c r="Y3545" s="342"/>
    </row>
    <row r="3546" spans="1:25" ht="102" x14ac:dyDescent="0.25">
      <c r="A3546" s="6" t="s">
        <v>9933</v>
      </c>
      <c r="B3546" s="11" t="s">
        <v>25</v>
      </c>
      <c r="C3546" s="11" t="s">
        <v>9546</v>
      </c>
      <c r="D3546" s="11" t="s">
        <v>9547</v>
      </c>
      <c r="E3546" s="11" t="s">
        <v>9548</v>
      </c>
      <c r="F3546" s="326" t="s">
        <v>9549</v>
      </c>
      <c r="G3546" s="2" t="s">
        <v>30</v>
      </c>
      <c r="H3546" s="25">
        <v>0</v>
      </c>
      <c r="I3546" s="18">
        <v>470000000</v>
      </c>
      <c r="J3546" s="6" t="s">
        <v>32</v>
      </c>
      <c r="K3546" s="3" t="s">
        <v>240</v>
      </c>
      <c r="L3546" s="26" t="s">
        <v>34</v>
      </c>
      <c r="M3546" s="2" t="s">
        <v>35</v>
      </c>
      <c r="N3546" s="11" t="s">
        <v>36</v>
      </c>
      <c r="O3546" s="11" t="s">
        <v>37</v>
      </c>
      <c r="P3546" s="41" t="s">
        <v>38</v>
      </c>
      <c r="Q3546" s="11" t="s">
        <v>39</v>
      </c>
      <c r="R3546" s="36">
        <v>3</v>
      </c>
      <c r="S3546" s="36">
        <v>52316.45</v>
      </c>
      <c r="T3546" s="39">
        <f t="shared" si="1918"/>
        <v>156949.34999999998</v>
      </c>
      <c r="U3546" s="39">
        <f t="shared" si="1919"/>
        <v>175783.272</v>
      </c>
      <c r="V3546" s="2"/>
      <c r="W3546" s="2">
        <v>2016</v>
      </c>
      <c r="X3546" s="138"/>
      <c r="Y3546" s="342"/>
    </row>
    <row r="3547" spans="1:25" ht="153" x14ac:dyDescent="0.25">
      <c r="A3547" s="6" t="s">
        <v>9934</v>
      </c>
      <c r="B3547" s="11" t="s">
        <v>25</v>
      </c>
      <c r="C3547" s="11" t="s">
        <v>9550</v>
      </c>
      <c r="D3547" s="11" t="s">
        <v>334</v>
      </c>
      <c r="E3547" s="11" t="s">
        <v>9551</v>
      </c>
      <c r="F3547" s="11" t="s">
        <v>9552</v>
      </c>
      <c r="G3547" s="2" t="s">
        <v>30</v>
      </c>
      <c r="H3547" s="25">
        <v>50</v>
      </c>
      <c r="I3547" s="18">
        <v>470000000</v>
      </c>
      <c r="J3547" s="6" t="s">
        <v>32</v>
      </c>
      <c r="K3547" s="3" t="s">
        <v>240</v>
      </c>
      <c r="L3547" s="26" t="s">
        <v>34</v>
      </c>
      <c r="M3547" s="2" t="s">
        <v>35</v>
      </c>
      <c r="N3547" s="11" t="s">
        <v>78</v>
      </c>
      <c r="O3547" s="6" t="s">
        <v>79</v>
      </c>
      <c r="P3547" s="32" t="s">
        <v>340</v>
      </c>
      <c r="Q3547" s="3" t="s">
        <v>353</v>
      </c>
      <c r="R3547" s="36">
        <v>550</v>
      </c>
      <c r="S3547" s="9">
        <v>344</v>
      </c>
      <c r="T3547" s="39">
        <f t="shared" si="1918"/>
        <v>189200</v>
      </c>
      <c r="U3547" s="39">
        <f t="shared" si="1919"/>
        <v>211904.00000000003</v>
      </c>
      <c r="V3547" s="2" t="s">
        <v>80</v>
      </c>
      <c r="W3547" s="2">
        <v>2016</v>
      </c>
      <c r="X3547" s="138"/>
      <c r="Y3547" s="342"/>
    </row>
    <row r="3548" spans="1:25" ht="102" x14ac:dyDescent="0.25">
      <c r="A3548" s="6" t="s">
        <v>9935</v>
      </c>
      <c r="B3548" s="11" t="s">
        <v>25</v>
      </c>
      <c r="C3548" s="11" t="s">
        <v>9553</v>
      </c>
      <c r="D3548" s="2" t="s">
        <v>404</v>
      </c>
      <c r="E3548" s="292" t="s">
        <v>9554</v>
      </c>
      <c r="F3548" s="292" t="s">
        <v>9555</v>
      </c>
      <c r="G3548" s="2" t="s">
        <v>30</v>
      </c>
      <c r="H3548" s="25">
        <v>0</v>
      </c>
      <c r="I3548" s="18">
        <v>470000000</v>
      </c>
      <c r="J3548" s="6" t="s">
        <v>32</v>
      </c>
      <c r="K3548" s="11" t="s">
        <v>628</v>
      </c>
      <c r="L3548" s="26" t="s">
        <v>34</v>
      </c>
      <c r="M3548" s="2" t="s">
        <v>35</v>
      </c>
      <c r="N3548" s="11" t="s">
        <v>36</v>
      </c>
      <c r="O3548" s="11" t="s">
        <v>37</v>
      </c>
      <c r="P3548" s="41" t="s">
        <v>38</v>
      </c>
      <c r="Q3548" s="11" t="s">
        <v>39</v>
      </c>
      <c r="R3548" s="36">
        <v>1</v>
      </c>
      <c r="S3548" s="331">
        <v>55300</v>
      </c>
      <c r="T3548" s="39">
        <f t="shared" si="1918"/>
        <v>55300</v>
      </c>
      <c r="U3548" s="39">
        <f t="shared" si="1919"/>
        <v>61936.000000000007</v>
      </c>
      <c r="V3548" s="2"/>
      <c r="W3548" s="2">
        <v>2016</v>
      </c>
      <c r="X3548" s="138"/>
      <c r="Y3548" s="342"/>
    </row>
    <row r="3549" spans="1:25" ht="102" x14ac:dyDescent="0.25">
      <c r="A3549" s="6" t="s">
        <v>9936</v>
      </c>
      <c r="B3549" s="11" t="s">
        <v>25</v>
      </c>
      <c r="C3549" s="11" t="s">
        <v>9553</v>
      </c>
      <c r="D3549" s="2" t="s">
        <v>404</v>
      </c>
      <c r="E3549" s="292" t="s">
        <v>9554</v>
      </c>
      <c r="F3549" s="292" t="s">
        <v>9556</v>
      </c>
      <c r="G3549" s="2" t="s">
        <v>30</v>
      </c>
      <c r="H3549" s="25">
        <v>0</v>
      </c>
      <c r="I3549" s="18">
        <v>470000000</v>
      </c>
      <c r="J3549" s="6" t="s">
        <v>32</v>
      </c>
      <c r="K3549" s="11" t="s">
        <v>628</v>
      </c>
      <c r="L3549" s="26" t="s">
        <v>34</v>
      </c>
      <c r="M3549" s="2" t="s">
        <v>35</v>
      </c>
      <c r="N3549" s="11" t="s">
        <v>36</v>
      </c>
      <c r="O3549" s="11" t="s">
        <v>37</v>
      </c>
      <c r="P3549" s="41" t="s">
        <v>38</v>
      </c>
      <c r="Q3549" s="11" t="s">
        <v>39</v>
      </c>
      <c r="R3549" s="36">
        <v>1</v>
      </c>
      <c r="S3549" s="331">
        <v>58200</v>
      </c>
      <c r="T3549" s="39">
        <f t="shared" si="1918"/>
        <v>58200</v>
      </c>
      <c r="U3549" s="39">
        <f t="shared" si="1919"/>
        <v>65184.000000000007</v>
      </c>
      <c r="V3549" s="2"/>
      <c r="W3549" s="2">
        <v>2016</v>
      </c>
      <c r="X3549" s="138"/>
      <c r="Y3549" s="342"/>
    </row>
    <row r="3550" spans="1:25" ht="125.25" customHeight="1" x14ac:dyDescent="0.25">
      <c r="A3550" s="6" t="s">
        <v>9937</v>
      </c>
      <c r="B3550" s="11" t="s">
        <v>25</v>
      </c>
      <c r="C3550" s="11" t="s">
        <v>9557</v>
      </c>
      <c r="D3550" s="11" t="s">
        <v>9558</v>
      </c>
      <c r="E3550" s="292" t="s">
        <v>9559</v>
      </c>
      <c r="F3550" s="292" t="s">
        <v>9560</v>
      </c>
      <c r="G3550" s="2" t="s">
        <v>30</v>
      </c>
      <c r="H3550" s="25">
        <v>50</v>
      </c>
      <c r="I3550" s="18">
        <v>470000000</v>
      </c>
      <c r="J3550" s="6" t="s">
        <v>32</v>
      </c>
      <c r="K3550" s="11" t="s">
        <v>628</v>
      </c>
      <c r="L3550" s="26" t="s">
        <v>34</v>
      </c>
      <c r="M3550" s="2" t="s">
        <v>35</v>
      </c>
      <c r="N3550" s="11" t="s">
        <v>36</v>
      </c>
      <c r="O3550" s="11" t="s">
        <v>37</v>
      </c>
      <c r="P3550" s="41" t="s">
        <v>38</v>
      </c>
      <c r="Q3550" s="11" t="s">
        <v>39</v>
      </c>
      <c r="R3550" s="293">
        <v>2</v>
      </c>
      <c r="S3550" s="331">
        <v>7860</v>
      </c>
      <c r="T3550" s="39">
        <f t="shared" si="1918"/>
        <v>15720</v>
      </c>
      <c r="U3550" s="39">
        <f t="shared" si="1919"/>
        <v>17606.400000000001</v>
      </c>
      <c r="V3550" s="2"/>
      <c r="W3550" s="2">
        <v>2016</v>
      </c>
      <c r="X3550" s="138"/>
      <c r="Y3550" s="342"/>
    </row>
    <row r="3551" spans="1:25" ht="165.75" customHeight="1" x14ac:dyDescent="0.25">
      <c r="A3551" s="6" t="s">
        <v>9938</v>
      </c>
      <c r="B3551" s="11" t="s">
        <v>25</v>
      </c>
      <c r="C3551" s="11" t="s">
        <v>9561</v>
      </c>
      <c r="D3551" s="11" t="s">
        <v>9536</v>
      </c>
      <c r="E3551" s="292" t="s">
        <v>10431</v>
      </c>
      <c r="F3551" s="292" t="s">
        <v>11272</v>
      </c>
      <c r="G3551" s="2" t="s">
        <v>337</v>
      </c>
      <c r="H3551" s="25">
        <v>50</v>
      </c>
      <c r="I3551" s="18">
        <v>470000000</v>
      </c>
      <c r="J3551" s="6" t="s">
        <v>32</v>
      </c>
      <c r="K3551" s="11" t="s">
        <v>628</v>
      </c>
      <c r="L3551" s="26" t="s">
        <v>34</v>
      </c>
      <c r="M3551" s="2" t="s">
        <v>35</v>
      </c>
      <c r="N3551" s="11" t="s">
        <v>78</v>
      </c>
      <c r="O3551" s="6" t="s">
        <v>79</v>
      </c>
      <c r="P3551" s="41" t="s">
        <v>38</v>
      </c>
      <c r="Q3551" s="11" t="s">
        <v>39</v>
      </c>
      <c r="R3551" s="36">
        <v>1</v>
      </c>
      <c r="S3551" s="331">
        <v>45628000</v>
      </c>
      <c r="T3551" s="39">
        <v>0</v>
      </c>
      <c r="U3551" s="39">
        <f t="shared" si="1919"/>
        <v>0</v>
      </c>
      <c r="V3551" s="2" t="s">
        <v>80</v>
      </c>
      <c r="W3551" s="2">
        <v>2016</v>
      </c>
      <c r="X3551" s="2">
        <v>20.21</v>
      </c>
      <c r="Y3551" s="342"/>
    </row>
    <row r="3552" spans="1:25" ht="165.75" customHeight="1" x14ac:dyDescent="0.25">
      <c r="A3552" s="6" t="s">
        <v>10903</v>
      </c>
      <c r="B3552" s="11" t="s">
        <v>25</v>
      </c>
      <c r="C3552" s="11" t="s">
        <v>9561</v>
      </c>
      <c r="D3552" s="11" t="s">
        <v>9536</v>
      </c>
      <c r="E3552" s="292" t="s">
        <v>10431</v>
      </c>
      <c r="F3552" s="292" t="s">
        <v>11272</v>
      </c>
      <c r="G3552" s="2" t="s">
        <v>337</v>
      </c>
      <c r="H3552" s="25">
        <v>50</v>
      </c>
      <c r="I3552" s="18">
        <v>470000000</v>
      </c>
      <c r="J3552" s="6" t="s">
        <v>32</v>
      </c>
      <c r="K3552" s="11" t="s">
        <v>628</v>
      </c>
      <c r="L3552" s="26" t="s">
        <v>34</v>
      </c>
      <c r="M3552" s="2" t="s">
        <v>35</v>
      </c>
      <c r="N3552" s="11" t="s">
        <v>78</v>
      </c>
      <c r="O3552" s="6" t="s">
        <v>79</v>
      </c>
      <c r="P3552" s="41" t="s">
        <v>38</v>
      </c>
      <c r="Q3552" s="11" t="s">
        <v>39</v>
      </c>
      <c r="R3552" s="36">
        <v>1</v>
      </c>
      <c r="S3552" s="331">
        <v>44223318.140000001</v>
      </c>
      <c r="T3552" s="39">
        <v>0</v>
      </c>
      <c r="U3552" s="39">
        <f t="shared" ref="U3552" si="1920">T3552*1.12</f>
        <v>0</v>
      </c>
      <c r="V3552" s="2" t="s">
        <v>80</v>
      </c>
      <c r="W3552" s="2">
        <v>2016</v>
      </c>
      <c r="X3552" s="2">
        <v>11</v>
      </c>
      <c r="Y3552" s="342"/>
    </row>
    <row r="3553" spans="1:25" ht="165.75" customHeight="1" x14ac:dyDescent="0.25">
      <c r="A3553" s="6" t="s">
        <v>11382</v>
      </c>
      <c r="B3553" s="11" t="s">
        <v>25</v>
      </c>
      <c r="C3553" s="11" t="s">
        <v>9561</v>
      </c>
      <c r="D3553" s="11" t="s">
        <v>9536</v>
      </c>
      <c r="E3553" s="292" t="s">
        <v>10431</v>
      </c>
      <c r="F3553" s="292" t="s">
        <v>11272</v>
      </c>
      <c r="G3553" s="2" t="s">
        <v>337</v>
      </c>
      <c r="H3553" s="25">
        <v>50</v>
      </c>
      <c r="I3553" s="18">
        <v>470000000</v>
      </c>
      <c r="J3553" s="6" t="s">
        <v>32</v>
      </c>
      <c r="K3553" s="11" t="s">
        <v>95</v>
      </c>
      <c r="L3553" s="26" t="s">
        <v>34</v>
      </c>
      <c r="M3553" s="2" t="s">
        <v>35</v>
      </c>
      <c r="N3553" s="11" t="s">
        <v>78</v>
      </c>
      <c r="O3553" s="6" t="s">
        <v>79</v>
      </c>
      <c r="P3553" s="41" t="s">
        <v>38</v>
      </c>
      <c r="Q3553" s="11" t="s">
        <v>39</v>
      </c>
      <c r="R3553" s="36">
        <v>1</v>
      </c>
      <c r="S3553" s="331">
        <v>44223318.140000001</v>
      </c>
      <c r="T3553" s="39">
        <f t="shared" ref="T3553" si="1921">R3553*S3553</f>
        <v>44223318.140000001</v>
      </c>
      <c r="U3553" s="39">
        <f t="shared" ref="U3553" si="1922">T3553*1.12</f>
        <v>49530116.316800006</v>
      </c>
      <c r="V3553" s="2" t="s">
        <v>80</v>
      </c>
      <c r="W3553" s="2">
        <v>2016</v>
      </c>
      <c r="X3553" s="138"/>
      <c r="Y3553" s="342"/>
    </row>
    <row r="3554" spans="1:25" ht="153" x14ac:dyDescent="0.25">
      <c r="A3554" s="6" t="s">
        <v>9939</v>
      </c>
      <c r="B3554" s="11" t="s">
        <v>25</v>
      </c>
      <c r="C3554" s="28" t="s">
        <v>9562</v>
      </c>
      <c r="D3554" s="29" t="s">
        <v>9563</v>
      </c>
      <c r="E3554" s="292" t="s">
        <v>9564</v>
      </c>
      <c r="F3554" s="292" t="s">
        <v>9565</v>
      </c>
      <c r="G3554" s="2" t="s">
        <v>30</v>
      </c>
      <c r="H3554" s="25">
        <v>50</v>
      </c>
      <c r="I3554" s="18">
        <v>470000000</v>
      </c>
      <c r="J3554" s="6" t="s">
        <v>32</v>
      </c>
      <c r="K3554" s="11" t="s">
        <v>628</v>
      </c>
      <c r="L3554" s="26" t="s">
        <v>34</v>
      </c>
      <c r="M3554" s="2" t="s">
        <v>35</v>
      </c>
      <c r="N3554" s="11" t="s">
        <v>78</v>
      </c>
      <c r="O3554" s="6" t="s">
        <v>79</v>
      </c>
      <c r="P3554" s="41" t="s">
        <v>38</v>
      </c>
      <c r="Q3554" s="11" t="s">
        <v>39</v>
      </c>
      <c r="R3554" s="36">
        <v>1</v>
      </c>
      <c r="S3554" s="331">
        <v>6105000</v>
      </c>
      <c r="T3554" s="39">
        <v>0</v>
      </c>
      <c r="U3554" s="39">
        <f t="shared" si="1919"/>
        <v>0</v>
      </c>
      <c r="V3554" s="2" t="s">
        <v>80</v>
      </c>
      <c r="W3554" s="2">
        <v>2016</v>
      </c>
      <c r="X3554" s="2">
        <v>7</v>
      </c>
      <c r="Y3554" s="342"/>
    </row>
    <row r="3555" spans="1:25" ht="153" x14ac:dyDescent="0.25">
      <c r="A3555" s="6" t="s">
        <v>10872</v>
      </c>
      <c r="B3555" s="11" t="s">
        <v>25</v>
      </c>
      <c r="C3555" s="28" t="s">
        <v>9562</v>
      </c>
      <c r="D3555" s="29" t="s">
        <v>9563</v>
      </c>
      <c r="E3555" s="292" t="s">
        <v>9564</v>
      </c>
      <c r="F3555" s="292" t="s">
        <v>9565</v>
      </c>
      <c r="G3555" s="2" t="s">
        <v>337</v>
      </c>
      <c r="H3555" s="25">
        <v>50</v>
      </c>
      <c r="I3555" s="18">
        <v>470000000</v>
      </c>
      <c r="J3555" s="6" t="s">
        <v>32</v>
      </c>
      <c r="K3555" s="11" t="s">
        <v>628</v>
      </c>
      <c r="L3555" s="26" t="s">
        <v>34</v>
      </c>
      <c r="M3555" s="2" t="s">
        <v>35</v>
      </c>
      <c r="N3555" s="11" t="s">
        <v>78</v>
      </c>
      <c r="O3555" s="6" t="s">
        <v>79</v>
      </c>
      <c r="P3555" s="41" t="s">
        <v>38</v>
      </c>
      <c r="Q3555" s="11" t="s">
        <v>39</v>
      </c>
      <c r="R3555" s="36">
        <v>1</v>
      </c>
      <c r="S3555" s="331">
        <v>6105000</v>
      </c>
      <c r="T3555" s="39">
        <v>0</v>
      </c>
      <c r="U3555" s="39">
        <f t="shared" si="1919"/>
        <v>0</v>
      </c>
      <c r="V3555" s="2" t="s">
        <v>80</v>
      </c>
      <c r="W3555" s="2">
        <v>2016</v>
      </c>
      <c r="X3555" s="2" t="s">
        <v>6905</v>
      </c>
      <c r="Y3555" s="342"/>
    </row>
    <row r="3556" spans="1:25" ht="153" x14ac:dyDescent="0.25">
      <c r="A3556" s="6" t="s">
        <v>9940</v>
      </c>
      <c r="B3556" s="11" t="s">
        <v>25</v>
      </c>
      <c r="C3556" s="28" t="s">
        <v>9566</v>
      </c>
      <c r="D3556" s="29" t="s">
        <v>9567</v>
      </c>
      <c r="E3556" s="292" t="s">
        <v>9568</v>
      </c>
      <c r="F3556" s="292" t="s">
        <v>9569</v>
      </c>
      <c r="G3556" s="2" t="s">
        <v>30</v>
      </c>
      <c r="H3556" s="25">
        <v>50</v>
      </c>
      <c r="I3556" s="18">
        <v>470000000</v>
      </c>
      <c r="J3556" s="6" t="s">
        <v>32</v>
      </c>
      <c r="K3556" s="11" t="s">
        <v>628</v>
      </c>
      <c r="L3556" s="26" t="s">
        <v>34</v>
      </c>
      <c r="M3556" s="2" t="s">
        <v>35</v>
      </c>
      <c r="N3556" s="11" t="s">
        <v>78</v>
      </c>
      <c r="O3556" s="6" t="s">
        <v>79</v>
      </c>
      <c r="P3556" s="41" t="s">
        <v>38</v>
      </c>
      <c r="Q3556" s="11" t="s">
        <v>39</v>
      </c>
      <c r="R3556" s="36">
        <v>1</v>
      </c>
      <c r="S3556" s="331">
        <v>6105000</v>
      </c>
      <c r="T3556" s="39">
        <v>0</v>
      </c>
      <c r="U3556" s="39">
        <f t="shared" si="1919"/>
        <v>0</v>
      </c>
      <c r="V3556" s="2" t="s">
        <v>80</v>
      </c>
      <c r="W3556" s="2">
        <v>2016</v>
      </c>
      <c r="X3556" s="2">
        <v>7</v>
      </c>
      <c r="Y3556" s="342"/>
    </row>
    <row r="3557" spans="1:25" ht="153" x14ac:dyDescent="0.25">
      <c r="A3557" s="6" t="s">
        <v>10871</v>
      </c>
      <c r="B3557" s="11" t="s">
        <v>25</v>
      </c>
      <c r="C3557" s="28" t="s">
        <v>9566</v>
      </c>
      <c r="D3557" s="29" t="s">
        <v>9567</v>
      </c>
      <c r="E3557" s="292" t="s">
        <v>9568</v>
      </c>
      <c r="F3557" s="292" t="s">
        <v>9569</v>
      </c>
      <c r="G3557" s="2" t="s">
        <v>337</v>
      </c>
      <c r="H3557" s="25">
        <v>50</v>
      </c>
      <c r="I3557" s="18">
        <v>470000000</v>
      </c>
      <c r="J3557" s="6" t="s">
        <v>32</v>
      </c>
      <c r="K3557" s="11" t="s">
        <v>628</v>
      </c>
      <c r="L3557" s="26" t="s">
        <v>34</v>
      </c>
      <c r="M3557" s="2" t="s">
        <v>35</v>
      </c>
      <c r="N3557" s="11" t="s">
        <v>78</v>
      </c>
      <c r="O3557" s="6" t="s">
        <v>79</v>
      </c>
      <c r="P3557" s="41" t="s">
        <v>38</v>
      </c>
      <c r="Q3557" s="11" t="s">
        <v>39</v>
      </c>
      <c r="R3557" s="36">
        <v>1</v>
      </c>
      <c r="S3557" s="331">
        <v>6105000</v>
      </c>
      <c r="T3557" s="39">
        <f t="shared" ref="T3557" si="1923">R3557*S3557</f>
        <v>6105000</v>
      </c>
      <c r="U3557" s="39">
        <f t="shared" si="1919"/>
        <v>6837600.0000000009</v>
      </c>
      <c r="V3557" s="2" t="s">
        <v>80</v>
      </c>
      <c r="W3557" s="2">
        <v>2016</v>
      </c>
      <c r="X3557" s="138"/>
      <c r="Y3557" s="342"/>
    </row>
    <row r="3558" spans="1:25" ht="153" x14ac:dyDescent="0.25">
      <c r="A3558" s="6" t="s">
        <v>9941</v>
      </c>
      <c r="B3558" s="11" t="s">
        <v>25</v>
      </c>
      <c r="C3558" s="28" t="s">
        <v>9570</v>
      </c>
      <c r="D3558" s="29" t="s">
        <v>9571</v>
      </c>
      <c r="E3558" s="292" t="s">
        <v>9572</v>
      </c>
      <c r="F3558" s="292" t="s">
        <v>9573</v>
      </c>
      <c r="G3558" s="2" t="s">
        <v>337</v>
      </c>
      <c r="H3558" s="25">
        <v>50</v>
      </c>
      <c r="I3558" s="18">
        <v>470000000</v>
      </c>
      <c r="J3558" s="6" t="s">
        <v>32</v>
      </c>
      <c r="K3558" s="11" t="s">
        <v>628</v>
      </c>
      <c r="L3558" s="26" t="s">
        <v>34</v>
      </c>
      <c r="M3558" s="2" t="s">
        <v>35</v>
      </c>
      <c r="N3558" s="11" t="s">
        <v>78</v>
      </c>
      <c r="O3558" s="6" t="s">
        <v>79</v>
      </c>
      <c r="P3558" s="11">
        <v>839</v>
      </c>
      <c r="Q3558" s="11" t="s">
        <v>2030</v>
      </c>
      <c r="R3558" s="36">
        <v>1</v>
      </c>
      <c r="S3558" s="331">
        <v>12435548.4</v>
      </c>
      <c r="T3558" s="39">
        <v>0</v>
      </c>
      <c r="U3558" s="39">
        <f t="shared" si="1919"/>
        <v>0</v>
      </c>
      <c r="V3558" s="2" t="s">
        <v>80</v>
      </c>
      <c r="W3558" s="2">
        <v>2016</v>
      </c>
      <c r="X3558" s="2" t="s">
        <v>7015</v>
      </c>
      <c r="Y3558" s="342"/>
    </row>
    <row r="3559" spans="1:25" ht="153" x14ac:dyDescent="0.25">
      <c r="A3559" s="6" t="s">
        <v>10811</v>
      </c>
      <c r="B3559" s="11" t="s">
        <v>25</v>
      </c>
      <c r="C3559" s="28" t="s">
        <v>9570</v>
      </c>
      <c r="D3559" s="29" t="s">
        <v>9571</v>
      </c>
      <c r="E3559" s="292" t="s">
        <v>9572</v>
      </c>
      <c r="F3559" s="292" t="s">
        <v>9573</v>
      </c>
      <c r="G3559" s="2" t="s">
        <v>337</v>
      </c>
      <c r="H3559" s="25">
        <v>50</v>
      </c>
      <c r="I3559" s="18">
        <v>470000000</v>
      </c>
      <c r="J3559" s="6" t="s">
        <v>32</v>
      </c>
      <c r="K3559" s="11" t="s">
        <v>628</v>
      </c>
      <c r="L3559" s="26" t="s">
        <v>34</v>
      </c>
      <c r="M3559" s="2" t="s">
        <v>35</v>
      </c>
      <c r="N3559" s="11" t="s">
        <v>78</v>
      </c>
      <c r="O3559" s="6" t="s">
        <v>79</v>
      </c>
      <c r="P3559" s="11">
        <v>839</v>
      </c>
      <c r="Q3559" s="11" t="s">
        <v>2030</v>
      </c>
      <c r="R3559" s="36">
        <v>1</v>
      </c>
      <c r="S3559" s="331">
        <v>10942290.08311894</v>
      </c>
      <c r="T3559" s="39">
        <v>0</v>
      </c>
      <c r="U3559" s="39">
        <f t="shared" ref="U3559" si="1924">T3559*1.12</f>
        <v>0</v>
      </c>
      <c r="V3559" s="2" t="s">
        <v>80</v>
      </c>
      <c r="W3559" s="2">
        <v>2016</v>
      </c>
      <c r="X3559" s="2" t="s">
        <v>6905</v>
      </c>
      <c r="Y3559" s="342"/>
    </row>
    <row r="3560" spans="1:25" ht="102" x14ac:dyDescent="0.25">
      <c r="A3560" s="6" t="s">
        <v>9942</v>
      </c>
      <c r="B3560" s="11" t="s">
        <v>25</v>
      </c>
      <c r="C3560" s="28" t="s">
        <v>4795</v>
      </c>
      <c r="D3560" s="29" t="s">
        <v>4796</v>
      </c>
      <c r="E3560" s="292" t="s">
        <v>4797</v>
      </c>
      <c r="F3560" s="292" t="s">
        <v>9574</v>
      </c>
      <c r="G3560" s="2" t="s">
        <v>337</v>
      </c>
      <c r="H3560" s="25">
        <v>0</v>
      </c>
      <c r="I3560" s="18">
        <v>470000000</v>
      </c>
      <c r="J3560" s="6" t="s">
        <v>32</v>
      </c>
      <c r="K3560" s="11" t="s">
        <v>628</v>
      </c>
      <c r="L3560" s="26" t="s">
        <v>34</v>
      </c>
      <c r="M3560" s="2" t="s">
        <v>35</v>
      </c>
      <c r="N3560" s="11" t="s">
        <v>4084</v>
      </c>
      <c r="O3560" s="11" t="s">
        <v>37</v>
      </c>
      <c r="P3560" s="41" t="s">
        <v>38</v>
      </c>
      <c r="Q3560" s="11" t="s">
        <v>39</v>
      </c>
      <c r="R3560" s="36">
        <v>1</v>
      </c>
      <c r="S3560" s="331">
        <v>8630000</v>
      </c>
      <c r="T3560" s="39">
        <v>0</v>
      </c>
      <c r="U3560" s="39">
        <f t="shared" si="1919"/>
        <v>0</v>
      </c>
      <c r="V3560" s="2"/>
      <c r="W3560" s="2">
        <v>2016</v>
      </c>
      <c r="X3560" s="2">
        <v>11</v>
      </c>
      <c r="Y3560" s="342"/>
    </row>
    <row r="3561" spans="1:25" ht="102" x14ac:dyDescent="0.25">
      <c r="A3561" s="6" t="s">
        <v>11381</v>
      </c>
      <c r="B3561" s="11" t="s">
        <v>25</v>
      </c>
      <c r="C3561" s="28" t="s">
        <v>4795</v>
      </c>
      <c r="D3561" s="29" t="s">
        <v>4796</v>
      </c>
      <c r="E3561" s="292" t="s">
        <v>4797</v>
      </c>
      <c r="F3561" s="292" t="s">
        <v>9574</v>
      </c>
      <c r="G3561" s="2" t="s">
        <v>337</v>
      </c>
      <c r="H3561" s="25">
        <v>0</v>
      </c>
      <c r="I3561" s="18">
        <v>470000000</v>
      </c>
      <c r="J3561" s="6" t="s">
        <v>32</v>
      </c>
      <c r="K3561" s="11" t="s">
        <v>95</v>
      </c>
      <c r="L3561" s="26" t="s">
        <v>34</v>
      </c>
      <c r="M3561" s="2" t="s">
        <v>35</v>
      </c>
      <c r="N3561" s="11" t="s">
        <v>4084</v>
      </c>
      <c r="O3561" s="11" t="s">
        <v>37</v>
      </c>
      <c r="P3561" s="41" t="s">
        <v>38</v>
      </c>
      <c r="Q3561" s="11" t="s">
        <v>39</v>
      </c>
      <c r="R3561" s="36">
        <v>1</v>
      </c>
      <c r="S3561" s="331">
        <v>8630000</v>
      </c>
      <c r="T3561" s="39">
        <f t="shared" ref="T3561" si="1925">R3561*S3561</f>
        <v>8630000</v>
      </c>
      <c r="U3561" s="39">
        <f t="shared" ref="U3561" si="1926">T3561*1.12</f>
        <v>9665600</v>
      </c>
      <c r="V3561" s="2"/>
      <c r="W3561" s="2">
        <v>2016</v>
      </c>
      <c r="X3561" s="138"/>
      <c r="Y3561" s="342"/>
    </row>
    <row r="3562" spans="1:25" ht="153" x14ac:dyDescent="0.25">
      <c r="A3562" s="6" t="s">
        <v>9943</v>
      </c>
      <c r="B3562" s="11" t="s">
        <v>25</v>
      </c>
      <c r="C3562" s="34" t="s">
        <v>9362</v>
      </c>
      <c r="D3562" s="34" t="s">
        <v>2171</v>
      </c>
      <c r="E3562" s="11" t="s">
        <v>9363</v>
      </c>
      <c r="F3562" s="292" t="s">
        <v>9575</v>
      </c>
      <c r="G3562" s="2" t="s">
        <v>30</v>
      </c>
      <c r="H3562" s="25">
        <v>50</v>
      </c>
      <c r="I3562" s="18">
        <v>470000000</v>
      </c>
      <c r="J3562" s="6" t="s">
        <v>32</v>
      </c>
      <c r="K3562" s="11" t="s">
        <v>628</v>
      </c>
      <c r="L3562" s="26" t="s">
        <v>34</v>
      </c>
      <c r="M3562" s="2" t="s">
        <v>35</v>
      </c>
      <c r="N3562" s="11" t="s">
        <v>78</v>
      </c>
      <c r="O3562" s="6" t="s">
        <v>79</v>
      </c>
      <c r="P3562" s="41" t="s">
        <v>38</v>
      </c>
      <c r="Q3562" s="11" t="s">
        <v>39</v>
      </c>
      <c r="R3562" s="36">
        <v>1</v>
      </c>
      <c r="S3562" s="331">
        <v>108933.5</v>
      </c>
      <c r="T3562" s="39">
        <f t="shared" si="1918"/>
        <v>108933.5</v>
      </c>
      <c r="U3562" s="39">
        <f t="shared" si="1919"/>
        <v>122005.52000000002</v>
      </c>
      <c r="V3562" s="2" t="s">
        <v>80</v>
      </c>
      <c r="W3562" s="2">
        <v>2016</v>
      </c>
      <c r="X3562" s="138"/>
      <c r="Y3562" s="342"/>
    </row>
    <row r="3563" spans="1:25" ht="153" x14ac:dyDescent="0.25">
      <c r="A3563" s="6" t="s">
        <v>9944</v>
      </c>
      <c r="B3563" s="11" t="s">
        <v>25</v>
      </c>
      <c r="C3563" s="34" t="s">
        <v>2149</v>
      </c>
      <c r="D3563" s="34" t="s">
        <v>2150</v>
      </c>
      <c r="E3563" s="11" t="s">
        <v>2151</v>
      </c>
      <c r="F3563" s="292" t="s">
        <v>9576</v>
      </c>
      <c r="G3563" s="2" t="s">
        <v>337</v>
      </c>
      <c r="H3563" s="25">
        <v>50</v>
      </c>
      <c r="I3563" s="18">
        <v>470000000</v>
      </c>
      <c r="J3563" s="6" t="s">
        <v>32</v>
      </c>
      <c r="K3563" s="11" t="s">
        <v>95</v>
      </c>
      <c r="L3563" s="26" t="s">
        <v>34</v>
      </c>
      <c r="M3563" s="2" t="s">
        <v>35</v>
      </c>
      <c r="N3563" s="11" t="s">
        <v>78</v>
      </c>
      <c r="O3563" s="6" t="s">
        <v>79</v>
      </c>
      <c r="P3563" s="41" t="s">
        <v>38</v>
      </c>
      <c r="Q3563" s="11" t="s">
        <v>39</v>
      </c>
      <c r="R3563" s="36">
        <v>16</v>
      </c>
      <c r="S3563" s="331">
        <v>425561</v>
      </c>
      <c r="T3563" s="39">
        <v>0</v>
      </c>
      <c r="U3563" s="39">
        <f t="shared" si="1919"/>
        <v>0</v>
      </c>
      <c r="V3563" s="2" t="s">
        <v>80</v>
      </c>
      <c r="W3563" s="2">
        <v>2016</v>
      </c>
      <c r="X3563" s="2">
        <v>12</v>
      </c>
      <c r="Y3563" s="342"/>
    </row>
    <row r="3564" spans="1:25" ht="153" x14ac:dyDescent="0.25">
      <c r="A3564" s="6" t="s">
        <v>11842</v>
      </c>
      <c r="B3564" s="11" t="s">
        <v>25</v>
      </c>
      <c r="C3564" s="34" t="s">
        <v>2149</v>
      </c>
      <c r="D3564" s="34" t="s">
        <v>2150</v>
      </c>
      <c r="E3564" s="11" t="s">
        <v>2151</v>
      </c>
      <c r="F3564" s="292" t="s">
        <v>9576</v>
      </c>
      <c r="G3564" s="2" t="s">
        <v>337</v>
      </c>
      <c r="H3564" s="25">
        <v>50</v>
      </c>
      <c r="I3564" s="18">
        <v>470000000</v>
      </c>
      <c r="J3564" s="6" t="s">
        <v>32</v>
      </c>
      <c r="K3564" s="11" t="s">
        <v>95</v>
      </c>
      <c r="L3564" s="26" t="s">
        <v>4929</v>
      </c>
      <c r="M3564" s="2" t="s">
        <v>35</v>
      </c>
      <c r="N3564" s="11" t="s">
        <v>78</v>
      </c>
      <c r="O3564" s="6" t="s">
        <v>79</v>
      </c>
      <c r="P3564" s="41" t="s">
        <v>38</v>
      </c>
      <c r="Q3564" s="11" t="s">
        <v>39</v>
      </c>
      <c r="R3564" s="36">
        <v>16</v>
      </c>
      <c r="S3564" s="331">
        <v>425561</v>
      </c>
      <c r="T3564" s="39">
        <f t="shared" ref="T3564" si="1927">R3564*S3564</f>
        <v>6808976</v>
      </c>
      <c r="U3564" s="39">
        <f t="shared" ref="U3564" si="1928">T3564*1.12</f>
        <v>7626053.120000001</v>
      </c>
      <c r="V3564" s="2" t="s">
        <v>80</v>
      </c>
      <c r="W3564" s="2">
        <v>2016</v>
      </c>
      <c r="X3564" s="138"/>
      <c r="Y3564" s="342"/>
    </row>
    <row r="3565" spans="1:25" ht="153" x14ac:dyDescent="0.25">
      <c r="A3565" s="6" t="s">
        <v>9945</v>
      </c>
      <c r="B3565" s="11" t="s">
        <v>25</v>
      </c>
      <c r="C3565" s="34" t="s">
        <v>2149</v>
      </c>
      <c r="D3565" s="34" t="s">
        <v>2150</v>
      </c>
      <c r="E3565" s="11" t="s">
        <v>2151</v>
      </c>
      <c r="F3565" s="292" t="s">
        <v>9577</v>
      </c>
      <c r="G3565" s="2" t="s">
        <v>337</v>
      </c>
      <c r="H3565" s="25">
        <v>50</v>
      </c>
      <c r="I3565" s="18">
        <v>470000000</v>
      </c>
      <c r="J3565" s="6" t="s">
        <v>32</v>
      </c>
      <c r="K3565" s="11" t="s">
        <v>95</v>
      </c>
      <c r="L3565" s="26" t="s">
        <v>34</v>
      </c>
      <c r="M3565" s="2" t="s">
        <v>35</v>
      </c>
      <c r="N3565" s="11" t="s">
        <v>78</v>
      </c>
      <c r="O3565" s="6" t="s">
        <v>79</v>
      </c>
      <c r="P3565" s="41" t="s">
        <v>38</v>
      </c>
      <c r="Q3565" s="11" t="s">
        <v>39</v>
      </c>
      <c r="R3565" s="36">
        <v>4</v>
      </c>
      <c r="S3565" s="332">
        <v>495584</v>
      </c>
      <c r="T3565" s="39">
        <v>0</v>
      </c>
      <c r="U3565" s="39">
        <f t="shared" si="1919"/>
        <v>0</v>
      </c>
      <c r="V3565" s="2" t="s">
        <v>80</v>
      </c>
      <c r="W3565" s="2">
        <v>2016</v>
      </c>
      <c r="X3565" s="2">
        <v>12</v>
      </c>
      <c r="Y3565" s="342"/>
    </row>
    <row r="3566" spans="1:25" ht="153" x14ac:dyDescent="0.25">
      <c r="A3566" s="6" t="s">
        <v>11843</v>
      </c>
      <c r="B3566" s="11" t="s">
        <v>25</v>
      </c>
      <c r="C3566" s="34" t="s">
        <v>2149</v>
      </c>
      <c r="D3566" s="34" t="s">
        <v>2150</v>
      </c>
      <c r="E3566" s="11" t="s">
        <v>2151</v>
      </c>
      <c r="F3566" s="292" t="s">
        <v>9577</v>
      </c>
      <c r="G3566" s="2" t="s">
        <v>337</v>
      </c>
      <c r="H3566" s="25">
        <v>50</v>
      </c>
      <c r="I3566" s="18">
        <v>470000000</v>
      </c>
      <c r="J3566" s="6" t="s">
        <v>32</v>
      </c>
      <c r="K3566" s="11" t="s">
        <v>95</v>
      </c>
      <c r="L3566" s="26" t="s">
        <v>4929</v>
      </c>
      <c r="M3566" s="2" t="s">
        <v>35</v>
      </c>
      <c r="N3566" s="11" t="s">
        <v>78</v>
      </c>
      <c r="O3566" s="6" t="s">
        <v>79</v>
      </c>
      <c r="P3566" s="41" t="s">
        <v>38</v>
      </c>
      <c r="Q3566" s="11" t="s">
        <v>39</v>
      </c>
      <c r="R3566" s="36">
        <v>4</v>
      </c>
      <c r="S3566" s="332">
        <v>495584</v>
      </c>
      <c r="T3566" s="39">
        <f t="shared" ref="T3566" si="1929">R3566*S3566</f>
        <v>1982336</v>
      </c>
      <c r="U3566" s="39">
        <f t="shared" ref="U3566" si="1930">T3566*1.12</f>
        <v>2220216.3200000003</v>
      </c>
      <c r="V3566" s="2" t="s">
        <v>80</v>
      </c>
      <c r="W3566" s="2">
        <v>2016</v>
      </c>
      <c r="X3566" s="138"/>
      <c r="Y3566" s="342"/>
    </row>
    <row r="3567" spans="1:25" ht="153" x14ac:dyDescent="0.25">
      <c r="A3567" s="6" t="s">
        <v>9946</v>
      </c>
      <c r="B3567" s="11" t="s">
        <v>25</v>
      </c>
      <c r="C3567" s="34" t="s">
        <v>2149</v>
      </c>
      <c r="D3567" s="34" t="s">
        <v>2150</v>
      </c>
      <c r="E3567" s="11" t="s">
        <v>2151</v>
      </c>
      <c r="F3567" s="333" t="s">
        <v>9578</v>
      </c>
      <c r="G3567" s="2" t="s">
        <v>337</v>
      </c>
      <c r="H3567" s="25">
        <v>50</v>
      </c>
      <c r="I3567" s="18">
        <v>470000000</v>
      </c>
      <c r="J3567" s="6" t="s">
        <v>32</v>
      </c>
      <c r="K3567" s="11" t="s">
        <v>95</v>
      </c>
      <c r="L3567" s="26" t="s">
        <v>34</v>
      </c>
      <c r="M3567" s="2" t="s">
        <v>35</v>
      </c>
      <c r="N3567" s="11" t="s">
        <v>78</v>
      </c>
      <c r="O3567" s="6" t="s">
        <v>79</v>
      </c>
      <c r="P3567" s="41" t="s">
        <v>38</v>
      </c>
      <c r="Q3567" s="11" t="s">
        <v>39</v>
      </c>
      <c r="R3567" s="36">
        <v>2</v>
      </c>
      <c r="S3567" s="331">
        <v>435561</v>
      </c>
      <c r="T3567" s="39">
        <v>0</v>
      </c>
      <c r="U3567" s="39">
        <f t="shared" si="1919"/>
        <v>0</v>
      </c>
      <c r="V3567" s="2" t="s">
        <v>80</v>
      </c>
      <c r="W3567" s="2">
        <v>2016</v>
      </c>
      <c r="X3567" s="2">
        <v>12</v>
      </c>
      <c r="Y3567" s="342"/>
    </row>
    <row r="3568" spans="1:25" ht="153" x14ac:dyDescent="0.25">
      <c r="A3568" s="6" t="s">
        <v>11844</v>
      </c>
      <c r="B3568" s="11" t="s">
        <v>25</v>
      </c>
      <c r="C3568" s="34" t="s">
        <v>2149</v>
      </c>
      <c r="D3568" s="34" t="s">
        <v>2150</v>
      </c>
      <c r="E3568" s="11" t="s">
        <v>2151</v>
      </c>
      <c r="F3568" s="333" t="s">
        <v>9578</v>
      </c>
      <c r="G3568" s="2" t="s">
        <v>337</v>
      </c>
      <c r="H3568" s="25">
        <v>50</v>
      </c>
      <c r="I3568" s="18">
        <v>470000000</v>
      </c>
      <c r="J3568" s="6" t="s">
        <v>32</v>
      </c>
      <c r="K3568" s="11" t="s">
        <v>95</v>
      </c>
      <c r="L3568" s="26" t="s">
        <v>4929</v>
      </c>
      <c r="M3568" s="2" t="s">
        <v>35</v>
      </c>
      <c r="N3568" s="11" t="s">
        <v>78</v>
      </c>
      <c r="O3568" s="6" t="s">
        <v>79</v>
      </c>
      <c r="P3568" s="41" t="s">
        <v>38</v>
      </c>
      <c r="Q3568" s="11" t="s">
        <v>39</v>
      </c>
      <c r="R3568" s="36">
        <v>2</v>
      </c>
      <c r="S3568" s="331">
        <v>435561</v>
      </c>
      <c r="T3568" s="39">
        <f t="shared" ref="T3568" si="1931">R3568*S3568</f>
        <v>871122</v>
      </c>
      <c r="U3568" s="39">
        <f t="shared" ref="U3568" si="1932">T3568*1.12</f>
        <v>975656.64000000013</v>
      </c>
      <c r="V3568" s="2" t="s">
        <v>80</v>
      </c>
      <c r="W3568" s="2">
        <v>2016</v>
      </c>
      <c r="X3568" s="138"/>
      <c r="Y3568" s="342"/>
    </row>
    <row r="3569" spans="1:25" ht="153" x14ac:dyDescent="0.25">
      <c r="A3569" s="6" t="s">
        <v>9947</v>
      </c>
      <c r="B3569" s="11" t="s">
        <v>25</v>
      </c>
      <c r="C3569" s="28" t="s">
        <v>9579</v>
      </c>
      <c r="D3569" s="29" t="s">
        <v>2036</v>
      </c>
      <c r="E3569" s="292" t="s">
        <v>9580</v>
      </c>
      <c r="F3569" s="292" t="s">
        <v>9581</v>
      </c>
      <c r="G3569" s="2" t="s">
        <v>337</v>
      </c>
      <c r="H3569" s="25">
        <v>50</v>
      </c>
      <c r="I3569" s="18">
        <v>470000000</v>
      </c>
      <c r="J3569" s="6" t="s">
        <v>32</v>
      </c>
      <c r="K3569" s="11" t="s">
        <v>95</v>
      </c>
      <c r="L3569" s="26" t="s">
        <v>34</v>
      </c>
      <c r="M3569" s="2" t="s">
        <v>35</v>
      </c>
      <c r="N3569" s="11" t="s">
        <v>78</v>
      </c>
      <c r="O3569" s="6" t="s">
        <v>79</v>
      </c>
      <c r="P3569" s="11" t="s">
        <v>2039</v>
      </c>
      <c r="Q3569" s="11" t="s">
        <v>2040</v>
      </c>
      <c r="R3569" s="36">
        <v>1.34</v>
      </c>
      <c r="S3569" s="293">
        <v>21768543.59</v>
      </c>
      <c r="T3569" s="39">
        <f t="shared" si="1918"/>
        <v>29169848.410600003</v>
      </c>
      <c r="U3569" s="39">
        <f t="shared" si="1919"/>
        <v>32670230.219872005</v>
      </c>
      <c r="V3569" s="2" t="s">
        <v>80</v>
      </c>
      <c r="W3569" s="2">
        <v>2016</v>
      </c>
      <c r="X3569" s="138"/>
      <c r="Y3569" s="342"/>
    </row>
    <row r="3570" spans="1:25" ht="153" x14ac:dyDescent="0.25">
      <c r="A3570" s="6" t="s">
        <v>9948</v>
      </c>
      <c r="B3570" s="11" t="s">
        <v>25</v>
      </c>
      <c r="C3570" s="28" t="s">
        <v>10984</v>
      </c>
      <c r="D3570" s="29" t="s">
        <v>2036</v>
      </c>
      <c r="E3570" s="292" t="s">
        <v>10985</v>
      </c>
      <c r="F3570" s="292" t="s">
        <v>9582</v>
      </c>
      <c r="G3570" s="2" t="s">
        <v>337</v>
      </c>
      <c r="H3570" s="25">
        <v>50</v>
      </c>
      <c r="I3570" s="18">
        <v>470000000</v>
      </c>
      <c r="J3570" s="6" t="s">
        <v>32</v>
      </c>
      <c r="K3570" s="11" t="s">
        <v>95</v>
      </c>
      <c r="L3570" s="26" t="s">
        <v>34</v>
      </c>
      <c r="M3570" s="2" t="s">
        <v>35</v>
      </c>
      <c r="N3570" s="11" t="s">
        <v>78</v>
      </c>
      <c r="O3570" s="6" t="s">
        <v>79</v>
      </c>
      <c r="P3570" s="11" t="s">
        <v>2039</v>
      </c>
      <c r="Q3570" s="11" t="s">
        <v>2040</v>
      </c>
      <c r="R3570" s="36">
        <v>0.35499999999999998</v>
      </c>
      <c r="S3570" s="293">
        <v>13291710.9</v>
      </c>
      <c r="T3570" s="39">
        <f t="shared" si="1918"/>
        <v>4718557.3695</v>
      </c>
      <c r="U3570" s="39">
        <f t="shared" si="1919"/>
        <v>5284784.2538400004</v>
      </c>
      <c r="V3570" s="2" t="s">
        <v>80</v>
      </c>
      <c r="W3570" s="2">
        <v>2016</v>
      </c>
      <c r="X3570" s="138"/>
      <c r="Y3570" s="342"/>
    </row>
    <row r="3571" spans="1:25" ht="153" x14ac:dyDescent="0.25">
      <c r="A3571" s="6" t="s">
        <v>9949</v>
      </c>
      <c r="B3571" s="11" t="s">
        <v>25</v>
      </c>
      <c r="C3571" s="28" t="s">
        <v>9583</v>
      </c>
      <c r="D3571" s="29" t="s">
        <v>2036</v>
      </c>
      <c r="E3571" s="292" t="s">
        <v>9584</v>
      </c>
      <c r="F3571" s="292" t="s">
        <v>9585</v>
      </c>
      <c r="G3571" s="2" t="s">
        <v>337</v>
      </c>
      <c r="H3571" s="25">
        <v>50</v>
      </c>
      <c r="I3571" s="18">
        <v>470000000</v>
      </c>
      <c r="J3571" s="6" t="s">
        <v>32</v>
      </c>
      <c r="K3571" s="11" t="s">
        <v>95</v>
      </c>
      <c r="L3571" s="26" t="s">
        <v>34</v>
      </c>
      <c r="M3571" s="2" t="s">
        <v>35</v>
      </c>
      <c r="N3571" s="11" t="s">
        <v>78</v>
      </c>
      <c r="O3571" s="6" t="s">
        <v>79</v>
      </c>
      <c r="P3571" s="11" t="s">
        <v>2039</v>
      </c>
      <c r="Q3571" s="11" t="s">
        <v>2040</v>
      </c>
      <c r="R3571" s="36">
        <v>0.36499999999999999</v>
      </c>
      <c r="S3571" s="293">
        <v>7881633.2400000002</v>
      </c>
      <c r="T3571" s="39">
        <f t="shared" si="1918"/>
        <v>2876796.1326000001</v>
      </c>
      <c r="U3571" s="39">
        <f t="shared" ref="U3571:U3686" si="1933">T3571*1.12</f>
        <v>3222011.6685120002</v>
      </c>
      <c r="V3571" s="2" t="s">
        <v>80</v>
      </c>
      <c r="W3571" s="2">
        <v>2016</v>
      </c>
      <c r="X3571" s="138"/>
      <c r="Y3571" s="342"/>
    </row>
    <row r="3572" spans="1:25" ht="153" x14ac:dyDescent="0.25">
      <c r="A3572" s="6" t="s">
        <v>9950</v>
      </c>
      <c r="B3572" s="11" t="s">
        <v>25</v>
      </c>
      <c r="C3572" s="28" t="s">
        <v>9586</v>
      </c>
      <c r="D3572" s="29" t="s">
        <v>2036</v>
      </c>
      <c r="E3572" s="292" t="s">
        <v>9587</v>
      </c>
      <c r="F3572" s="292" t="s">
        <v>9588</v>
      </c>
      <c r="G3572" s="2" t="s">
        <v>337</v>
      </c>
      <c r="H3572" s="25">
        <v>50</v>
      </c>
      <c r="I3572" s="18">
        <v>470000000</v>
      </c>
      <c r="J3572" s="6" t="s">
        <v>32</v>
      </c>
      <c r="K3572" s="11" t="s">
        <v>95</v>
      </c>
      <c r="L3572" s="26" t="s">
        <v>34</v>
      </c>
      <c r="M3572" s="2" t="s">
        <v>35</v>
      </c>
      <c r="N3572" s="11" t="s">
        <v>78</v>
      </c>
      <c r="O3572" s="6" t="s">
        <v>79</v>
      </c>
      <c r="P3572" s="11" t="s">
        <v>2039</v>
      </c>
      <c r="Q3572" s="11" t="s">
        <v>2040</v>
      </c>
      <c r="R3572" s="36">
        <v>0.625</v>
      </c>
      <c r="S3572" s="293">
        <v>4021235.47</v>
      </c>
      <c r="T3572" s="39">
        <f t="shared" si="1918"/>
        <v>2513272.1687500002</v>
      </c>
      <c r="U3572" s="39">
        <f t="shared" si="1933"/>
        <v>2814864.8290000004</v>
      </c>
      <c r="V3572" s="2" t="s">
        <v>80</v>
      </c>
      <c r="W3572" s="2">
        <v>2016</v>
      </c>
      <c r="X3572" s="138"/>
      <c r="Y3572" s="342"/>
    </row>
    <row r="3573" spans="1:25" ht="153" x14ac:dyDescent="0.25">
      <c r="A3573" s="6" t="s">
        <v>9951</v>
      </c>
      <c r="B3573" s="11" t="s">
        <v>25</v>
      </c>
      <c r="C3573" s="28" t="s">
        <v>10481</v>
      </c>
      <c r="D3573" s="29" t="s">
        <v>2036</v>
      </c>
      <c r="E3573" s="292" t="s">
        <v>10482</v>
      </c>
      <c r="F3573" s="292" t="s">
        <v>9589</v>
      </c>
      <c r="G3573" s="2" t="s">
        <v>337</v>
      </c>
      <c r="H3573" s="25">
        <v>50</v>
      </c>
      <c r="I3573" s="18">
        <v>470000000</v>
      </c>
      <c r="J3573" s="6" t="s">
        <v>32</v>
      </c>
      <c r="K3573" s="11" t="s">
        <v>95</v>
      </c>
      <c r="L3573" s="26" t="s">
        <v>34</v>
      </c>
      <c r="M3573" s="2" t="s">
        <v>35</v>
      </c>
      <c r="N3573" s="11" t="s">
        <v>78</v>
      </c>
      <c r="O3573" s="6" t="s">
        <v>79</v>
      </c>
      <c r="P3573" s="11" t="s">
        <v>2039</v>
      </c>
      <c r="Q3573" s="11" t="s">
        <v>2040</v>
      </c>
      <c r="R3573" s="36">
        <v>0.60499999999999998</v>
      </c>
      <c r="S3573" s="293">
        <v>2225371.12</v>
      </c>
      <c r="T3573" s="39">
        <f t="shared" si="1918"/>
        <v>1346349.5275999999</v>
      </c>
      <c r="U3573" s="39">
        <f t="shared" si="1933"/>
        <v>1507911.4709119999</v>
      </c>
      <c r="V3573" s="2" t="s">
        <v>80</v>
      </c>
      <c r="W3573" s="2">
        <v>2016</v>
      </c>
      <c r="X3573" s="138"/>
      <c r="Y3573" s="342"/>
    </row>
    <row r="3574" spans="1:25" ht="153" x14ac:dyDescent="0.25">
      <c r="A3574" s="6" t="s">
        <v>9952</v>
      </c>
      <c r="B3574" s="11" t="s">
        <v>25</v>
      </c>
      <c r="C3574" s="28" t="s">
        <v>11142</v>
      </c>
      <c r="D3574" s="29" t="s">
        <v>2036</v>
      </c>
      <c r="E3574" s="292" t="s">
        <v>11143</v>
      </c>
      <c r="F3574" s="292" t="s">
        <v>9590</v>
      </c>
      <c r="G3574" s="2" t="s">
        <v>337</v>
      </c>
      <c r="H3574" s="25">
        <v>50</v>
      </c>
      <c r="I3574" s="18">
        <v>470000000</v>
      </c>
      <c r="J3574" s="6" t="s">
        <v>32</v>
      </c>
      <c r="K3574" s="11" t="s">
        <v>95</v>
      </c>
      <c r="L3574" s="26" t="s">
        <v>34</v>
      </c>
      <c r="M3574" s="2" t="s">
        <v>35</v>
      </c>
      <c r="N3574" s="11" t="s">
        <v>78</v>
      </c>
      <c r="O3574" s="6" t="s">
        <v>79</v>
      </c>
      <c r="P3574" s="11" t="s">
        <v>2039</v>
      </c>
      <c r="Q3574" s="11" t="s">
        <v>2040</v>
      </c>
      <c r="R3574" s="36">
        <v>0.32500000000000001</v>
      </c>
      <c r="S3574" s="293">
        <v>1825371.12</v>
      </c>
      <c r="T3574" s="39">
        <f t="shared" si="1918"/>
        <v>593245.61400000006</v>
      </c>
      <c r="U3574" s="39">
        <f t="shared" si="1933"/>
        <v>664435.08768000011</v>
      </c>
      <c r="V3574" s="2" t="s">
        <v>80</v>
      </c>
      <c r="W3574" s="2">
        <v>2016</v>
      </c>
      <c r="X3574" s="138"/>
      <c r="Y3574" s="342"/>
    </row>
    <row r="3575" spans="1:25" ht="153" x14ac:dyDescent="0.25">
      <c r="A3575" s="6" t="s">
        <v>9953</v>
      </c>
      <c r="B3575" s="11" t="s">
        <v>25</v>
      </c>
      <c r="C3575" s="28" t="s">
        <v>10986</v>
      </c>
      <c r="D3575" s="29" t="s">
        <v>2036</v>
      </c>
      <c r="E3575" s="292" t="s">
        <v>10987</v>
      </c>
      <c r="F3575" s="292" t="s">
        <v>9591</v>
      </c>
      <c r="G3575" s="2" t="s">
        <v>337</v>
      </c>
      <c r="H3575" s="25">
        <v>50</v>
      </c>
      <c r="I3575" s="18">
        <v>470000000</v>
      </c>
      <c r="J3575" s="6" t="s">
        <v>32</v>
      </c>
      <c r="K3575" s="11" t="s">
        <v>95</v>
      </c>
      <c r="L3575" s="26" t="s">
        <v>34</v>
      </c>
      <c r="M3575" s="2" t="s">
        <v>35</v>
      </c>
      <c r="N3575" s="11" t="s">
        <v>78</v>
      </c>
      <c r="O3575" s="6" t="s">
        <v>79</v>
      </c>
      <c r="P3575" s="11" t="s">
        <v>2039</v>
      </c>
      <c r="Q3575" s="11" t="s">
        <v>2040</v>
      </c>
      <c r="R3575" s="36">
        <v>0.05</v>
      </c>
      <c r="S3575" s="293">
        <v>1298078.95</v>
      </c>
      <c r="T3575" s="39">
        <f t="shared" si="1918"/>
        <v>64903.947500000002</v>
      </c>
      <c r="U3575" s="39">
        <f t="shared" si="1933"/>
        <v>72692.421200000012</v>
      </c>
      <c r="V3575" s="2" t="s">
        <v>80</v>
      </c>
      <c r="W3575" s="2">
        <v>2016</v>
      </c>
      <c r="X3575" s="138"/>
      <c r="Y3575" s="342"/>
    </row>
    <row r="3576" spans="1:25" ht="153" x14ac:dyDescent="0.25">
      <c r="A3576" s="6" t="s">
        <v>9954</v>
      </c>
      <c r="B3576" s="11" t="s">
        <v>25</v>
      </c>
      <c r="C3576" s="28" t="s">
        <v>9592</v>
      </c>
      <c r="D3576" s="29" t="s">
        <v>2036</v>
      </c>
      <c r="E3576" s="292" t="s">
        <v>9593</v>
      </c>
      <c r="F3576" s="292" t="s">
        <v>9594</v>
      </c>
      <c r="G3576" s="2" t="s">
        <v>337</v>
      </c>
      <c r="H3576" s="25">
        <v>50</v>
      </c>
      <c r="I3576" s="18">
        <v>470000000</v>
      </c>
      <c r="J3576" s="6" t="s">
        <v>32</v>
      </c>
      <c r="K3576" s="11" t="s">
        <v>95</v>
      </c>
      <c r="L3576" s="26" t="s">
        <v>34</v>
      </c>
      <c r="M3576" s="2" t="s">
        <v>35</v>
      </c>
      <c r="N3576" s="11" t="s">
        <v>78</v>
      </c>
      <c r="O3576" s="6" t="s">
        <v>79</v>
      </c>
      <c r="P3576" s="11" t="s">
        <v>2039</v>
      </c>
      <c r="Q3576" s="11" t="s">
        <v>2040</v>
      </c>
      <c r="R3576" s="36">
        <v>1.2649999999999999</v>
      </c>
      <c r="S3576" s="293">
        <v>979332.43</v>
      </c>
      <c r="T3576" s="39">
        <f t="shared" si="1918"/>
        <v>1238855.5239500001</v>
      </c>
      <c r="U3576" s="39">
        <f t="shared" si="1933"/>
        <v>1387518.1868240002</v>
      </c>
      <c r="V3576" s="2" t="s">
        <v>80</v>
      </c>
      <c r="W3576" s="2">
        <v>2016</v>
      </c>
      <c r="X3576" s="138"/>
      <c r="Y3576" s="342"/>
    </row>
    <row r="3577" spans="1:25" ht="153" x14ac:dyDescent="0.25">
      <c r="A3577" s="6" t="s">
        <v>9955</v>
      </c>
      <c r="B3577" s="11" t="s">
        <v>25</v>
      </c>
      <c r="C3577" s="28" t="s">
        <v>10437</v>
      </c>
      <c r="D3577" s="29" t="s">
        <v>2036</v>
      </c>
      <c r="E3577" s="292" t="s">
        <v>10438</v>
      </c>
      <c r="F3577" s="292" t="s">
        <v>9595</v>
      </c>
      <c r="G3577" s="2" t="s">
        <v>337</v>
      </c>
      <c r="H3577" s="25">
        <v>50</v>
      </c>
      <c r="I3577" s="18">
        <v>470000000</v>
      </c>
      <c r="J3577" s="6" t="s">
        <v>32</v>
      </c>
      <c r="K3577" s="11" t="s">
        <v>95</v>
      </c>
      <c r="L3577" s="26" t="s">
        <v>34</v>
      </c>
      <c r="M3577" s="2" t="s">
        <v>35</v>
      </c>
      <c r="N3577" s="11" t="s">
        <v>78</v>
      </c>
      <c r="O3577" s="6" t="s">
        <v>79</v>
      </c>
      <c r="P3577" s="11" t="s">
        <v>2039</v>
      </c>
      <c r="Q3577" s="11" t="s">
        <v>2040</v>
      </c>
      <c r="R3577" s="36">
        <v>1.4999999999999999E-2</v>
      </c>
      <c r="S3577" s="293">
        <v>643600.65</v>
      </c>
      <c r="T3577" s="39">
        <f t="shared" si="1918"/>
        <v>9654.0097499999993</v>
      </c>
      <c r="U3577" s="39">
        <f t="shared" si="1933"/>
        <v>10812.49092</v>
      </c>
      <c r="V3577" s="2" t="s">
        <v>80</v>
      </c>
      <c r="W3577" s="2">
        <v>2016</v>
      </c>
      <c r="X3577" s="138"/>
      <c r="Y3577" s="342"/>
    </row>
    <row r="3578" spans="1:25" ht="153" x14ac:dyDescent="0.25">
      <c r="A3578" s="6" t="s">
        <v>9956</v>
      </c>
      <c r="B3578" s="11" t="s">
        <v>25</v>
      </c>
      <c r="C3578" s="28" t="s">
        <v>10479</v>
      </c>
      <c r="D3578" s="29" t="s">
        <v>2036</v>
      </c>
      <c r="E3578" s="292" t="s">
        <v>10480</v>
      </c>
      <c r="F3578" s="292" t="s">
        <v>9596</v>
      </c>
      <c r="G3578" s="2" t="s">
        <v>337</v>
      </c>
      <c r="H3578" s="25">
        <v>50</v>
      </c>
      <c r="I3578" s="18">
        <v>470000000</v>
      </c>
      <c r="J3578" s="6" t="s">
        <v>32</v>
      </c>
      <c r="K3578" s="11" t="s">
        <v>95</v>
      </c>
      <c r="L3578" s="26" t="s">
        <v>34</v>
      </c>
      <c r="M3578" s="2" t="s">
        <v>35</v>
      </c>
      <c r="N3578" s="11" t="s">
        <v>78</v>
      </c>
      <c r="O3578" s="6" t="s">
        <v>79</v>
      </c>
      <c r="P3578" s="11" t="s">
        <v>2039</v>
      </c>
      <c r="Q3578" s="11" t="s">
        <v>2040</v>
      </c>
      <c r="R3578" s="36">
        <v>1.77</v>
      </c>
      <c r="S3578" s="293">
        <v>2002724.42</v>
      </c>
      <c r="T3578" s="39">
        <f t="shared" si="1918"/>
        <v>3544822.2234</v>
      </c>
      <c r="U3578" s="39">
        <f t="shared" si="1933"/>
        <v>3970200.8902080003</v>
      </c>
      <c r="V3578" s="2" t="s">
        <v>80</v>
      </c>
      <c r="W3578" s="2">
        <v>2016</v>
      </c>
      <c r="X3578" s="138"/>
      <c r="Y3578" s="342"/>
    </row>
    <row r="3579" spans="1:25" ht="153" x14ac:dyDescent="0.25">
      <c r="A3579" s="6" t="s">
        <v>9957</v>
      </c>
      <c r="B3579" s="11" t="s">
        <v>25</v>
      </c>
      <c r="C3579" s="28" t="s">
        <v>10442</v>
      </c>
      <c r="D3579" s="29" t="s">
        <v>2036</v>
      </c>
      <c r="E3579" s="292" t="s">
        <v>10443</v>
      </c>
      <c r="F3579" s="292" t="s">
        <v>9597</v>
      </c>
      <c r="G3579" s="2" t="s">
        <v>337</v>
      </c>
      <c r="H3579" s="25">
        <v>50</v>
      </c>
      <c r="I3579" s="18">
        <v>470000000</v>
      </c>
      <c r="J3579" s="6" t="s">
        <v>32</v>
      </c>
      <c r="K3579" s="11" t="s">
        <v>95</v>
      </c>
      <c r="L3579" s="26" t="s">
        <v>34</v>
      </c>
      <c r="M3579" s="2" t="s">
        <v>35</v>
      </c>
      <c r="N3579" s="11" t="s">
        <v>78</v>
      </c>
      <c r="O3579" s="6" t="s">
        <v>79</v>
      </c>
      <c r="P3579" s="11" t="s">
        <v>2039</v>
      </c>
      <c r="Q3579" s="11" t="s">
        <v>2040</v>
      </c>
      <c r="R3579" s="36">
        <v>0.72</v>
      </c>
      <c r="S3579" s="293">
        <v>1290326.95</v>
      </c>
      <c r="T3579" s="39">
        <f t="shared" si="1918"/>
        <v>929035.40399999998</v>
      </c>
      <c r="U3579" s="39">
        <f t="shared" si="1933"/>
        <v>1040519.65248</v>
      </c>
      <c r="V3579" s="2" t="s">
        <v>80</v>
      </c>
      <c r="W3579" s="2">
        <v>2016</v>
      </c>
      <c r="X3579" s="138"/>
      <c r="Y3579" s="342"/>
    </row>
    <row r="3580" spans="1:25" ht="153" x14ac:dyDescent="0.25">
      <c r="A3580" s="6" t="s">
        <v>9958</v>
      </c>
      <c r="B3580" s="11" t="s">
        <v>25</v>
      </c>
      <c r="C3580" s="28" t="s">
        <v>10439</v>
      </c>
      <c r="D3580" s="29" t="s">
        <v>2036</v>
      </c>
      <c r="E3580" s="292" t="s">
        <v>10440</v>
      </c>
      <c r="F3580" s="292" t="s">
        <v>9598</v>
      </c>
      <c r="G3580" s="2" t="s">
        <v>337</v>
      </c>
      <c r="H3580" s="25">
        <v>50</v>
      </c>
      <c r="I3580" s="18">
        <v>470000000</v>
      </c>
      <c r="J3580" s="6" t="s">
        <v>32</v>
      </c>
      <c r="K3580" s="11" t="s">
        <v>95</v>
      </c>
      <c r="L3580" s="26" t="s">
        <v>34</v>
      </c>
      <c r="M3580" s="2" t="s">
        <v>35</v>
      </c>
      <c r="N3580" s="11" t="s">
        <v>78</v>
      </c>
      <c r="O3580" s="6" t="s">
        <v>79</v>
      </c>
      <c r="P3580" s="11" t="s">
        <v>2039</v>
      </c>
      <c r="Q3580" s="11" t="s">
        <v>2040</v>
      </c>
      <c r="R3580" s="36">
        <v>1.81</v>
      </c>
      <c r="S3580" s="293">
        <v>350148.84</v>
      </c>
      <c r="T3580" s="39">
        <f t="shared" si="1918"/>
        <v>633769.40040000004</v>
      </c>
      <c r="U3580" s="39">
        <f t="shared" si="1933"/>
        <v>709821.72844800015</v>
      </c>
      <c r="V3580" s="2" t="s">
        <v>80</v>
      </c>
      <c r="W3580" s="2">
        <v>2016</v>
      </c>
      <c r="X3580" s="138"/>
      <c r="Y3580" s="342"/>
    </row>
    <row r="3581" spans="1:25" ht="153" x14ac:dyDescent="0.25">
      <c r="A3581" s="6" t="s">
        <v>9959</v>
      </c>
      <c r="B3581" s="11" t="s">
        <v>25</v>
      </c>
      <c r="C3581" s="28" t="s">
        <v>10444</v>
      </c>
      <c r="D3581" s="29" t="s">
        <v>2036</v>
      </c>
      <c r="E3581" s="292" t="s">
        <v>10445</v>
      </c>
      <c r="F3581" s="292" t="s">
        <v>9599</v>
      </c>
      <c r="G3581" s="2" t="s">
        <v>337</v>
      </c>
      <c r="H3581" s="25">
        <v>50</v>
      </c>
      <c r="I3581" s="18">
        <v>470000000</v>
      </c>
      <c r="J3581" s="6" t="s">
        <v>32</v>
      </c>
      <c r="K3581" s="11" t="s">
        <v>95</v>
      </c>
      <c r="L3581" s="26" t="s">
        <v>34</v>
      </c>
      <c r="M3581" s="2" t="s">
        <v>35</v>
      </c>
      <c r="N3581" s="11" t="s">
        <v>78</v>
      </c>
      <c r="O3581" s="6" t="s">
        <v>79</v>
      </c>
      <c r="P3581" s="11" t="s">
        <v>2039</v>
      </c>
      <c r="Q3581" s="11" t="s">
        <v>2040</v>
      </c>
      <c r="R3581" s="36">
        <v>3.1</v>
      </c>
      <c r="S3581" s="293">
        <v>286251.86</v>
      </c>
      <c r="T3581" s="39">
        <f t="shared" si="1918"/>
        <v>887380.76599999995</v>
      </c>
      <c r="U3581" s="39">
        <f t="shared" si="1933"/>
        <v>993866.45792000007</v>
      </c>
      <c r="V3581" s="2" t="s">
        <v>80</v>
      </c>
      <c r="W3581" s="2">
        <v>2016</v>
      </c>
      <c r="X3581" s="138"/>
      <c r="Y3581" s="342"/>
    </row>
    <row r="3582" spans="1:25" ht="153" x14ac:dyDescent="0.25">
      <c r="A3582" s="6" t="s">
        <v>9960</v>
      </c>
      <c r="B3582" s="11" t="s">
        <v>25</v>
      </c>
      <c r="C3582" s="28" t="s">
        <v>10446</v>
      </c>
      <c r="D3582" s="29" t="s">
        <v>2036</v>
      </c>
      <c r="E3582" s="292" t="s">
        <v>10447</v>
      </c>
      <c r="F3582" s="292" t="s">
        <v>9600</v>
      </c>
      <c r="G3582" s="2" t="s">
        <v>337</v>
      </c>
      <c r="H3582" s="25">
        <v>50</v>
      </c>
      <c r="I3582" s="18">
        <v>470000000</v>
      </c>
      <c r="J3582" s="6" t="s">
        <v>32</v>
      </c>
      <c r="K3582" s="11" t="s">
        <v>95</v>
      </c>
      <c r="L3582" s="26" t="s">
        <v>34</v>
      </c>
      <c r="M3582" s="2" t="s">
        <v>35</v>
      </c>
      <c r="N3582" s="11" t="s">
        <v>78</v>
      </c>
      <c r="O3582" s="6" t="s">
        <v>79</v>
      </c>
      <c r="P3582" s="11" t="s">
        <v>2039</v>
      </c>
      <c r="Q3582" s="11" t="s">
        <v>2040</v>
      </c>
      <c r="R3582" s="36">
        <v>1.93</v>
      </c>
      <c r="S3582" s="293">
        <v>331366.71000000002</v>
      </c>
      <c r="T3582" s="39">
        <f t="shared" si="1918"/>
        <v>639537.75030000007</v>
      </c>
      <c r="U3582" s="39">
        <f t="shared" si="1933"/>
        <v>716282.28033600014</v>
      </c>
      <c r="V3582" s="2" t="s">
        <v>80</v>
      </c>
      <c r="W3582" s="2">
        <v>2016</v>
      </c>
      <c r="X3582" s="138"/>
      <c r="Y3582" s="342"/>
    </row>
    <row r="3583" spans="1:25" ht="153" x14ac:dyDescent="0.25">
      <c r="A3583" s="6" t="s">
        <v>9961</v>
      </c>
      <c r="B3583" s="11" t="s">
        <v>25</v>
      </c>
      <c r="C3583" s="28" t="s">
        <v>9601</v>
      </c>
      <c r="D3583" s="29" t="s">
        <v>2036</v>
      </c>
      <c r="E3583" s="292" t="s">
        <v>9602</v>
      </c>
      <c r="F3583" s="292" t="s">
        <v>9603</v>
      </c>
      <c r="G3583" s="2" t="s">
        <v>337</v>
      </c>
      <c r="H3583" s="25">
        <v>50</v>
      </c>
      <c r="I3583" s="18">
        <v>470000000</v>
      </c>
      <c r="J3583" s="6" t="s">
        <v>32</v>
      </c>
      <c r="K3583" s="11" t="s">
        <v>95</v>
      </c>
      <c r="L3583" s="26" t="s">
        <v>34</v>
      </c>
      <c r="M3583" s="2" t="s">
        <v>35</v>
      </c>
      <c r="N3583" s="11" t="s">
        <v>78</v>
      </c>
      <c r="O3583" s="6" t="s">
        <v>79</v>
      </c>
      <c r="P3583" s="11" t="s">
        <v>2039</v>
      </c>
      <c r="Q3583" s="11" t="s">
        <v>2040</v>
      </c>
      <c r="R3583" s="36">
        <v>3.51</v>
      </c>
      <c r="S3583" s="293">
        <v>218600.34</v>
      </c>
      <c r="T3583" s="39">
        <f t="shared" si="1918"/>
        <v>767287.19339999999</v>
      </c>
      <c r="U3583" s="39">
        <f t="shared" si="1933"/>
        <v>859361.65660800005</v>
      </c>
      <c r="V3583" s="2" t="s">
        <v>80</v>
      </c>
      <c r="W3583" s="2">
        <v>2016</v>
      </c>
      <c r="X3583" s="138"/>
      <c r="Y3583" s="342"/>
    </row>
    <row r="3584" spans="1:25" ht="153" x14ac:dyDescent="0.25">
      <c r="A3584" s="6" t="s">
        <v>9962</v>
      </c>
      <c r="B3584" s="11" t="s">
        <v>25</v>
      </c>
      <c r="C3584" s="28" t="s">
        <v>9604</v>
      </c>
      <c r="D3584" s="29" t="s">
        <v>2036</v>
      </c>
      <c r="E3584" s="292" t="s">
        <v>9605</v>
      </c>
      <c r="F3584" s="292" t="s">
        <v>9606</v>
      </c>
      <c r="G3584" s="2" t="s">
        <v>337</v>
      </c>
      <c r="H3584" s="25">
        <v>50</v>
      </c>
      <c r="I3584" s="18">
        <v>470000000</v>
      </c>
      <c r="J3584" s="6" t="s">
        <v>32</v>
      </c>
      <c r="K3584" s="11" t="s">
        <v>95</v>
      </c>
      <c r="L3584" s="26" t="s">
        <v>34</v>
      </c>
      <c r="M3584" s="2" t="s">
        <v>35</v>
      </c>
      <c r="N3584" s="11" t="s">
        <v>78</v>
      </c>
      <c r="O3584" s="6" t="s">
        <v>79</v>
      </c>
      <c r="P3584" s="11" t="s">
        <v>2039</v>
      </c>
      <c r="Q3584" s="11" t="s">
        <v>2040</v>
      </c>
      <c r="R3584" s="36">
        <v>0.2</v>
      </c>
      <c r="S3584" s="293">
        <v>143812.42000000001</v>
      </c>
      <c r="T3584" s="39">
        <f t="shared" si="1918"/>
        <v>28762.484000000004</v>
      </c>
      <c r="U3584" s="39">
        <f t="shared" si="1933"/>
        <v>32213.982080000009</v>
      </c>
      <c r="V3584" s="2" t="s">
        <v>80</v>
      </c>
      <c r="W3584" s="2">
        <v>2016</v>
      </c>
      <c r="X3584" s="138"/>
      <c r="Y3584" s="342"/>
    </row>
    <row r="3585" spans="1:25" ht="153" x14ac:dyDescent="0.25">
      <c r="A3585" s="6" t="s">
        <v>9963</v>
      </c>
      <c r="B3585" s="11" t="s">
        <v>25</v>
      </c>
      <c r="C3585" s="28" t="s">
        <v>9607</v>
      </c>
      <c r="D3585" s="29" t="s">
        <v>2036</v>
      </c>
      <c r="E3585" s="292" t="s">
        <v>9608</v>
      </c>
      <c r="F3585" s="292" t="s">
        <v>9609</v>
      </c>
      <c r="G3585" s="2" t="s">
        <v>337</v>
      </c>
      <c r="H3585" s="25">
        <v>50</v>
      </c>
      <c r="I3585" s="18">
        <v>470000000</v>
      </c>
      <c r="J3585" s="6" t="s">
        <v>32</v>
      </c>
      <c r="K3585" s="11" t="s">
        <v>95</v>
      </c>
      <c r="L3585" s="26" t="s">
        <v>34</v>
      </c>
      <c r="M3585" s="2" t="s">
        <v>35</v>
      </c>
      <c r="N3585" s="11" t="s">
        <v>78</v>
      </c>
      <c r="O3585" s="6" t="s">
        <v>79</v>
      </c>
      <c r="P3585" s="11" t="s">
        <v>2039</v>
      </c>
      <c r="Q3585" s="11" t="s">
        <v>2040</v>
      </c>
      <c r="R3585" s="36">
        <v>0.1</v>
      </c>
      <c r="S3585" s="293">
        <v>144160.07</v>
      </c>
      <c r="T3585" s="39">
        <f t="shared" si="1918"/>
        <v>14416.007000000001</v>
      </c>
      <c r="U3585" s="39">
        <f t="shared" si="1933"/>
        <v>16145.927840000004</v>
      </c>
      <c r="V3585" s="2" t="s">
        <v>80</v>
      </c>
      <c r="W3585" s="2">
        <v>2016</v>
      </c>
      <c r="X3585" s="138"/>
      <c r="Y3585" s="342"/>
    </row>
    <row r="3586" spans="1:25" ht="153" x14ac:dyDescent="0.25">
      <c r="A3586" s="6" t="s">
        <v>9964</v>
      </c>
      <c r="B3586" s="11" t="s">
        <v>25</v>
      </c>
      <c r="C3586" s="28" t="s">
        <v>9610</v>
      </c>
      <c r="D3586" s="29" t="s">
        <v>2036</v>
      </c>
      <c r="E3586" s="292" t="s">
        <v>9611</v>
      </c>
      <c r="F3586" s="292" t="s">
        <v>9612</v>
      </c>
      <c r="G3586" s="2" t="s">
        <v>337</v>
      </c>
      <c r="H3586" s="25">
        <v>50</v>
      </c>
      <c r="I3586" s="18">
        <v>470000000</v>
      </c>
      <c r="J3586" s="6" t="s">
        <v>32</v>
      </c>
      <c r="K3586" s="11" t="s">
        <v>95</v>
      </c>
      <c r="L3586" s="26" t="s">
        <v>34</v>
      </c>
      <c r="M3586" s="2" t="s">
        <v>35</v>
      </c>
      <c r="N3586" s="11" t="s">
        <v>78</v>
      </c>
      <c r="O3586" s="6" t="s">
        <v>79</v>
      </c>
      <c r="P3586" s="32" t="s">
        <v>340</v>
      </c>
      <c r="Q3586" s="11" t="s">
        <v>353</v>
      </c>
      <c r="R3586" s="36">
        <v>420</v>
      </c>
      <c r="S3586" s="293">
        <v>242.22</v>
      </c>
      <c r="T3586" s="39">
        <f t="shared" si="1918"/>
        <v>101732.4</v>
      </c>
      <c r="U3586" s="39">
        <f t="shared" si="1933"/>
        <v>113940.288</v>
      </c>
      <c r="V3586" s="2" t="s">
        <v>80</v>
      </c>
      <c r="W3586" s="2">
        <v>2016</v>
      </c>
      <c r="X3586" s="138"/>
      <c r="Y3586" s="342"/>
    </row>
    <row r="3587" spans="1:25" ht="153" x14ac:dyDescent="0.25">
      <c r="A3587" s="6" t="s">
        <v>9965</v>
      </c>
      <c r="B3587" s="11" t="s">
        <v>25</v>
      </c>
      <c r="C3587" s="28" t="s">
        <v>9613</v>
      </c>
      <c r="D3587" s="29" t="s">
        <v>2036</v>
      </c>
      <c r="E3587" s="292" t="s">
        <v>9614</v>
      </c>
      <c r="F3587" s="292" t="s">
        <v>9615</v>
      </c>
      <c r="G3587" s="2" t="s">
        <v>337</v>
      </c>
      <c r="H3587" s="25">
        <v>50</v>
      </c>
      <c r="I3587" s="18">
        <v>470000000</v>
      </c>
      <c r="J3587" s="6" t="s">
        <v>32</v>
      </c>
      <c r="K3587" s="11" t="s">
        <v>95</v>
      </c>
      <c r="L3587" s="26" t="s">
        <v>34</v>
      </c>
      <c r="M3587" s="2" t="s">
        <v>35</v>
      </c>
      <c r="N3587" s="11" t="s">
        <v>78</v>
      </c>
      <c r="O3587" s="6" t="s">
        <v>79</v>
      </c>
      <c r="P3587" s="11" t="s">
        <v>2039</v>
      </c>
      <c r="Q3587" s="11" t="s">
        <v>2040</v>
      </c>
      <c r="R3587" s="36">
        <v>0.05</v>
      </c>
      <c r="S3587" s="293">
        <v>264165.63</v>
      </c>
      <c r="T3587" s="39">
        <f t="shared" si="1918"/>
        <v>13208.281500000001</v>
      </c>
      <c r="U3587" s="39">
        <f t="shared" si="1933"/>
        <v>14793.275280000002</v>
      </c>
      <c r="V3587" s="2" t="s">
        <v>80</v>
      </c>
      <c r="W3587" s="2">
        <v>2016</v>
      </c>
      <c r="X3587" s="138"/>
      <c r="Y3587" s="342"/>
    </row>
    <row r="3588" spans="1:25" ht="153" x14ac:dyDescent="0.25">
      <c r="A3588" s="6" t="s">
        <v>9966</v>
      </c>
      <c r="B3588" s="11" t="s">
        <v>25</v>
      </c>
      <c r="C3588" s="28" t="s">
        <v>9616</v>
      </c>
      <c r="D3588" s="29" t="s">
        <v>2150</v>
      </c>
      <c r="E3588" s="292" t="s">
        <v>9617</v>
      </c>
      <c r="F3588" s="292" t="s">
        <v>9618</v>
      </c>
      <c r="G3588" s="2" t="s">
        <v>337</v>
      </c>
      <c r="H3588" s="25">
        <v>50</v>
      </c>
      <c r="I3588" s="18">
        <v>470000000</v>
      </c>
      <c r="J3588" s="6" t="s">
        <v>32</v>
      </c>
      <c r="K3588" s="11" t="s">
        <v>240</v>
      </c>
      <c r="L3588" s="26" t="s">
        <v>34</v>
      </c>
      <c r="M3588" s="2" t="s">
        <v>35</v>
      </c>
      <c r="N3588" s="11" t="s">
        <v>78</v>
      </c>
      <c r="O3588" s="6" t="s">
        <v>79</v>
      </c>
      <c r="P3588" s="11">
        <v>796</v>
      </c>
      <c r="Q3588" s="11" t="s">
        <v>39</v>
      </c>
      <c r="R3588" s="36">
        <v>68</v>
      </c>
      <c r="S3588" s="293">
        <v>1162.8</v>
      </c>
      <c r="T3588" s="39">
        <f t="shared" ref="T3588:T3635" si="1934">R3588*S3588</f>
        <v>79070.399999999994</v>
      </c>
      <c r="U3588" s="39">
        <f t="shared" si="1933"/>
        <v>88558.847999999998</v>
      </c>
      <c r="V3588" s="2" t="s">
        <v>80</v>
      </c>
      <c r="W3588" s="2">
        <v>2016</v>
      </c>
      <c r="X3588" s="138"/>
      <c r="Y3588" s="342"/>
    </row>
    <row r="3589" spans="1:25" ht="153" x14ac:dyDescent="0.25">
      <c r="A3589" s="6" t="s">
        <v>9967</v>
      </c>
      <c r="B3589" s="11" t="s">
        <v>25</v>
      </c>
      <c r="C3589" s="28" t="s">
        <v>9616</v>
      </c>
      <c r="D3589" s="29" t="s">
        <v>2150</v>
      </c>
      <c r="E3589" s="292" t="s">
        <v>9617</v>
      </c>
      <c r="F3589" s="292" t="s">
        <v>9619</v>
      </c>
      <c r="G3589" s="2" t="s">
        <v>337</v>
      </c>
      <c r="H3589" s="25">
        <v>50</v>
      </c>
      <c r="I3589" s="18">
        <v>470000000</v>
      </c>
      <c r="J3589" s="6" t="s">
        <v>32</v>
      </c>
      <c r="K3589" s="11" t="s">
        <v>240</v>
      </c>
      <c r="L3589" s="26" t="s">
        <v>34</v>
      </c>
      <c r="M3589" s="2" t="s">
        <v>35</v>
      </c>
      <c r="N3589" s="11" t="s">
        <v>78</v>
      </c>
      <c r="O3589" s="6" t="s">
        <v>79</v>
      </c>
      <c r="P3589" s="11">
        <v>796</v>
      </c>
      <c r="Q3589" s="11" t="s">
        <v>39</v>
      </c>
      <c r="R3589" s="36">
        <v>208</v>
      </c>
      <c r="S3589" s="293">
        <v>807.7</v>
      </c>
      <c r="T3589" s="39">
        <f t="shared" si="1934"/>
        <v>168001.6</v>
      </c>
      <c r="U3589" s="39">
        <f t="shared" si="1933"/>
        <v>188161.79200000002</v>
      </c>
      <c r="V3589" s="2" t="s">
        <v>80</v>
      </c>
      <c r="W3589" s="2">
        <v>2016</v>
      </c>
      <c r="X3589" s="138"/>
      <c r="Y3589" s="342"/>
    </row>
    <row r="3590" spans="1:25" ht="153" x14ac:dyDescent="0.25">
      <c r="A3590" s="6" t="s">
        <v>9968</v>
      </c>
      <c r="B3590" s="11" t="s">
        <v>25</v>
      </c>
      <c r="C3590" s="28" t="s">
        <v>9616</v>
      </c>
      <c r="D3590" s="29" t="s">
        <v>2150</v>
      </c>
      <c r="E3590" s="292" t="s">
        <v>9617</v>
      </c>
      <c r="F3590" s="292" t="s">
        <v>9620</v>
      </c>
      <c r="G3590" s="2" t="s">
        <v>337</v>
      </c>
      <c r="H3590" s="25">
        <v>50</v>
      </c>
      <c r="I3590" s="18">
        <v>470000000</v>
      </c>
      <c r="J3590" s="6" t="s">
        <v>32</v>
      </c>
      <c r="K3590" s="11" t="s">
        <v>240</v>
      </c>
      <c r="L3590" s="26" t="s">
        <v>34</v>
      </c>
      <c r="M3590" s="2" t="s">
        <v>35</v>
      </c>
      <c r="N3590" s="11" t="s">
        <v>78</v>
      </c>
      <c r="O3590" s="6" t="s">
        <v>79</v>
      </c>
      <c r="P3590" s="11">
        <v>796</v>
      </c>
      <c r="Q3590" s="11" t="s">
        <v>39</v>
      </c>
      <c r="R3590" s="36">
        <v>411</v>
      </c>
      <c r="S3590" s="293">
        <v>576.79999999999995</v>
      </c>
      <c r="T3590" s="39">
        <f t="shared" si="1934"/>
        <v>237064.8</v>
      </c>
      <c r="U3590" s="39">
        <f t="shared" si="1933"/>
        <v>265512.576</v>
      </c>
      <c r="V3590" s="2" t="s">
        <v>80</v>
      </c>
      <c r="W3590" s="2">
        <v>2016</v>
      </c>
      <c r="X3590" s="138"/>
      <c r="Y3590" s="342"/>
    </row>
    <row r="3591" spans="1:25" ht="153" x14ac:dyDescent="0.25">
      <c r="A3591" s="6" t="s">
        <v>9969</v>
      </c>
      <c r="B3591" s="11" t="s">
        <v>25</v>
      </c>
      <c r="C3591" s="28" t="s">
        <v>9616</v>
      </c>
      <c r="D3591" s="29" t="s">
        <v>2150</v>
      </c>
      <c r="E3591" s="292" t="s">
        <v>9617</v>
      </c>
      <c r="F3591" s="292" t="s">
        <v>9621</v>
      </c>
      <c r="G3591" s="2" t="s">
        <v>337</v>
      </c>
      <c r="H3591" s="25">
        <v>50</v>
      </c>
      <c r="I3591" s="18">
        <v>470000000</v>
      </c>
      <c r="J3591" s="6" t="s">
        <v>32</v>
      </c>
      <c r="K3591" s="11" t="s">
        <v>240</v>
      </c>
      <c r="L3591" s="26" t="s">
        <v>34</v>
      </c>
      <c r="M3591" s="2" t="s">
        <v>35</v>
      </c>
      <c r="N3591" s="11" t="s">
        <v>78</v>
      </c>
      <c r="O3591" s="6" t="s">
        <v>79</v>
      </c>
      <c r="P3591" s="11">
        <v>796</v>
      </c>
      <c r="Q3591" s="11" t="s">
        <v>39</v>
      </c>
      <c r="R3591" s="36">
        <v>145</v>
      </c>
      <c r="S3591" s="293">
        <v>526.9</v>
      </c>
      <c r="T3591" s="39">
        <f t="shared" si="1934"/>
        <v>76400.5</v>
      </c>
      <c r="U3591" s="39">
        <f t="shared" si="1933"/>
        <v>85568.560000000012</v>
      </c>
      <c r="V3591" s="2" t="s">
        <v>80</v>
      </c>
      <c r="W3591" s="2">
        <v>2016</v>
      </c>
      <c r="X3591" s="138"/>
      <c r="Y3591" s="342"/>
    </row>
    <row r="3592" spans="1:25" ht="153" x14ac:dyDescent="0.25">
      <c r="A3592" s="6" t="s">
        <v>9970</v>
      </c>
      <c r="B3592" s="11" t="s">
        <v>25</v>
      </c>
      <c r="C3592" s="28" t="s">
        <v>9616</v>
      </c>
      <c r="D3592" s="29" t="s">
        <v>2150</v>
      </c>
      <c r="E3592" s="292" t="s">
        <v>9617</v>
      </c>
      <c r="F3592" s="292" t="s">
        <v>9622</v>
      </c>
      <c r="G3592" s="2" t="s">
        <v>337</v>
      </c>
      <c r="H3592" s="25">
        <v>50</v>
      </c>
      <c r="I3592" s="18">
        <v>470000000</v>
      </c>
      <c r="J3592" s="6" t="s">
        <v>32</v>
      </c>
      <c r="K3592" s="11" t="s">
        <v>240</v>
      </c>
      <c r="L3592" s="26" t="s">
        <v>34</v>
      </c>
      <c r="M3592" s="2" t="s">
        <v>35</v>
      </c>
      <c r="N3592" s="11" t="s">
        <v>78</v>
      </c>
      <c r="O3592" s="6" t="s">
        <v>79</v>
      </c>
      <c r="P3592" s="11">
        <v>796</v>
      </c>
      <c r="Q3592" s="11" t="s">
        <v>39</v>
      </c>
      <c r="R3592" s="36">
        <v>340</v>
      </c>
      <c r="S3592" s="293">
        <v>538</v>
      </c>
      <c r="T3592" s="39">
        <f t="shared" si="1934"/>
        <v>182920</v>
      </c>
      <c r="U3592" s="39">
        <f t="shared" si="1933"/>
        <v>204870.40000000002</v>
      </c>
      <c r="V3592" s="2" t="s">
        <v>80</v>
      </c>
      <c r="W3592" s="2">
        <v>2016</v>
      </c>
      <c r="X3592" s="138"/>
      <c r="Y3592" s="342"/>
    </row>
    <row r="3593" spans="1:25" ht="153" x14ac:dyDescent="0.25">
      <c r="A3593" s="6" t="s">
        <v>9971</v>
      </c>
      <c r="B3593" s="11" t="s">
        <v>25</v>
      </c>
      <c r="C3593" s="28" t="s">
        <v>9357</v>
      </c>
      <c r="D3593" s="29" t="s">
        <v>9358</v>
      </c>
      <c r="E3593" s="292" t="s">
        <v>10430</v>
      </c>
      <c r="F3593" s="292" t="s">
        <v>9623</v>
      </c>
      <c r="G3593" s="2" t="s">
        <v>337</v>
      </c>
      <c r="H3593" s="25">
        <v>50</v>
      </c>
      <c r="I3593" s="18">
        <v>470000000</v>
      </c>
      <c r="J3593" s="6" t="s">
        <v>32</v>
      </c>
      <c r="K3593" s="11" t="s">
        <v>240</v>
      </c>
      <c r="L3593" s="26" t="s">
        <v>34</v>
      </c>
      <c r="M3593" s="2" t="s">
        <v>35</v>
      </c>
      <c r="N3593" s="11" t="s">
        <v>78</v>
      </c>
      <c r="O3593" s="6" t="s">
        <v>79</v>
      </c>
      <c r="P3593" s="11">
        <v>839</v>
      </c>
      <c r="Q3593" s="11" t="s">
        <v>2030</v>
      </c>
      <c r="R3593" s="36">
        <v>1225</v>
      </c>
      <c r="S3593" s="293">
        <v>585</v>
      </c>
      <c r="T3593" s="39">
        <f t="shared" si="1934"/>
        <v>716625</v>
      </c>
      <c r="U3593" s="39">
        <f t="shared" si="1933"/>
        <v>802620.00000000012</v>
      </c>
      <c r="V3593" s="2" t="s">
        <v>80</v>
      </c>
      <c r="W3593" s="2">
        <v>2016</v>
      </c>
      <c r="X3593" s="138"/>
      <c r="Y3593" s="342"/>
    </row>
    <row r="3594" spans="1:25" ht="153" x14ac:dyDescent="0.25">
      <c r="A3594" s="6" t="s">
        <v>9972</v>
      </c>
      <c r="B3594" s="11" t="s">
        <v>25</v>
      </c>
      <c r="C3594" s="28" t="s">
        <v>9357</v>
      </c>
      <c r="D3594" s="29" t="s">
        <v>9358</v>
      </c>
      <c r="E3594" s="292" t="s">
        <v>10430</v>
      </c>
      <c r="F3594" s="292" t="s">
        <v>9624</v>
      </c>
      <c r="G3594" s="2" t="s">
        <v>337</v>
      </c>
      <c r="H3594" s="25">
        <v>50</v>
      </c>
      <c r="I3594" s="18">
        <v>470000000</v>
      </c>
      <c r="J3594" s="6" t="s">
        <v>32</v>
      </c>
      <c r="K3594" s="11" t="s">
        <v>240</v>
      </c>
      <c r="L3594" s="26" t="s">
        <v>34</v>
      </c>
      <c r="M3594" s="2" t="s">
        <v>35</v>
      </c>
      <c r="N3594" s="11" t="s">
        <v>78</v>
      </c>
      <c r="O3594" s="6" t="s">
        <v>79</v>
      </c>
      <c r="P3594" s="11">
        <v>839</v>
      </c>
      <c r="Q3594" s="11" t="s">
        <v>2030</v>
      </c>
      <c r="R3594" s="36">
        <v>340</v>
      </c>
      <c r="S3594" s="36">
        <v>595</v>
      </c>
      <c r="T3594" s="39">
        <f t="shared" si="1934"/>
        <v>202300</v>
      </c>
      <c r="U3594" s="39">
        <f t="shared" si="1933"/>
        <v>226576.00000000003</v>
      </c>
      <c r="V3594" s="2" t="s">
        <v>80</v>
      </c>
      <c r="W3594" s="2">
        <v>2016</v>
      </c>
      <c r="X3594" s="138"/>
      <c r="Y3594" s="342"/>
    </row>
    <row r="3595" spans="1:25" ht="153" x14ac:dyDescent="0.25">
      <c r="A3595" s="6" t="s">
        <v>9973</v>
      </c>
      <c r="B3595" s="11" t="s">
        <v>25</v>
      </c>
      <c r="C3595" s="28" t="s">
        <v>9625</v>
      </c>
      <c r="D3595" s="29" t="s">
        <v>8502</v>
      </c>
      <c r="E3595" s="292" t="s">
        <v>10432</v>
      </c>
      <c r="F3595" s="292" t="s">
        <v>9626</v>
      </c>
      <c r="G3595" s="2" t="s">
        <v>337</v>
      </c>
      <c r="H3595" s="25">
        <v>50</v>
      </c>
      <c r="I3595" s="18">
        <v>470000000</v>
      </c>
      <c r="J3595" s="6" t="s">
        <v>32</v>
      </c>
      <c r="K3595" s="11" t="s">
        <v>240</v>
      </c>
      <c r="L3595" s="26" t="s">
        <v>34</v>
      </c>
      <c r="M3595" s="2" t="s">
        <v>35</v>
      </c>
      <c r="N3595" s="11" t="s">
        <v>78</v>
      </c>
      <c r="O3595" s="6" t="s">
        <v>79</v>
      </c>
      <c r="P3595" s="11">
        <v>796</v>
      </c>
      <c r="Q3595" s="11" t="s">
        <v>39</v>
      </c>
      <c r="R3595" s="36">
        <v>394</v>
      </c>
      <c r="S3595" s="293">
        <v>8776.2999999999993</v>
      </c>
      <c r="T3595" s="39">
        <f t="shared" si="1934"/>
        <v>3457862.1999999997</v>
      </c>
      <c r="U3595" s="39">
        <f t="shared" si="1933"/>
        <v>3872805.6639999999</v>
      </c>
      <c r="V3595" s="2" t="s">
        <v>80</v>
      </c>
      <c r="W3595" s="2">
        <v>2016</v>
      </c>
      <c r="X3595" s="138"/>
      <c r="Y3595" s="342"/>
    </row>
    <row r="3596" spans="1:25" ht="153" x14ac:dyDescent="0.25">
      <c r="A3596" s="6" t="s">
        <v>9974</v>
      </c>
      <c r="B3596" s="11" t="s">
        <v>25</v>
      </c>
      <c r="C3596" s="28" t="s">
        <v>9627</v>
      </c>
      <c r="D3596" s="29" t="s">
        <v>9628</v>
      </c>
      <c r="E3596" s="292" t="s">
        <v>9629</v>
      </c>
      <c r="F3596" s="292" t="s">
        <v>9630</v>
      </c>
      <c r="G3596" s="2" t="s">
        <v>337</v>
      </c>
      <c r="H3596" s="25">
        <v>50</v>
      </c>
      <c r="I3596" s="18">
        <v>470000000</v>
      </c>
      <c r="J3596" s="6" t="s">
        <v>32</v>
      </c>
      <c r="K3596" s="11" t="s">
        <v>240</v>
      </c>
      <c r="L3596" s="26" t="s">
        <v>34</v>
      </c>
      <c r="M3596" s="2" t="s">
        <v>35</v>
      </c>
      <c r="N3596" s="11" t="s">
        <v>78</v>
      </c>
      <c r="O3596" s="6" t="s">
        <v>79</v>
      </c>
      <c r="P3596" s="11">
        <v>796</v>
      </c>
      <c r="Q3596" s="11" t="s">
        <v>39</v>
      </c>
      <c r="R3596" s="36">
        <v>394</v>
      </c>
      <c r="S3596" s="293">
        <v>6412.8</v>
      </c>
      <c r="T3596" s="39">
        <f t="shared" si="1934"/>
        <v>2526643.2000000002</v>
      </c>
      <c r="U3596" s="39">
        <f t="shared" si="1933"/>
        <v>2829840.3840000005</v>
      </c>
      <c r="V3596" s="2" t="s">
        <v>80</v>
      </c>
      <c r="W3596" s="2">
        <v>2016</v>
      </c>
      <c r="X3596" s="138"/>
      <c r="Y3596" s="342"/>
    </row>
    <row r="3597" spans="1:25" ht="153" x14ac:dyDescent="0.25">
      <c r="A3597" s="6" t="s">
        <v>9975</v>
      </c>
      <c r="B3597" s="11" t="s">
        <v>25</v>
      </c>
      <c r="C3597" s="28" t="s">
        <v>9625</v>
      </c>
      <c r="D3597" s="29" t="s">
        <v>8502</v>
      </c>
      <c r="E3597" s="292" t="s">
        <v>10432</v>
      </c>
      <c r="F3597" s="292" t="s">
        <v>10778</v>
      </c>
      <c r="G3597" s="2" t="s">
        <v>337</v>
      </c>
      <c r="H3597" s="25">
        <v>50</v>
      </c>
      <c r="I3597" s="18">
        <v>470000000</v>
      </c>
      <c r="J3597" s="6" t="s">
        <v>32</v>
      </c>
      <c r="K3597" s="11" t="s">
        <v>240</v>
      </c>
      <c r="L3597" s="26" t="s">
        <v>34</v>
      </c>
      <c r="M3597" s="2" t="s">
        <v>35</v>
      </c>
      <c r="N3597" s="11" t="s">
        <v>78</v>
      </c>
      <c r="O3597" s="6" t="s">
        <v>79</v>
      </c>
      <c r="P3597" s="11">
        <v>796</v>
      </c>
      <c r="Q3597" s="11" t="s">
        <v>39</v>
      </c>
      <c r="R3597" s="36">
        <v>1102</v>
      </c>
      <c r="S3597" s="293">
        <v>2425.8000000000002</v>
      </c>
      <c r="T3597" s="39">
        <f t="shared" si="1934"/>
        <v>2673231.6</v>
      </c>
      <c r="U3597" s="39">
        <f t="shared" si="1933"/>
        <v>2994019.3920000005</v>
      </c>
      <c r="V3597" s="2" t="s">
        <v>80</v>
      </c>
      <c r="W3597" s="2">
        <v>2016</v>
      </c>
      <c r="X3597" s="138"/>
      <c r="Y3597" s="342"/>
    </row>
    <row r="3598" spans="1:25" ht="153" x14ac:dyDescent="0.25">
      <c r="A3598" s="6" t="s">
        <v>9976</v>
      </c>
      <c r="B3598" s="11" t="s">
        <v>25</v>
      </c>
      <c r="C3598" s="28" t="s">
        <v>9627</v>
      </c>
      <c r="D3598" s="29" t="s">
        <v>9628</v>
      </c>
      <c r="E3598" s="292" t="s">
        <v>9629</v>
      </c>
      <c r="F3598" s="292" t="s">
        <v>9631</v>
      </c>
      <c r="G3598" s="2" t="s">
        <v>337</v>
      </c>
      <c r="H3598" s="25">
        <v>50</v>
      </c>
      <c r="I3598" s="18">
        <v>470000000</v>
      </c>
      <c r="J3598" s="6" t="s">
        <v>32</v>
      </c>
      <c r="K3598" s="11" t="s">
        <v>240</v>
      </c>
      <c r="L3598" s="26" t="s">
        <v>34</v>
      </c>
      <c r="M3598" s="2" t="s">
        <v>35</v>
      </c>
      <c r="N3598" s="11" t="s">
        <v>78</v>
      </c>
      <c r="O3598" s="6" t="s">
        <v>79</v>
      </c>
      <c r="P3598" s="11">
        <v>796</v>
      </c>
      <c r="Q3598" s="11" t="s">
        <v>39</v>
      </c>
      <c r="R3598" s="36">
        <v>1102</v>
      </c>
      <c r="S3598" s="293">
        <v>1431.1</v>
      </c>
      <c r="T3598" s="39">
        <f t="shared" si="1934"/>
        <v>1577072.2</v>
      </c>
      <c r="U3598" s="39">
        <f t="shared" si="1933"/>
        <v>1766320.8640000001</v>
      </c>
      <c r="V3598" s="2" t="s">
        <v>80</v>
      </c>
      <c r="W3598" s="2">
        <v>2016</v>
      </c>
      <c r="X3598" s="138"/>
      <c r="Y3598" s="342"/>
    </row>
    <row r="3599" spans="1:25" ht="153" x14ac:dyDescent="0.25">
      <c r="A3599" s="6" t="s">
        <v>9977</v>
      </c>
      <c r="B3599" s="11" t="s">
        <v>25</v>
      </c>
      <c r="C3599" s="28" t="s">
        <v>9625</v>
      </c>
      <c r="D3599" s="29" t="s">
        <v>8502</v>
      </c>
      <c r="E3599" s="292" t="s">
        <v>10432</v>
      </c>
      <c r="F3599" s="292" t="s">
        <v>9632</v>
      </c>
      <c r="G3599" s="2" t="s">
        <v>337</v>
      </c>
      <c r="H3599" s="25">
        <v>50</v>
      </c>
      <c r="I3599" s="18">
        <v>470000000</v>
      </c>
      <c r="J3599" s="6" t="s">
        <v>32</v>
      </c>
      <c r="K3599" s="11" t="s">
        <v>240</v>
      </c>
      <c r="L3599" s="26" t="s">
        <v>34</v>
      </c>
      <c r="M3599" s="2" t="s">
        <v>35</v>
      </c>
      <c r="N3599" s="11" t="s">
        <v>78</v>
      </c>
      <c r="O3599" s="6" t="s">
        <v>79</v>
      </c>
      <c r="P3599" s="11">
        <v>796</v>
      </c>
      <c r="Q3599" s="11" t="s">
        <v>39</v>
      </c>
      <c r="R3599" s="36">
        <v>295</v>
      </c>
      <c r="S3599" s="293">
        <v>4081.9</v>
      </c>
      <c r="T3599" s="39">
        <f t="shared" si="1934"/>
        <v>1204160.5</v>
      </c>
      <c r="U3599" s="39">
        <f t="shared" si="1933"/>
        <v>1348659.7600000002</v>
      </c>
      <c r="V3599" s="2" t="s">
        <v>80</v>
      </c>
      <c r="W3599" s="2">
        <v>2016</v>
      </c>
      <c r="X3599" s="138"/>
      <c r="Y3599" s="342"/>
    </row>
    <row r="3600" spans="1:25" ht="153" x14ac:dyDescent="0.25">
      <c r="A3600" s="6" t="s">
        <v>9978</v>
      </c>
      <c r="B3600" s="11" t="s">
        <v>25</v>
      </c>
      <c r="C3600" s="28" t="s">
        <v>9627</v>
      </c>
      <c r="D3600" s="29" t="s">
        <v>9628</v>
      </c>
      <c r="E3600" s="292" t="s">
        <v>9629</v>
      </c>
      <c r="F3600" s="292" t="s">
        <v>9633</v>
      </c>
      <c r="G3600" s="2" t="s">
        <v>337</v>
      </c>
      <c r="H3600" s="25">
        <v>50</v>
      </c>
      <c r="I3600" s="18">
        <v>470000000</v>
      </c>
      <c r="J3600" s="6" t="s">
        <v>32</v>
      </c>
      <c r="K3600" s="11" t="s">
        <v>240</v>
      </c>
      <c r="L3600" s="26" t="s">
        <v>34</v>
      </c>
      <c r="M3600" s="2" t="s">
        <v>35</v>
      </c>
      <c r="N3600" s="11" t="s">
        <v>78</v>
      </c>
      <c r="O3600" s="6" t="s">
        <v>79</v>
      </c>
      <c r="P3600" s="11">
        <v>796</v>
      </c>
      <c r="Q3600" s="11" t="s">
        <v>39</v>
      </c>
      <c r="R3600" s="36">
        <v>295</v>
      </c>
      <c r="S3600" s="293">
        <v>2088.4</v>
      </c>
      <c r="T3600" s="39">
        <f t="shared" si="1934"/>
        <v>616078</v>
      </c>
      <c r="U3600" s="39">
        <f t="shared" si="1933"/>
        <v>690007.3600000001</v>
      </c>
      <c r="V3600" s="2" t="s">
        <v>80</v>
      </c>
      <c r="W3600" s="2">
        <v>2016</v>
      </c>
      <c r="X3600" s="138"/>
      <c r="Y3600" s="342"/>
    </row>
    <row r="3601" spans="1:25" ht="153" x14ac:dyDescent="0.25">
      <c r="A3601" s="6" t="s">
        <v>9979</v>
      </c>
      <c r="B3601" s="11" t="s">
        <v>25</v>
      </c>
      <c r="C3601" s="28" t="s">
        <v>9625</v>
      </c>
      <c r="D3601" s="29" t="s">
        <v>8502</v>
      </c>
      <c r="E3601" s="292" t="s">
        <v>10432</v>
      </c>
      <c r="F3601" s="292" t="s">
        <v>9634</v>
      </c>
      <c r="G3601" s="2" t="s">
        <v>337</v>
      </c>
      <c r="H3601" s="25">
        <v>50</v>
      </c>
      <c r="I3601" s="18">
        <v>470000000</v>
      </c>
      <c r="J3601" s="6" t="s">
        <v>32</v>
      </c>
      <c r="K3601" s="11" t="s">
        <v>240</v>
      </c>
      <c r="L3601" s="26" t="s">
        <v>34</v>
      </c>
      <c r="M3601" s="2" t="s">
        <v>35</v>
      </c>
      <c r="N3601" s="11" t="s">
        <v>78</v>
      </c>
      <c r="O3601" s="6" t="s">
        <v>79</v>
      </c>
      <c r="P3601" s="11">
        <v>796</v>
      </c>
      <c r="Q3601" s="11" t="s">
        <v>39</v>
      </c>
      <c r="R3601" s="36">
        <v>340</v>
      </c>
      <c r="S3601" s="293">
        <v>5709.5</v>
      </c>
      <c r="T3601" s="39">
        <f t="shared" si="1934"/>
        <v>1941230</v>
      </c>
      <c r="U3601" s="39">
        <f t="shared" si="1933"/>
        <v>2174177.6</v>
      </c>
      <c r="V3601" s="2" t="s">
        <v>80</v>
      </c>
      <c r="W3601" s="2">
        <v>2016</v>
      </c>
      <c r="X3601" s="138"/>
      <c r="Y3601" s="342"/>
    </row>
    <row r="3602" spans="1:25" ht="153" x14ac:dyDescent="0.25">
      <c r="A3602" s="6" t="s">
        <v>9980</v>
      </c>
      <c r="B3602" s="11" t="s">
        <v>25</v>
      </c>
      <c r="C3602" s="28" t="s">
        <v>9627</v>
      </c>
      <c r="D3602" s="29" t="s">
        <v>9628</v>
      </c>
      <c r="E3602" s="292" t="s">
        <v>9629</v>
      </c>
      <c r="F3602" s="292" t="s">
        <v>9635</v>
      </c>
      <c r="G3602" s="2" t="s">
        <v>337</v>
      </c>
      <c r="H3602" s="25">
        <v>50</v>
      </c>
      <c r="I3602" s="18">
        <v>470000000</v>
      </c>
      <c r="J3602" s="6" t="s">
        <v>32</v>
      </c>
      <c r="K3602" s="11" t="s">
        <v>240</v>
      </c>
      <c r="L3602" s="26" t="s">
        <v>34</v>
      </c>
      <c r="M3602" s="2" t="s">
        <v>35</v>
      </c>
      <c r="N3602" s="11" t="s">
        <v>78</v>
      </c>
      <c r="O3602" s="6" t="s">
        <v>79</v>
      </c>
      <c r="P3602" s="11">
        <v>796</v>
      </c>
      <c r="Q3602" s="11" t="s">
        <v>39</v>
      </c>
      <c r="R3602" s="36">
        <v>340</v>
      </c>
      <c r="S3602" s="293">
        <v>3459.8</v>
      </c>
      <c r="T3602" s="39">
        <f t="shared" si="1934"/>
        <v>1176332</v>
      </c>
      <c r="U3602" s="39">
        <f t="shared" si="1933"/>
        <v>1317491.8400000001</v>
      </c>
      <c r="V3602" s="2" t="s">
        <v>80</v>
      </c>
      <c r="W3602" s="2">
        <v>2016</v>
      </c>
      <c r="X3602" s="138"/>
      <c r="Y3602" s="342"/>
    </row>
    <row r="3603" spans="1:25" ht="153" x14ac:dyDescent="0.25">
      <c r="A3603" s="6" t="s">
        <v>9981</v>
      </c>
      <c r="B3603" s="11" t="s">
        <v>25</v>
      </c>
      <c r="C3603" s="28" t="s">
        <v>9625</v>
      </c>
      <c r="D3603" s="29" t="s">
        <v>8502</v>
      </c>
      <c r="E3603" s="292" t="s">
        <v>10432</v>
      </c>
      <c r="F3603" s="292" t="s">
        <v>9636</v>
      </c>
      <c r="G3603" s="2" t="s">
        <v>337</v>
      </c>
      <c r="H3603" s="25">
        <v>50</v>
      </c>
      <c r="I3603" s="18">
        <v>470000000</v>
      </c>
      <c r="J3603" s="6" t="s">
        <v>32</v>
      </c>
      <c r="K3603" s="11" t="s">
        <v>240</v>
      </c>
      <c r="L3603" s="26" t="s">
        <v>34</v>
      </c>
      <c r="M3603" s="2" t="s">
        <v>35</v>
      </c>
      <c r="N3603" s="11" t="s">
        <v>78</v>
      </c>
      <c r="O3603" s="6" t="s">
        <v>79</v>
      </c>
      <c r="P3603" s="11">
        <v>796</v>
      </c>
      <c r="Q3603" s="11" t="s">
        <v>39</v>
      </c>
      <c r="R3603" s="36">
        <v>833</v>
      </c>
      <c r="S3603" s="293">
        <v>3412.4</v>
      </c>
      <c r="T3603" s="39">
        <f t="shared" si="1934"/>
        <v>2842529.2</v>
      </c>
      <c r="U3603" s="39">
        <f t="shared" si="1933"/>
        <v>3183632.7040000004</v>
      </c>
      <c r="V3603" s="2" t="s">
        <v>80</v>
      </c>
      <c r="W3603" s="2">
        <v>2016</v>
      </c>
      <c r="X3603" s="138"/>
      <c r="Y3603" s="342"/>
    </row>
    <row r="3604" spans="1:25" ht="153" x14ac:dyDescent="0.25">
      <c r="A3604" s="6" t="s">
        <v>9982</v>
      </c>
      <c r="B3604" s="11" t="s">
        <v>25</v>
      </c>
      <c r="C3604" s="28" t="s">
        <v>9627</v>
      </c>
      <c r="D3604" s="29" t="s">
        <v>9628</v>
      </c>
      <c r="E3604" s="292" t="s">
        <v>9629</v>
      </c>
      <c r="F3604" s="292" t="s">
        <v>9637</v>
      </c>
      <c r="G3604" s="2" t="s">
        <v>337</v>
      </c>
      <c r="H3604" s="25">
        <v>50</v>
      </c>
      <c r="I3604" s="18">
        <v>470000000</v>
      </c>
      <c r="J3604" s="6" t="s">
        <v>32</v>
      </c>
      <c r="K3604" s="11" t="s">
        <v>240</v>
      </c>
      <c r="L3604" s="26" t="s">
        <v>34</v>
      </c>
      <c r="M3604" s="2" t="s">
        <v>35</v>
      </c>
      <c r="N3604" s="11" t="s">
        <v>78</v>
      </c>
      <c r="O3604" s="6" t="s">
        <v>79</v>
      </c>
      <c r="P3604" s="11">
        <v>796</v>
      </c>
      <c r="Q3604" s="11" t="s">
        <v>39</v>
      </c>
      <c r="R3604" s="36">
        <v>833</v>
      </c>
      <c r="S3604" s="293">
        <v>6696</v>
      </c>
      <c r="T3604" s="39">
        <f t="shared" si="1934"/>
        <v>5577768</v>
      </c>
      <c r="U3604" s="39">
        <f t="shared" si="1933"/>
        <v>6247100.1600000001</v>
      </c>
      <c r="V3604" s="2" t="s">
        <v>80</v>
      </c>
      <c r="W3604" s="2">
        <v>2016</v>
      </c>
      <c r="X3604" s="138"/>
      <c r="Y3604" s="342"/>
    </row>
    <row r="3605" spans="1:25" ht="153" x14ac:dyDescent="0.25">
      <c r="A3605" s="6" t="s">
        <v>9983</v>
      </c>
      <c r="B3605" s="11" t="s">
        <v>25</v>
      </c>
      <c r="C3605" s="28" t="s">
        <v>9625</v>
      </c>
      <c r="D3605" s="29" t="s">
        <v>8502</v>
      </c>
      <c r="E3605" s="292" t="s">
        <v>10432</v>
      </c>
      <c r="F3605" s="292" t="s">
        <v>9638</v>
      </c>
      <c r="G3605" s="2" t="s">
        <v>337</v>
      </c>
      <c r="H3605" s="25">
        <v>50</v>
      </c>
      <c r="I3605" s="18">
        <v>470000000</v>
      </c>
      <c r="J3605" s="6" t="s">
        <v>32</v>
      </c>
      <c r="K3605" s="11" t="s">
        <v>240</v>
      </c>
      <c r="L3605" s="26" t="s">
        <v>34</v>
      </c>
      <c r="M3605" s="2" t="s">
        <v>35</v>
      </c>
      <c r="N3605" s="11" t="s">
        <v>78</v>
      </c>
      <c r="O3605" s="6" t="s">
        <v>79</v>
      </c>
      <c r="P3605" s="11">
        <v>796</v>
      </c>
      <c r="Q3605" s="11" t="s">
        <v>39</v>
      </c>
      <c r="R3605" s="36">
        <v>28</v>
      </c>
      <c r="S3605" s="293">
        <v>4503.3</v>
      </c>
      <c r="T3605" s="39">
        <f t="shared" si="1934"/>
        <v>126092.40000000001</v>
      </c>
      <c r="U3605" s="39">
        <f t="shared" si="1933"/>
        <v>141223.48800000001</v>
      </c>
      <c r="V3605" s="2" t="s">
        <v>80</v>
      </c>
      <c r="W3605" s="2">
        <v>2016</v>
      </c>
      <c r="X3605" s="138"/>
      <c r="Y3605" s="342"/>
    </row>
    <row r="3606" spans="1:25" ht="153" x14ac:dyDescent="0.25">
      <c r="A3606" s="6" t="s">
        <v>9984</v>
      </c>
      <c r="B3606" s="11" t="s">
        <v>25</v>
      </c>
      <c r="C3606" s="28" t="s">
        <v>9625</v>
      </c>
      <c r="D3606" s="29" t="s">
        <v>8502</v>
      </c>
      <c r="E3606" s="292" t="s">
        <v>10432</v>
      </c>
      <c r="F3606" s="292" t="s">
        <v>9639</v>
      </c>
      <c r="G3606" s="2" t="s">
        <v>337</v>
      </c>
      <c r="H3606" s="25">
        <v>50</v>
      </c>
      <c r="I3606" s="18">
        <v>470000000</v>
      </c>
      <c r="J3606" s="6" t="s">
        <v>32</v>
      </c>
      <c r="K3606" s="11" t="s">
        <v>240</v>
      </c>
      <c r="L3606" s="26" t="s">
        <v>34</v>
      </c>
      <c r="M3606" s="2" t="s">
        <v>35</v>
      </c>
      <c r="N3606" s="11" t="s">
        <v>78</v>
      </c>
      <c r="O3606" s="6" t="s">
        <v>79</v>
      </c>
      <c r="P3606" s="11">
        <v>796</v>
      </c>
      <c r="Q3606" s="11" t="s">
        <v>39</v>
      </c>
      <c r="R3606" s="36">
        <v>458</v>
      </c>
      <c r="S3606" s="293">
        <v>2892.1</v>
      </c>
      <c r="T3606" s="39">
        <f t="shared" si="1934"/>
        <v>1324581.8</v>
      </c>
      <c r="U3606" s="39">
        <f t="shared" si="1933"/>
        <v>1483531.6160000002</v>
      </c>
      <c r="V3606" s="2" t="s">
        <v>80</v>
      </c>
      <c r="W3606" s="2">
        <v>2016</v>
      </c>
      <c r="X3606" s="138"/>
      <c r="Y3606" s="342"/>
    </row>
    <row r="3607" spans="1:25" ht="153" x14ac:dyDescent="0.25">
      <c r="A3607" s="6" t="s">
        <v>9985</v>
      </c>
      <c r="B3607" s="11" t="s">
        <v>25</v>
      </c>
      <c r="C3607" s="28" t="s">
        <v>9627</v>
      </c>
      <c r="D3607" s="29" t="s">
        <v>9628</v>
      </c>
      <c r="E3607" s="292" t="s">
        <v>9629</v>
      </c>
      <c r="F3607" s="292" t="s">
        <v>9640</v>
      </c>
      <c r="G3607" s="2" t="s">
        <v>337</v>
      </c>
      <c r="H3607" s="25">
        <v>50</v>
      </c>
      <c r="I3607" s="18">
        <v>470000000</v>
      </c>
      <c r="J3607" s="6" t="s">
        <v>32</v>
      </c>
      <c r="K3607" s="11" t="s">
        <v>240</v>
      </c>
      <c r="L3607" s="26" t="s">
        <v>34</v>
      </c>
      <c r="M3607" s="2" t="s">
        <v>35</v>
      </c>
      <c r="N3607" s="11" t="s">
        <v>78</v>
      </c>
      <c r="O3607" s="6" t="s">
        <v>79</v>
      </c>
      <c r="P3607" s="11">
        <v>796</v>
      </c>
      <c r="Q3607" s="11" t="s">
        <v>39</v>
      </c>
      <c r="R3607" s="36">
        <v>158</v>
      </c>
      <c r="S3607" s="293">
        <v>3743.1</v>
      </c>
      <c r="T3607" s="39">
        <v>0</v>
      </c>
      <c r="U3607" s="39">
        <f t="shared" si="1933"/>
        <v>0</v>
      </c>
      <c r="V3607" s="2" t="s">
        <v>80</v>
      </c>
      <c r="W3607" s="2">
        <v>2016</v>
      </c>
      <c r="X3607" s="2" t="s">
        <v>6907</v>
      </c>
      <c r="Y3607" s="342"/>
    </row>
    <row r="3608" spans="1:25" ht="153" x14ac:dyDescent="0.25">
      <c r="A3608" s="6" t="s">
        <v>10779</v>
      </c>
      <c r="B3608" s="11" t="s">
        <v>25</v>
      </c>
      <c r="C3608" s="28" t="s">
        <v>9627</v>
      </c>
      <c r="D3608" s="29" t="s">
        <v>9628</v>
      </c>
      <c r="E3608" s="292" t="s">
        <v>9629</v>
      </c>
      <c r="F3608" s="292" t="s">
        <v>9640</v>
      </c>
      <c r="G3608" s="2" t="s">
        <v>337</v>
      </c>
      <c r="H3608" s="25">
        <v>50</v>
      </c>
      <c r="I3608" s="18">
        <v>470000000</v>
      </c>
      <c r="J3608" s="6" t="s">
        <v>32</v>
      </c>
      <c r="K3608" s="11" t="s">
        <v>240</v>
      </c>
      <c r="L3608" s="26" t="s">
        <v>34</v>
      </c>
      <c r="M3608" s="2" t="s">
        <v>35</v>
      </c>
      <c r="N3608" s="11" t="s">
        <v>78</v>
      </c>
      <c r="O3608" s="6" t="s">
        <v>79</v>
      </c>
      <c r="P3608" s="11">
        <v>796</v>
      </c>
      <c r="Q3608" s="11" t="s">
        <v>39</v>
      </c>
      <c r="R3608" s="36">
        <v>458</v>
      </c>
      <c r="S3608" s="293">
        <v>3743.1</v>
      </c>
      <c r="T3608" s="39">
        <f t="shared" ref="T3608" si="1935">R3608*S3608</f>
        <v>1714339.8</v>
      </c>
      <c r="U3608" s="39">
        <f t="shared" ref="U3608" si="1936">T3608*1.12</f>
        <v>1920060.5760000004</v>
      </c>
      <c r="V3608" s="2" t="s">
        <v>80</v>
      </c>
      <c r="W3608" s="2">
        <v>2016</v>
      </c>
      <c r="X3608" s="138"/>
      <c r="Y3608" s="342"/>
    </row>
    <row r="3609" spans="1:25" ht="153" x14ac:dyDescent="0.25">
      <c r="A3609" s="6" t="s">
        <v>9986</v>
      </c>
      <c r="B3609" s="11" t="s">
        <v>25</v>
      </c>
      <c r="C3609" s="28" t="s">
        <v>9625</v>
      </c>
      <c r="D3609" s="29" t="s">
        <v>8502</v>
      </c>
      <c r="E3609" s="292" t="s">
        <v>10432</v>
      </c>
      <c r="F3609" s="292" t="s">
        <v>9641</v>
      </c>
      <c r="G3609" s="2" t="s">
        <v>337</v>
      </c>
      <c r="H3609" s="25">
        <v>50</v>
      </c>
      <c r="I3609" s="18">
        <v>470000000</v>
      </c>
      <c r="J3609" s="6" t="s">
        <v>32</v>
      </c>
      <c r="K3609" s="11" t="s">
        <v>240</v>
      </c>
      <c r="L3609" s="26" t="s">
        <v>34</v>
      </c>
      <c r="M3609" s="2" t="s">
        <v>35</v>
      </c>
      <c r="N3609" s="11" t="s">
        <v>78</v>
      </c>
      <c r="O3609" s="6" t="s">
        <v>79</v>
      </c>
      <c r="P3609" s="11">
        <v>796</v>
      </c>
      <c r="Q3609" s="11" t="s">
        <v>39</v>
      </c>
      <c r="R3609" s="36">
        <v>1</v>
      </c>
      <c r="S3609" s="293">
        <v>3753.9</v>
      </c>
      <c r="T3609" s="39">
        <f t="shared" si="1934"/>
        <v>3753.9</v>
      </c>
      <c r="U3609" s="39">
        <f t="shared" si="1933"/>
        <v>4204.3680000000004</v>
      </c>
      <c r="V3609" s="2" t="s">
        <v>80</v>
      </c>
      <c r="W3609" s="2">
        <v>2016</v>
      </c>
      <c r="X3609" s="138"/>
      <c r="Y3609" s="342"/>
    </row>
    <row r="3610" spans="1:25" ht="153" x14ac:dyDescent="0.25">
      <c r="A3610" s="6" t="s">
        <v>9987</v>
      </c>
      <c r="B3610" s="11" t="s">
        <v>25</v>
      </c>
      <c r="C3610" s="28" t="s">
        <v>9376</v>
      </c>
      <c r="D3610" s="29" t="s">
        <v>2760</v>
      </c>
      <c r="E3610" s="292" t="s">
        <v>9377</v>
      </c>
      <c r="F3610" s="292" t="s">
        <v>9642</v>
      </c>
      <c r="G3610" s="2" t="s">
        <v>337</v>
      </c>
      <c r="H3610" s="25">
        <v>50</v>
      </c>
      <c r="I3610" s="18">
        <v>470000000</v>
      </c>
      <c r="J3610" s="6" t="s">
        <v>32</v>
      </c>
      <c r="K3610" s="11" t="s">
        <v>240</v>
      </c>
      <c r="L3610" s="26" t="s">
        <v>34</v>
      </c>
      <c r="M3610" s="2" t="s">
        <v>35</v>
      </c>
      <c r="N3610" s="11" t="s">
        <v>78</v>
      </c>
      <c r="O3610" s="6" t="s">
        <v>79</v>
      </c>
      <c r="P3610" s="11">
        <v>796</v>
      </c>
      <c r="Q3610" s="11" t="s">
        <v>39</v>
      </c>
      <c r="R3610" s="36">
        <v>361</v>
      </c>
      <c r="S3610" s="293">
        <v>463.4</v>
      </c>
      <c r="T3610" s="39">
        <f t="shared" si="1934"/>
        <v>167287.4</v>
      </c>
      <c r="U3610" s="39">
        <f t="shared" si="1933"/>
        <v>187361.88800000001</v>
      </c>
      <c r="V3610" s="2" t="s">
        <v>80</v>
      </c>
      <c r="W3610" s="2">
        <v>2016</v>
      </c>
      <c r="X3610" s="214"/>
      <c r="Y3610" s="342"/>
    </row>
    <row r="3611" spans="1:25" ht="153" x14ac:dyDescent="0.25">
      <c r="A3611" s="6" t="s">
        <v>9988</v>
      </c>
      <c r="B3611" s="11" t="s">
        <v>25</v>
      </c>
      <c r="C3611" s="28" t="s">
        <v>9376</v>
      </c>
      <c r="D3611" s="29" t="s">
        <v>2760</v>
      </c>
      <c r="E3611" s="292" t="s">
        <v>9377</v>
      </c>
      <c r="F3611" s="292" t="s">
        <v>9643</v>
      </c>
      <c r="G3611" s="2" t="s">
        <v>337</v>
      </c>
      <c r="H3611" s="25">
        <v>50</v>
      </c>
      <c r="I3611" s="18">
        <v>470000000</v>
      </c>
      <c r="J3611" s="6" t="s">
        <v>32</v>
      </c>
      <c r="K3611" s="11" t="s">
        <v>240</v>
      </c>
      <c r="L3611" s="26" t="s">
        <v>34</v>
      </c>
      <c r="M3611" s="2" t="s">
        <v>35</v>
      </c>
      <c r="N3611" s="11" t="s">
        <v>78</v>
      </c>
      <c r="O3611" s="6" t="s">
        <v>79</v>
      </c>
      <c r="P3611" s="11">
        <v>796</v>
      </c>
      <c r="Q3611" s="11" t="s">
        <v>39</v>
      </c>
      <c r="R3611" s="36">
        <v>447</v>
      </c>
      <c r="S3611" s="293">
        <v>463.4</v>
      </c>
      <c r="T3611" s="39">
        <f t="shared" si="1934"/>
        <v>207139.8</v>
      </c>
      <c r="U3611" s="39">
        <f t="shared" si="1933"/>
        <v>231996.576</v>
      </c>
      <c r="V3611" s="2" t="s">
        <v>80</v>
      </c>
      <c r="W3611" s="2">
        <v>2016</v>
      </c>
      <c r="X3611" s="138"/>
      <c r="Y3611" s="342"/>
    </row>
    <row r="3612" spans="1:25" ht="153" x14ac:dyDescent="0.25">
      <c r="A3612" s="6" t="s">
        <v>9989</v>
      </c>
      <c r="B3612" s="11" t="s">
        <v>25</v>
      </c>
      <c r="C3612" s="28" t="s">
        <v>9376</v>
      </c>
      <c r="D3612" s="29" t="s">
        <v>2760</v>
      </c>
      <c r="E3612" s="292" t="s">
        <v>9377</v>
      </c>
      <c r="F3612" s="292" t="s">
        <v>9644</v>
      </c>
      <c r="G3612" s="2" t="s">
        <v>337</v>
      </c>
      <c r="H3612" s="25">
        <v>50</v>
      </c>
      <c r="I3612" s="18">
        <v>470000000</v>
      </c>
      <c r="J3612" s="6" t="s">
        <v>32</v>
      </c>
      <c r="K3612" s="11" t="s">
        <v>240</v>
      </c>
      <c r="L3612" s="26" t="s">
        <v>34</v>
      </c>
      <c r="M3612" s="2" t="s">
        <v>35</v>
      </c>
      <c r="N3612" s="11" t="s">
        <v>78</v>
      </c>
      <c r="O3612" s="6" t="s">
        <v>79</v>
      </c>
      <c r="P3612" s="11">
        <v>796</v>
      </c>
      <c r="Q3612" s="11" t="s">
        <v>39</v>
      </c>
      <c r="R3612" s="36">
        <v>42</v>
      </c>
      <c r="S3612" s="293">
        <v>631</v>
      </c>
      <c r="T3612" s="39">
        <f t="shared" si="1934"/>
        <v>26502</v>
      </c>
      <c r="U3612" s="39">
        <f t="shared" si="1933"/>
        <v>29682.240000000002</v>
      </c>
      <c r="V3612" s="2" t="s">
        <v>80</v>
      </c>
      <c r="W3612" s="2">
        <v>2016</v>
      </c>
      <c r="X3612" s="138"/>
      <c r="Y3612" s="342"/>
    </row>
    <row r="3613" spans="1:25" ht="153" x14ac:dyDescent="0.25">
      <c r="A3613" s="6" t="s">
        <v>9990</v>
      </c>
      <c r="B3613" s="11" t="s">
        <v>25</v>
      </c>
      <c r="C3613" s="28" t="s">
        <v>9376</v>
      </c>
      <c r="D3613" s="29" t="s">
        <v>2760</v>
      </c>
      <c r="E3613" s="292" t="s">
        <v>9377</v>
      </c>
      <c r="F3613" s="292" t="s">
        <v>9645</v>
      </c>
      <c r="G3613" s="2" t="s">
        <v>337</v>
      </c>
      <c r="H3613" s="25">
        <v>50</v>
      </c>
      <c r="I3613" s="18">
        <v>470000000</v>
      </c>
      <c r="J3613" s="6" t="s">
        <v>32</v>
      </c>
      <c r="K3613" s="11" t="s">
        <v>240</v>
      </c>
      <c r="L3613" s="26" t="s">
        <v>34</v>
      </c>
      <c r="M3613" s="2" t="s">
        <v>35</v>
      </c>
      <c r="N3613" s="11" t="s">
        <v>78</v>
      </c>
      <c r="O3613" s="6" t="s">
        <v>79</v>
      </c>
      <c r="P3613" s="11">
        <v>796</v>
      </c>
      <c r="Q3613" s="11" t="s">
        <v>39</v>
      </c>
      <c r="R3613" s="36">
        <v>336</v>
      </c>
      <c r="S3613" s="293">
        <v>463.4</v>
      </c>
      <c r="T3613" s="39">
        <f t="shared" si="1934"/>
        <v>155702.39999999999</v>
      </c>
      <c r="U3613" s="39">
        <f t="shared" si="1933"/>
        <v>174386.68800000002</v>
      </c>
      <c r="V3613" s="2" t="s">
        <v>80</v>
      </c>
      <c r="W3613" s="2">
        <v>2016</v>
      </c>
      <c r="X3613" s="138"/>
      <c r="Y3613" s="342"/>
    </row>
    <row r="3614" spans="1:25" ht="153" x14ac:dyDescent="0.25">
      <c r="A3614" s="6" t="s">
        <v>9991</v>
      </c>
      <c r="B3614" s="11" t="s">
        <v>25</v>
      </c>
      <c r="C3614" s="28" t="s">
        <v>9646</v>
      </c>
      <c r="D3614" s="29" t="s">
        <v>2760</v>
      </c>
      <c r="E3614" s="292" t="s">
        <v>9647</v>
      </c>
      <c r="F3614" s="292" t="s">
        <v>9648</v>
      </c>
      <c r="G3614" s="2" t="s">
        <v>337</v>
      </c>
      <c r="H3614" s="25">
        <v>50</v>
      </c>
      <c r="I3614" s="18">
        <v>470000000</v>
      </c>
      <c r="J3614" s="6" t="s">
        <v>32</v>
      </c>
      <c r="K3614" s="11" t="s">
        <v>240</v>
      </c>
      <c r="L3614" s="26" t="s">
        <v>34</v>
      </c>
      <c r="M3614" s="2" t="s">
        <v>35</v>
      </c>
      <c r="N3614" s="11" t="s">
        <v>78</v>
      </c>
      <c r="O3614" s="6" t="s">
        <v>79</v>
      </c>
      <c r="P3614" s="11">
        <v>796</v>
      </c>
      <c r="Q3614" s="11" t="s">
        <v>39</v>
      </c>
      <c r="R3614" s="36">
        <v>790</v>
      </c>
      <c r="S3614" s="293">
        <v>120.6</v>
      </c>
      <c r="T3614" s="39">
        <f t="shared" si="1934"/>
        <v>95274</v>
      </c>
      <c r="U3614" s="39">
        <f t="shared" si="1933"/>
        <v>106706.88</v>
      </c>
      <c r="V3614" s="2" t="s">
        <v>80</v>
      </c>
      <c r="W3614" s="2">
        <v>2016</v>
      </c>
      <c r="X3614" s="138"/>
      <c r="Y3614" s="342"/>
    </row>
    <row r="3615" spans="1:25" ht="153" x14ac:dyDescent="0.25">
      <c r="A3615" s="6" t="s">
        <v>9992</v>
      </c>
      <c r="B3615" s="11" t="s">
        <v>25</v>
      </c>
      <c r="C3615" s="28" t="s">
        <v>9376</v>
      </c>
      <c r="D3615" s="29" t="s">
        <v>2760</v>
      </c>
      <c r="E3615" s="292" t="s">
        <v>9377</v>
      </c>
      <c r="F3615" s="292" t="s">
        <v>9649</v>
      </c>
      <c r="G3615" s="2" t="s">
        <v>337</v>
      </c>
      <c r="H3615" s="25">
        <v>50</v>
      </c>
      <c r="I3615" s="18">
        <v>470000000</v>
      </c>
      <c r="J3615" s="6" t="s">
        <v>32</v>
      </c>
      <c r="K3615" s="11" t="s">
        <v>240</v>
      </c>
      <c r="L3615" s="26" t="s">
        <v>34</v>
      </c>
      <c r="M3615" s="2" t="s">
        <v>35</v>
      </c>
      <c r="N3615" s="11" t="s">
        <v>78</v>
      </c>
      <c r="O3615" s="6" t="s">
        <v>79</v>
      </c>
      <c r="P3615" s="11">
        <v>796</v>
      </c>
      <c r="Q3615" s="11" t="s">
        <v>39</v>
      </c>
      <c r="R3615" s="36">
        <v>5972</v>
      </c>
      <c r="S3615" s="293">
        <v>529</v>
      </c>
      <c r="T3615" s="39">
        <f t="shared" si="1934"/>
        <v>3159188</v>
      </c>
      <c r="U3615" s="39">
        <f t="shared" si="1933"/>
        <v>3538290.5600000005</v>
      </c>
      <c r="V3615" s="2" t="s">
        <v>80</v>
      </c>
      <c r="W3615" s="2">
        <v>2016</v>
      </c>
      <c r="X3615" s="138"/>
      <c r="Y3615" s="342"/>
    </row>
    <row r="3616" spans="1:25" ht="153" x14ac:dyDescent="0.25">
      <c r="A3616" s="6" t="s">
        <v>9993</v>
      </c>
      <c r="B3616" s="11" t="s">
        <v>25</v>
      </c>
      <c r="C3616" s="28" t="s">
        <v>9650</v>
      </c>
      <c r="D3616" s="29" t="s">
        <v>9651</v>
      </c>
      <c r="E3616" s="292" t="s">
        <v>9652</v>
      </c>
      <c r="F3616" s="292" t="s">
        <v>9653</v>
      </c>
      <c r="G3616" s="2" t="s">
        <v>337</v>
      </c>
      <c r="H3616" s="25">
        <v>50</v>
      </c>
      <c r="I3616" s="18">
        <v>470000000</v>
      </c>
      <c r="J3616" s="6" t="s">
        <v>32</v>
      </c>
      <c r="K3616" s="11" t="s">
        <v>240</v>
      </c>
      <c r="L3616" s="26" t="s">
        <v>34</v>
      </c>
      <c r="M3616" s="2" t="s">
        <v>35</v>
      </c>
      <c r="N3616" s="11" t="s">
        <v>78</v>
      </c>
      <c r="O3616" s="6" t="s">
        <v>79</v>
      </c>
      <c r="P3616" s="11">
        <v>796</v>
      </c>
      <c r="Q3616" s="11" t="s">
        <v>39</v>
      </c>
      <c r="R3616" s="36">
        <v>40</v>
      </c>
      <c r="S3616" s="293">
        <v>390.3</v>
      </c>
      <c r="T3616" s="39">
        <f t="shared" si="1934"/>
        <v>15612</v>
      </c>
      <c r="U3616" s="39">
        <f t="shared" si="1933"/>
        <v>17485.440000000002</v>
      </c>
      <c r="V3616" s="2" t="s">
        <v>80</v>
      </c>
      <c r="W3616" s="2">
        <v>2016</v>
      </c>
      <c r="X3616" s="138"/>
      <c r="Y3616" s="342"/>
    </row>
    <row r="3617" spans="1:25" ht="153" x14ac:dyDescent="0.25">
      <c r="A3617" s="6" t="s">
        <v>9994</v>
      </c>
      <c r="B3617" s="11" t="s">
        <v>25</v>
      </c>
      <c r="C3617" s="28" t="s">
        <v>9654</v>
      </c>
      <c r="D3617" s="29" t="s">
        <v>9655</v>
      </c>
      <c r="E3617" s="292" t="s">
        <v>1237</v>
      </c>
      <c r="F3617" s="292" t="s">
        <v>9656</v>
      </c>
      <c r="G3617" s="2" t="s">
        <v>337</v>
      </c>
      <c r="H3617" s="25">
        <v>50</v>
      </c>
      <c r="I3617" s="18">
        <v>470000000</v>
      </c>
      <c r="J3617" s="6" t="s">
        <v>32</v>
      </c>
      <c r="K3617" s="11" t="s">
        <v>240</v>
      </c>
      <c r="L3617" s="26" t="s">
        <v>34</v>
      </c>
      <c r="M3617" s="2" t="s">
        <v>35</v>
      </c>
      <c r="N3617" s="11" t="s">
        <v>78</v>
      </c>
      <c r="O3617" s="6" t="s">
        <v>79</v>
      </c>
      <c r="P3617" s="11">
        <v>796</v>
      </c>
      <c r="Q3617" s="11" t="s">
        <v>39</v>
      </c>
      <c r="R3617" s="36">
        <v>1730</v>
      </c>
      <c r="S3617" s="293">
        <v>46.1</v>
      </c>
      <c r="T3617" s="39">
        <f t="shared" si="1934"/>
        <v>79753</v>
      </c>
      <c r="U3617" s="39">
        <f t="shared" si="1933"/>
        <v>89323.360000000015</v>
      </c>
      <c r="V3617" s="2" t="s">
        <v>80</v>
      </c>
      <c r="W3617" s="2">
        <v>2016</v>
      </c>
      <c r="X3617" s="138"/>
      <c r="Y3617" s="342"/>
    </row>
    <row r="3618" spans="1:25" ht="153" x14ac:dyDescent="0.25">
      <c r="A3618" s="6" t="s">
        <v>9995</v>
      </c>
      <c r="B3618" s="11" t="s">
        <v>25</v>
      </c>
      <c r="C3618" s="28" t="s">
        <v>9654</v>
      </c>
      <c r="D3618" s="29" t="s">
        <v>9655</v>
      </c>
      <c r="E3618" s="292" t="s">
        <v>1237</v>
      </c>
      <c r="F3618" s="292" t="s">
        <v>9657</v>
      </c>
      <c r="G3618" s="2" t="s">
        <v>337</v>
      </c>
      <c r="H3618" s="25">
        <v>50</v>
      </c>
      <c r="I3618" s="18">
        <v>470000000</v>
      </c>
      <c r="J3618" s="6" t="s">
        <v>32</v>
      </c>
      <c r="K3618" s="11" t="s">
        <v>240</v>
      </c>
      <c r="L3618" s="26" t="s">
        <v>34</v>
      </c>
      <c r="M3618" s="2" t="s">
        <v>35</v>
      </c>
      <c r="N3618" s="11" t="s">
        <v>78</v>
      </c>
      <c r="O3618" s="6" t="s">
        <v>79</v>
      </c>
      <c r="P3618" s="11">
        <v>796</v>
      </c>
      <c r="Q3618" s="11" t="s">
        <v>39</v>
      </c>
      <c r="R3618" s="36">
        <v>1420</v>
      </c>
      <c r="S3618" s="293">
        <v>39.799999999999997</v>
      </c>
      <c r="T3618" s="39">
        <f t="shared" si="1934"/>
        <v>56515.999999999993</v>
      </c>
      <c r="U3618" s="39">
        <f t="shared" si="1933"/>
        <v>63297.919999999998</v>
      </c>
      <c r="V3618" s="2" t="s">
        <v>80</v>
      </c>
      <c r="W3618" s="2">
        <v>2016</v>
      </c>
      <c r="X3618" s="138"/>
      <c r="Y3618" s="342"/>
    </row>
    <row r="3619" spans="1:25" ht="153" x14ac:dyDescent="0.25">
      <c r="A3619" s="6" t="s">
        <v>9996</v>
      </c>
      <c r="B3619" s="11" t="s">
        <v>25</v>
      </c>
      <c r="C3619" s="28" t="s">
        <v>9357</v>
      </c>
      <c r="D3619" s="29" t="s">
        <v>9358</v>
      </c>
      <c r="E3619" s="28" t="s">
        <v>10430</v>
      </c>
      <c r="F3619" s="29" t="s">
        <v>9658</v>
      </c>
      <c r="G3619" s="2" t="s">
        <v>337</v>
      </c>
      <c r="H3619" s="25">
        <v>50</v>
      </c>
      <c r="I3619" s="18">
        <v>470000000</v>
      </c>
      <c r="J3619" s="6" t="s">
        <v>32</v>
      </c>
      <c r="K3619" s="11" t="s">
        <v>240</v>
      </c>
      <c r="L3619" s="26" t="s">
        <v>34</v>
      </c>
      <c r="M3619" s="2" t="s">
        <v>35</v>
      </c>
      <c r="N3619" s="11" t="s">
        <v>78</v>
      </c>
      <c r="O3619" s="6" t="s">
        <v>79</v>
      </c>
      <c r="P3619" s="11">
        <v>839</v>
      </c>
      <c r="Q3619" s="11" t="s">
        <v>2030</v>
      </c>
      <c r="R3619" s="36">
        <v>610</v>
      </c>
      <c r="S3619" s="293">
        <v>565.6</v>
      </c>
      <c r="T3619" s="39">
        <f t="shared" si="1934"/>
        <v>345016</v>
      </c>
      <c r="U3619" s="39">
        <f t="shared" si="1933"/>
        <v>386417.92000000004</v>
      </c>
      <c r="V3619" s="2" t="s">
        <v>80</v>
      </c>
      <c r="W3619" s="2">
        <v>2016</v>
      </c>
      <c r="X3619" s="138"/>
      <c r="Y3619" s="342"/>
    </row>
    <row r="3620" spans="1:25" ht="153" x14ac:dyDescent="0.25">
      <c r="A3620" s="6" t="s">
        <v>9997</v>
      </c>
      <c r="B3620" s="11" t="s">
        <v>25</v>
      </c>
      <c r="C3620" s="28" t="s">
        <v>9625</v>
      </c>
      <c r="D3620" s="29" t="s">
        <v>8502</v>
      </c>
      <c r="E3620" s="28" t="s">
        <v>10432</v>
      </c>
      <c r="F3620" s="292" t="s">
        <v>9659</v>
      </c>
      <c r="G3620" s="2" t="s">
        <v>337</v>
      </c>
      <c r="H3620" s="25">
        <v>50</v>
      </c>
      <c r="I3620" s="18">
        <v>470000000</v>
      </c>
      <c r="J3620" s="6" t="s">
        <v>32</v>
      </c>
      <c r="K3620" s="11" t="s">
        <v>240</v>
      </c>
      <c r="L3620" s="26" t="s">
        <v>34</v>
      </c>
      <c r="M3620" s="2" t="s">
        <v>35</v>
      </c>
      <c r="N3620" s="11" t="s">
        <v>78</v>
      </c>
      <c r="O3620" s="6" t="s">
        <v>79</v>
      </c>
      <c r="P3620" s="11">
        <v>796</v>
      </c>
      <c r="Q3620" s="11" t="s">
        <v>39</v>
      </c>
      <c r="R3620" s="36">
        <v>12</v>
      </c>
      <c r="S3620" s="293">
        <v>4503.3</v>
      </c>
      <c r="T3620" s="39">
        <v>0</v>
      </c>
      <c r="U3620" s="39">
        <f t="shared" si="1933"/>
        <v>0</v>
      </c>
      <c r="V3620" s="2" t="s">
        <v>80</v>
      </c>
      <c r="W3620" s="2">
        <v>2016</v>
      </c>
      <c r="X3620" s="2" t="s">
        <v>6905</v>
      </c>
      <c r="Y3620" s="342"/>
    </row>
    <row r="3621" spans="1:25" ht="153" x14ac:dyDescent="0.25">
      <c r="A3621" s="6" t="s">
        <v>9998</v>
      </c>
      <c r="B3621" s="11" t="s">
        <v>25</v>
      </c>
      <c r="C3621" s="28" t="s">
        <v>9627</v>
      </c>
      <c r="D3621" s="29" t="s">
        <v>9628</v>
      </c>
      <c r="E3621" s="292" t="s">
        <v>9629</v>
      </c>
      <c r="F3621" s="292" t="s">
        <v>9660</v>
      </c>
      <c r="G3621" s="2" t="s">
        <v>337</v>
      </c>
      <c r="H3621" s="25">
        <v>50</v>
      </c>
      <c r="I3621" s="18">
        <v>470000000</v>
      </c>
      <c r="J3621" s="6" t="s">
        <v>32</v>
      </c>
      <c r="K3621" s="11" t="s">
        <v>240</v>
      </c>
      <c r="L3621" s="26" t="s">
        <v>34</v>
      </c>
      <c r="M3621" s="2" t="s">
        <v>35</v>
      </c>
      <c r="N3621" s="11" t="s">
        <v>78</v>
      </c>
      <c r="O3621" s="6" t="s">
        <v>79</v>
      </c>
      <c r="P3621" s="11">
        <v>796</v>
      </c>
      <c r="Q3621" s="11" t="s">
        <v>39</v>
      </c>
      <c r="R3621" s="36">
        <v>12</v>
      </c>
      <c r="S3621" s="293">
        <v>5468</v>
      </c>
      <c r="T3621" s="39">
        <v>0</v>
      </c>
      <c r="U3621" s="39">
        <f t="shared" si="1933"/>
        <v>0</v>
      </c>
      <c r="V3621" s="2" t="s">
        <v>80</v>
      </c>
      <c r="W3621" s="2">
        <v>2016</v>
      </c>
      <c r="X3621" s="2" t="s">
        <v>6907</v>
      </c>
      <c r="Y3621" s="342"/>
    </row>
    <row r="3622" spans="1:25" ht="153" x14ac:dyDescent="0.25">
      <c r="A3622" s="6" t="s">
        <v>10777</v>
      </c>
      <c r="B3622" s="11" t="s">
        <v>25</v>
      </c>
      <c r="C3622" s="28" t="s">
        <v>9627</v>
      </c>
      <c r="D3622" s="29" t="s">
        <v>9628</v>
      </c>
      <c r="E3622" s="292" t="s">
        <v>9629</v>
      </c>
      <c r="F3622" s="292" t="s">
        <v>9660</v>
      </c>
      <c r="G3622" s="2" t="s">
        <v>337</v>
      </c>
      <c r="H3622" s="25">
        <v>50</v>
      </c>
      <c r="I3622" s="18">
        <v>470000000</v>
      </c>
      <c r="J3622" s="6" t="s">
        <v>32</v>
      </c>
      <c r="K3622" s="11" t="s">
        <v>240</v>
      </c>
      <c r="L3622" s="26" t="s">
        <v>34</v>
      </c>
      <c r="M3622" s="2" t="s">
        <v>35</v>
      </c>
      <c r="N3622" s="11" t="s">
        <v>78</v>
      </c>
      <c r="O3622" s="6" t="s">
        <v>79</v>
      </c>
      <c r="P3622" s="11">
        <v>796</v>
      </c>
      <c r="Q3622" s="11" t="s">
        <v>39</v>
      </c>
      <c r="R3622" s="36">
        <v>28</v>
      </c>
      <c r="S3622" s="293">
        <v>5468</v>
      </c>
      <c r="T3622" s="39">
        <f t="shared" ref="T3622" si="1937">R3622*S3622</f>
        <v>153104</v>
      </c>
      <c r="U3622" s="39">
        <f t="shared" ref="U3622" si="1938">T3622*1.12</f>
        <v>171476.48000000001</v>
      </c>
      <c r="V3622" s="2" t="s">
        <v>80</v>
      </c>
      <c r="W3622" s="2">
        <v>2016</v>
      </c>
      <c r="X3622" s="138"/>
      <c r="Y3622" s="342"/>
    </row>
    <row r="3623" spans="1:25" ht="153" x14ac:dyDescent="0.25">
      <c r="A3623" s="6" t="s">
        <v>9999</v>
      </c>
      <c r="B3623" s="11" t="s">
        <v>25</v>
      </c>
      <c r="C3623" s="28" t="s">
        <v>9625</v>
      </c>
      <c r="D3623" s="29" t="s">
        <v>8502</v>
      </c>
      <c r="E3623" s="28" t="s">
        <v>10432</v>
      </c>
      <c r="F3623" s="292" t="s">
        <v>9661</v>
      </c>
      <c r="G3623" s="2" t="s">
        <v>337</v>
      </c>
      <c r="H3623" s="25">
        <v>50</v>
      </c>
      <c r="I3623" s="18">
        <v>470000000</v>
      </c>
      <c r="J3623" s="6" t="s">
        <v>32</v>
      </c>
      <c r="K3623" s="11" t="s">
        <v>240</v>
      </c>
      <c r="L3623" s="26" t="s">
        <v>34</v>
      </c>
      <c r="M3623" s="2" t="s">
        <v>35</v>
      </c>
      <c r="N3623" s="11" t="s">
        <v>78</v>
      </c>
      <c r="O3623" s="6" t="s">
        <v>79</v>
      </c>
      <c r="P3623" s="11">
        <v>796</v>
      </c>
      <c r="Q3623" s="11" t="s">
        <v>39</v>
      </c>
      <c r="R3623" s="36">
        <v>1</v>
      </c>
      <c r="S3623" s="293">
        <v>13207.6</v>
      </c>
      <c r="T3623" s="39">
        <f t="shared" si="1934"/>
        <v>13207.6</v>
      </c>
      <c r="U3623" s="39">
        <f t="shared" si="1933"/>
        <v>14792.512000000002</v>
      </c>
      <c r="V3623" s="2" t="s">
        <v>80</v>
      </c>
      <c r="W3623" s="2">
        <v>2016</v>
      </c>
      <c r="X3623" s="138"/>
      <c r="Y3623" s="342"/>
    </row>
    <row r="3624" spans="1:25" ht="153" x14ac:dyDescent="0.25">
      <c r="A3624" s="6" t="s">
        <v>10000</v>
      </c>
      <c r="B3624" s="11" t="s">
        <v>25</v>
      </c>
      <c r="C3624" s="28" t="s">
        <v>9650</v>
      </c>
      <c r="D3624" s="29" t="s">
        <v>9651</v>
      </c>
      <c r="E3624" s="292" t="s">
        <v>9652</v>
      </c>
      <c r="F3624" s="292" t="s">
        <v>9662</v>
      </c>
      <c r="G3624" s="2" t="s">
        <v>337</v>
      </c>
      <c r="H3624" s="25">
        <v>50</v>
      </c>
      <c r="I3624" s="18">
        <v>470000000</v>
      </c>
      <c r="J3624" s="6" t="s">
        <v>32</v>
      </c>
      <c r="K3624" s="11" t="s">
        <v>240</v>
      </c>
      <c r="L3624" s="26" t="s">
        <v>34</v>
      </c>
      <c r="M3624" s="2" t="s">
        <v>35</v>
      </c>
      <c r="N3624" s="11" t="s">
        <v>78</v>
      </c>
      <c r="O3624" s="6" t="s">
        <v>79</v>
      </c>
      <c r="P3624" s="11">
        <v>796</v>
      </c>
      <c r="Q3624" s="11" t="s">
        <v>39</v>
      </c>
      <c r="R3624" s="36">
        <v>4</v>
      </c>
      <c r="S3624" s="293">
        <v>431.9</v>
      </c>
      <c r="T3624" s="39">
        <f t="shared" si="1934"/>
        <v>1727.6</v>
      </c>
      <c r="U3624" s="39">
        <f t="shared" si="1933"/>
        <v>1934.912</v>
      </c>
      <c r="V3624" s="2" t="s">
        <v>80</v>
      </c>
      <c r="W3624" s="2">
        <v>2016</v>
      </c>
      <c r="X3624" s="138"/>
      <c r="Y3624" s="342"/>
    </row>
    <row r="3625" spans="1:25" ht="153" x14ac:dyDescent="0.25">
      <c r="A3625" s="6" t="s">
        <v>10001</v>
      </c>
      <c r="B3625" s="11" t="s">
        <v>25</v>
      </c>
      <c r="C3625" s="28" t="s">
        <v>9650</v>
      </c>
      <c r="D3625" s="29" t="s">
        <v>9651</v>
      </c>
      <c r="E3625" s="292" t="s">
        <v>9652</v>
      </c>
      <c r="F3625" s="292" t="s">
        <v>9663</v>
      </c>
      <c r="G3625" s="2" t="s">
        <v>337</v>
      </c>
      <c r="H3625" s="25">
        <v>50</v>
      </c>
      <c r="I3625" s="18">
        <v>470000000</v>
      </c>
      <c r="J3625" s="6" t="s">
        <v>32</v>
      </c>
      <c r="K3625" s="11" t="s">
        <v>240</v>
      </c>
      <c r="L3625" s="26" t="s">
        <v>34</v>
      </c>
      <c r="M3625" s="2" t="s">
        <v>35</v>
      </c>
      <c r="N3625" s="11" t="s">
        <v>78</v>
      </c>
      <c r="O3625" s="6" t="s">
        <v>79</v>
      </c>
      <c r="P3625" s="11">
        <v>796</v>
      </c>
      <c r="Q3625" s="11" t="s">
        <v>39</v>
      </c>
      <c r="R3625" s="36">
        <v>44</v>
      </c>
      <c r="S3625" s="293">
        <v>339.5</v>
      </c>
      <c r="T3625" s="39">
        <f t="shared" si="1934"/>
        <v>14938</v>
      </c>
      <c r="U3625" s="39">
        <f t="shared" si="1933"/>
        <v>16730.560000000001</v>
      </c>
      <c r="V3625" s="2" t="s">
        <v>80</v>
      </c>
      <c r="W3625" s="2">
        <v>2016</v>
      </c>
      <c r="X3625" s="138"/>
      <c r="Y3625" s="342"/>
    </row>
    <row r="3626" spans="1:25" ht="153" x14ac:dyDescent="0.25">
      <c r="A3626" s="6" t="s">
        <v>10002</v>
      </c>
      <c r="B3626" s="11" t="s">
        <v>25</v>
      </c>
      <c r="C3626" s="28" t="s">
        <v>9654</v>
      </c>
      <c r="D3626" s="29" t="s">
        <v>9655</v>
      </c>
      <c r="E3626" s="292" t="s">
        <v>1237</v>
      </c>
      <c r="F3626" s="292" t="s">
        <v>9664</v>
      </c>
      <c r="G3626" s="2" t="s">
        <v>337</v>
      </c>
      <c r="H3626" s="25">
        <v>50</v>
      </c>
      <c r="I3626" s="18">
        <v>470000000</v>
      </c>
      <c r="J3626" s="6" t="s">
        <v>32</v>
      </c>
      <c r="K3626" s="11" t="s">
        <v>240</v>
      </c>
      <c r="L3626" s="26" t="s">
        <v>34</v>
      </c>
      <c r="M3626" s="2" t="s">
        <v>35</v>
      </c>
      <c r="N3626" s="11" t="s">
        <v>78</v>
      </c>
      <c r="O3626" s="6" t="s">
        <v>79</v>
      </c>
      <c r="P3626" s="11">
        <v>796</v>
      </c>
      <c r="Q3626" s="11" t="s">
        <v>39</v>
      </c>
      <c r="R3626" s="36">
        <v>120</v>
      </c>
      <c r="S3626" s="293">
        <v>40.1</v>
      </c>
      <c r="T3626" s="39">
        <f t="shared" si="1934"/>
        <v>4812</v>
      </c>
      <c r="U3626" s="39">
        <f t="shared" si="1933"/>
        <v>5389.4400000000005</v>
      </c>
      <c r="V3626" s="2" t="s">
        <v>80</v>
      </c>
      <c r="W3626" s="2">
        <v>2016</v>
      </c>
      <c r="X3626" s="138"/>
      <c r="Y3626" s="342"/>
    </row>
    <row r="3627" spans="1:25" ht="153" x14ac:dyDescent="0.25">
      <c r="A3627" s="6" t="s">
        <v>10003</v>
      </c>
      <c r="B3627" s="11" t="s">
        <v>25</v>
      </c>
      <c r="C3627" s="28" t="s">
        <v>9665</v>
      </c>
      <c r="D3627" s="29" t="s">
        <v>9666</v>
      </c>
      <c r="E3627" s="292" t="s">
        <v>9667</v>
      </c>
      <c r="F3627" s="292" t="s">
        <v>9668</v>
      </c>
      <c r="G3627" s="2" t="s">
        <v>337</v>
      </c>
      <c r="H3627" s="25">
        <v>50</v>
      </c>
      <c r="I3627" s="18">
        <v>470000000</v>
      </c>
      <c r="J3627" s="6" t="s">
        <v>32</v>
      </c>
      <c r="K3627" s="11" t="s">
        <v>240</v>
      </c>
      <c r="L3627" s="26" t="s">
        <v>34</v>
      </c>
      <c r="M3627" s="2" t="s">
        <v>35</v>
      </c>
      <c r="N3627" s="11" t="s">
        <v>78</v>
      </c>
      <c r="O3627" s="6" t="s">
        <v>79</v>
      </c>
      <c r="P3627" s="11">
        <v>796</v>
      </c>
      <c r="Q3627" s="11" t="s">
        <v>39</v>
      </c>
      <c r="R3627" s="36">
        <v>1484</v>
      </c>
      <c r="S3627" s="293">
        <v>144.9</v>
      </c>
      <c r="T3627" s="39">
        <f t="shared" si="1934"/>
        <v>215031.6</v>
      </c>
      <c r="U3627" s="39">
        <f t="shared" si="1933"/>
        <v>240835.39200000002</v>
      </c>
      <c r="V3627" s="2" t="s">
        <v>80</v>
      </c>
      <c r="W3627" s="2">
        <v>2016</v>
      </c>
      <c r="X3627" s="138"/>
      <c r="Y3627" s="342"/>
    </row>
    <row r="3628" spans="1:25" ht="153" x14ac:dyDescent="0.25">
      <c r="A3628" s="6" t="s">
        <v>10004</v>
      </c>
      <c r="B3628" s="11" t="s">
        <v>25</v>
      </c>
      <c r="C3628" s="28" t="s">
        <v>9625</v>
      </c>
      <c r="D3628" s="29" t="s">
        <v>8502</v>
      </c>
      <c r="E3628" s="292" t="s">
        <v>10432</v>
      </c>
      <c r="F3628" s="292" t="s">
        <v>9669</v>
      </c>
      <c r="G3628" s="2" t="s">
        <v>337</v>
      </c>
      <c r="H3628" s="25">
        <v>50</v>
      </c>
      <c r="I3628" s="18">
        <v>470000000</v>
      </c>
      <c r="J3628" s="6" t="s">
        <v>32</v>
      </c>
      <c r="K3628" s="11" t="s">
        <v>240</v>
      </c>
      <c r="L3628" s="26" t="s">
        <v>34</v>
      </c>
      <c r="M3628" s="2" t="s">
        <v>35</v>
      </c>
      <c r="N3628" s="11" t="s">
        <v>78</v>
      </c>
      <c r="O3628" s="6" t="s">
        <v>79</v>
      </c>
      <c r="P3628" s="11">
        <v>796</v>
      </c>
      <c r="Q3628" s="11" t="s">
        <v>39</v>
      </c>
      <c r="R3628" s="36">
        <v>17</v>
      </c>
      <c r="S3628" s="293">
        <v>2845.5</v>
      </c>
      <c r="T3628" s="39">
        <f t="shared" si="1934"/>
        <v>48373.5</v>
      </c>
      <c r="U3628" s="39">
        <f t="shared" si="1933"/>
        <v>54178.320000000007</v>
      </c>
      <c r="V3628" s="2" t="s">
        <v>80</v>
      </c>
      <c r="W3628" s="2">
        <v>2016</v>
      </c>
      <c r="X3628" s="138"/>
      <c r="Y3628" s="342"/>
    </row>
    <row r="3629" spans="1:25" ht="153" x14ac:dyDescent="0.25">
      <c r="A3629" s="6" t="s">
        <v>10005</v>
      </c>
      <c r="B3629" s="11" t="s">
        <v>25</v>
      </c>
      <c r="C3629" s="28" t="s">
        <v>9627</v>
      </c>
      <c r="D3629" s="29" t="s">
        <v>9628</v>
      </c>
      <c r="E3629" s="292" t="s">
        <v>9629</v>
      </c>
      <c r="F3629" s="292" t="s">
        <v>9670</v>
      </c>
      <c r="G3629" s="2" t="s">
        <v>337</v>
      </c>
      <c r="H3629" s="25">
        <v>50</v>
      </c>
      <c r="I3629" s="18">
        <v>470000000</v>
      </c>
      <c r="J3629" s="6" t="s">
        <v>32</v>
      </c>
      <c r="K3629" s="11" t="s">
        <v>240</v>
      </c>
      <c r="L3629" s="26" t="s">
        <v>34</v>
      </c>
      <c r="M3629" s="2" t="s">
        <v>35</v>
      </c>
      <c r="N3629" s="11" t="s">
        <v>78</v>
      </c>
      <c r="O3629" s="6" t="s">
        <v>79</v>
      </c>
      <c r="P3629" s="11">
        <v>796</v>
      </c>
      <c r="Q3629" s="11" t="s">
        <v>39</v>
      </c>
      <c r="R3629" s="36">
        <v>17</v>
      </c>
      <c r="S3629" s="331">
        <v>1386.55</v>
      </c>
      <c r="T3629" s="39">
        <f t="shared" si="1934"/>
        <v>23571.35</v>
      </c>
      <c r="U3629" s="39">
        <f t="shared" si="1933"/>
        <v>26399.912</v>
      </c>
      <c r="V3629" s="2" t="s">
        <v>80</v>
      </c>
      <c r="W3629" s="2">
        <v>2016</v>
      </c>
      <c r="X3629" s="138"/>
      <c r="Y3629" s="342"/>
    </row>
    <row r="3630" spans="1:25" ht="153" x14ac:dyDescent="0.25">
      <c r="A3630" s="6" t="s">
        <v>10006</v>
      </c>
      <c r="B3630" s="11" t="s">
        <v>25</v>
      </c>
      <c r="C3630" s="28" t="s">
        <v>9625</v>
      </c>
      <c r="D3630" s="29" t="s">
        <v>8502</v>
      </c>
      <c r="E3630" s="292" t="s">
        <v>10432</v>
      </c>
      <c r="F3630" s="292" t="s">
        <v>9671</v>
      </c>
      <c r="G3630" s="2" t="s">
        <v>337</v>
      </c>
      <c r="H3630" s="25">
        <v>50</v>
      </c>
      <c r="I3630" s="18">
        <v>470000000</v>
      </c>
      <c r="J3630" s="6" t="s">
        <v>32</v>
      </c>
      <c r="K3630" s="11" t="s">
        <v>240</v>
      </c>
      <c r="L3630" s="26" t="s">
        <v>34</v>
      </c>
      <c r="M3630" s="2" t="s">
        <v>35</v>
      </c>
      <c r="N3630" s="11" t="s">
        <v>78</v>
      </c>
      <c r="O3630" s="6" t="s">
        <v>79</v>
      </c>
      <c r="P3630" s="11">
        <v>796</v>
      </c>
      <c r="Q3630" s="11" t="s">
        <v>39</v>
      </c>
      <c r="R3630" s="36">
        <v>2</v>
      </c>
      <c r="S3630" s="293">
        <v>3832.5</v>
      </c>
      <c r="T3630" s="39">
        <f t="shared" si="1934"/>
        <v>7665</v>
      </c>
      <c r="U3630" s="39">
        <f t="shared" si="1933"/>
        <v>8584.8000000000011</v>
      </c>
      <c r="V3630" s="2" t="s">
        <v>80</v>
      </c>
      <c r="W3630" s="2">
        <v>2016</v>
      </c>
      <c r="X3630" s="138"/>
      <c r="Y3630" s="342"/>
    </row>
    <row r="3631" spans="1:25" ht="153" x14ac:dyDescent="0.25">
      <c r="A3631" s="6" t="s">
        <v>10007</v>
      </c>
      <c r="B3631" s="11" t="s">
        <v>25</v>
      </c>
      <c r="C3631" s="28" t="s">
        <v>9627</v>
      </c>
      <c r="D3631" s="29" t="s">
        <v>9628</v>
      </c>
      <c r="E3631" s="292" t="s">
        <v>9629</v>
      </c>
      <c r="F3631" s="292" t="s">
        <v>9672</v>
      </c>
      <c r="G3631" s="2" t="s">
        <v>337</v>
      </c>
      <c r="H3631" s="25">
        <v>50</v>
      </c>
      <c r="I3631" s="18">
        <v>470000000</v>
      </c>
      <c r="J3631" s="6" t="s">
        <v>32</v>
      </c>
      <c r="K3631" s="11" t="s">
        <v>240</v>
      </c>
      <c r="L3631" s="26" t="s">
        <v>34</v>
      </c>
      <c r="M3631" s="2" t="s">
        <v>35</v>
      </c>
      <c r="N3631" s="11" t="s">
        <v>78</v>
      </c>
      <c r="O3631" s="6" t="s">
        <v>79</v>
      </c>
      <c r="P3631" s="11">
        <v>796</v>
      </c>
      <c r="Q3631" s="11" t="s">
        <v>39</v>
      </c>
      <c r="R3631" s="36">
        <v>2</v>
      </c>
      <c r="S3631" s="293">
        <v>1975.8</v>
      </c>
      <c r="T3631" s="39">
        <f t="shared" si="1934"/>
        <v>3951.6</v>
      </c>
      <c r="U3631" s="39">
        <f t="shared" si="1933"/>
        <v>4425.7920000000004</v>
      </c>
      <c r="V3631" s="2" t="s">
        <v>80</v>
      </c>
      <c r="W3631" s="2">
        <v>2016</v>
      </c>
      <c r="X3631" s="138"/>
      <c r="Y3631" s="342"/>
    </row>
    <row r="3632" spans="1:25" ht="153" x14ac:dyDescent="0.25">
      <c r="A3632" s="6" t="s">
        <v>10008</v>
      </c>
      <c r="B3632" s="11" t="s">
        <v>25</v>
      </c>
      <c r="C3632" s="28" t="s">
        <v>9625</v>
      </c>
      <c r="D3632" s="29" t="s">
        <v>8502</v>
      </c>
      <c r="E3632" s="292" t="s">
        <v>10432</v>
      </c>
      <c r="F3632" s="292" t="s">
        <v>9673</v>
      </c>
      <c r="G3632" s="2" t="s">
        <v>337</v>
      </c>
      <c r="H3632" s="25">
        <v>50</v>
      </c>
      <c r="I3632" s="18">
        <v>470000000</v>
      </c>
      <c r="J3632" s="6" t="s">
        <v>32</v>
      </c>
      <c r="K3632" s="11" t="s">
        <v>240</v>
      </c>
      <c r="L3632" s="26" t="s">
        <v>34</v>
      </c>
      <c r="M3632" s="2" t="s">
        <v>35</v>
      </c>
      <c r="N3632" s="11" t="s">
        <v>78</v>
      </c>
      <c r="O3632" s="6" t="s">
        <v>79</v>
      </c>
      <c r="P3632" s="11">
        <v>796</v>
      </c>
      <c r="Q3632" s="11" t="s">
        <v>39</v>
      </c>
      <c r="R3632" s="36">
        <v>18</v>
      </c>
      <c r="S3632" s="293">
        <v>1453.3</v>
      </c>
      <c r="T3632" s="39">
        <f t="shared" si="1934"/>
        <v>26159.399999999998</v>
      </c>
      <c r="U3632" s="39">
        <f t="shared" si="1933"/>
        <v>29298.528000000002</v>
      </c>
      <c r="V3632" s="2" t="s">
        <v>80</v>
      </c>
      <c r="W3632" s="2">
        <v>2016</v>
      </c>
      <c r="X3632" s="138"/>
      <c r="Y3632" s="342"/>
    </row>
    <row r="3633" spans="1:25" ht="153" x14ac:dyDescent="0.25">
      <c r="A3633" s="6" t="s">
        <v>10009</v>
      </c>
      <c r="B3633" s="11" t="s">
        <v>25</v>
      </c>
      <c r="C3633" s="28" t="s">
        <v>9627</v>
      </c>
      <c r="D3633" s="29" t="s">
        <v>9628</v>
      </c>
      <c r="E3633" s="292" t="s">
        <v>9629</v>
      </c>
      <c r="F3633" s="292" t="s">
        <v>9674</v>
      </c>
      <c r="G3633" s="2" t="s">
        <v>337</v>
      </c>
      <c r="H3633" s="25">
        <v>50</v>
      </c>
      <c r="I3633" s="18">
        <v>470000000</v>
      </c>
      <c r="J3633" s="6" t="s">
        <v>32</v>
      </c>
      <c r="K3633" s="11" t="s">
        <v>240</v>
      </c>
      <c r="L3633" s="26" t="s">
        <v>34</v>
      </c>
      <c r="M3633" s="2" t="s">
        <v>35</v>
      </c>
      <c r="N3633" s="11" t="s">
        <v>78</v>
      </c>
      <c r="O3633" s="6" t="s">
        <v>79</v>
      </c>
      <c r="P3633" s="11">
        <v>796</v>
      </c>
      <c r="Q3633" s="11" t="s">
        <v>39</v>
      </c>
      <c r="R3633" s="36">
        <v>18</v>
      </c>
      <c r="S3633" s="293">
        <v>978.8</v>
      </c>
      <c r="T3633" s="39">
        <f t="shared" si="1934"/>
        <v>17618.399999999998</v>
      </c>
      <c r="U3633" s="39">
        <f t="shared" si="1933"/>
        <v>19732.608</v>
      </c>
      <c r="V3633" s="2" t="s">
        <v>80</v>
      </c>
      <c r="W3633" s="2">
        <v>2016</v>
      </c>
      <c r="X3633" s="138"/>
      <c r="Y3633" s="342"/>
    </row>
    <row r="3634" spans="1:25" ht="153" x14ac:dyDescent="0.25">
      <c r="A3634" s="6" t="s">
        <v>10010</v>
      </c>
      <c r="B3634" s="11" t="s">
        <v>25</v>
      </c>
      <c r="C3634" s="28" t="s">
        <v>9625</v>
      </c>
      <c r="D3634" s="29" t="s">
        <v>8502</v>
      </c>
      <c r="E3634" s="292" t="s">
        <v>10432</v>
      </c>
      <c r="F3634" s="292" t="s">
        <v>9675</v>
      </c>
      <c r="G3634" s="2" t="s">
        <v>337</v>
      </c>
      <c r="H3634" s="25">
        <v>50</v>
      </c>
      <c r="I3634" s="18">
        <v>470000000</v>
      </c>
      <c r="J3634" s="6" t="s">
        <v>32</v>
      </c>
      <c r="K3634" s="11" t="s">
        <v>240</v>
      </c>
      <c r="L3634" s="26" t="s">
        <v>34</v>
      </c>
      <c r="M3634" s="2" t="s">
        <v>35</v>
      </c>
      <c r="N3634" s="11" t="s">
        <v>78</v>
      </c>
      <c r="O3634" s="6" t="s">
        <v>79</v>
      </c>
      <c r="P3634" s="11">
        <v>796</v>
      </c>
      <c r="Q3634" s="11" t="s">
        <v>39</v>
      </c>
      <c r="R3634" s="36">
        <v>2</v>
      </c>
      <c r="S3634" s="293">
        <v>1945.6</v>
      </c>
      <c r="T3634" s="39">
        <f t="shared" si="1934"/>
        <v>3891.2</v>
      </c>
      <c r="U3634" s="39">
        <f t="shared" si="1933"/>
        <v>4358.1440000000002</v>
      </c>
      <c r="V3634" s="2" t="s">
        <v>80</v>
      </c>
      <c r="W3634" s="2">
        <v>2016</v>
      </c>
      <c r="X3634" s="138"/>
      <c r="Y3634" s="342"/>
    </row>
    <row r="3635" spans="1:25" ht="153" x14ac:dyDescent="0.25">
      <c r="A3635" s="6" t="s">
        <v>10011</v>
      </c>
      <c r="B3635" s="11" t="s">
        <v>25</v>
      </c>
      <c r="C3635" s="28" t="s">
        <v>9627</v>
      </c>
      <c r="D3635" s="29" t="s">
        <v>9628</v>
      </c>
      <c r="E3635" s="292" t="s">
        <v>9629</v>
      </c>
      <c r="F3635" s="292" t="s">
        <v>9676</v>
      </c>
      <c r="G3635" s="2" t="s">
        <v>337</v>
      </c>
      <c r="H3635" s="25">
        <v>50</v>
      </c>
      <c r="I3635" s="18">
        <v>470000000</v>
      </c>
      <c r="J3635" s="6" t="s">
        <v>32</v>
      </c>
      <c r="K3635" s="11" t="s">
        <v>240</v>
      </c>
      <c r="L3635" s="26" t="s">
        <v>34</v>
      </c>
      <c r="M3635" s="2" t="s">
        <v>35</v>
      </c>
      <c r="N3635" s="11" t="s">
        <v>78</v>
      </c>
      <c r="O3635" s="6" t="s">
        <v>79</v>
      </c>
      <c r="P3635" s="11">
        <v>796</v>
      </c>
      <c r="Q3635" s="11" t="s">
        <v>39</v>
      </c>
      <c r="R3635" s="36">
        <v>2</v>
      </c>
      <c r="S3635" s="293">
        <v>1195.9000000000001</v>
      </c>
      <c r="T3635" s="39">
        <f t="shared" si="1934"/>
        <v>2391.8000000000002</v>
      </c>
      <c r="U3635" s="39">
        <f t="shared" si="1933"/>
        <v>2678.8160000000003</v>
      </c>
      <c r="V3635" s="2" t="s">
        <v>80</v>
      </c>
      <c r="W3635" s="2">
        <v>2016</v>
      </c>
      <c r="X3635" s="138"/>
      <c r="Y3635" s="342"/>
    </row>
    <row r="3636" spans="1:25" ht="216.75" x14ac:dyDescent="0.25">
      <c r="A3636" s="6" t="s">
        <v>10012</v>
      </c>
      <c r="B3636" s="11" t="s">
        <v>25</v>
      </c>
      <c r="C3636" s="34" t="s">
        <v>2170</v>
      </c>
      <c r="D3636" s="34" t="s">
        <v>2171</v>
      </c>
      <c r="E3636" s="11" t="s">
        <v>2172</v>
      </c>
      <c r="F3636" s="292" t="s">
        <v>9677</v>
      </c>
      <c r="G3636" s="2" t="s">
        <v>30</v>
      </c>
      <c r="H3636" s="25">
        <v>50</v>
      </c>
      <c r="I3636" s="18">
        <v>470000000</v>
      </c>
      <c r="J3636" s="6" t="s">
        <v>32</v>
      </c>
      <c r="K3636" s="11" t="s">
        <v>95</v>
      </c>
      <c r="L3636" s="26" t="s">
        <v>34</v>
      </c>
      <c r="M3636" s="2" t="s">
        <v>35</v>
      </c>
      <c r="N3636" s="11" t="s">
        <v>78</v>
      </c>
      <c r="O3636" s="6" t="s">
        <v>79</v>
      </c>
      <c r="P3636" s="11">
        <v>796</v>
      </c>
      <c r="Q3636" s="11" t="s">
        <v>39</v>
      </c>
      <c r="R3636" s="36">
        <v>1</v>
      </c>
      <c r="S3636" s="293">
        <v>3698944.4</v>
      </c>
      <c r="T3636" s="39">
        <f t="shared" ref="T3636:T3663" si="1939">R3636*S3636</f>
        <v>3698944.4</v>
      </c>
      <c r="U3636" s="39">
        <f t="shared" si="1933"/>
        <v>4142817.7280000001</v>
      </c>
      <c r="V3636" s="2" t="s">
        <v>80</v>
      </c>
      <c r="W3636" s="2">
        <v>2016</v>
      </c>
      <c r="X3636" s="138"/>
      <c r="Y3636" s="342"/>
    </row>
    <row r="3637" spans="1:25" ht="165.75" x14ac:dyDescent="0.25">
      <c r="A3637" s="6" t="s">
        <v>10013</v>
      </c>
      <c r="B3637" s="11" t="s">
        <v>25</v>
      </c>
      <c r="C3637" s="34" t="s">
        <v>9678</v>
      </c>
      <c r="D3637" s="34" t="s">
        <v>9366</v>
      </c>
      <c r="E3637" s="11" t="s">
        <v>10451</v>
      </c>
      <c r="F3637" s="292" t="s">
        <v>9679</v>
      </c>
      <c r="G3637" s="2" t="s">
        <v>30</v>
      </c>
      <c r="H3637" s="25">
        <v>50</v>
      </c>
      <c r="I3637" s="18">
        <v>470000000</v>
      </c>
      <c r="J3637" s="6" t="s">
        <v>32</v>
      </c>
      <c r="K3637" s="11" t="s">
        <v>628</v>
      </c>
      <c r="L3637" s="26" t="s">
        <v>34</v>
      </c>
      <c r="M3637" s="2" t="s">
        <v>35</v>
      </c>
      <c r="N3637" s="11" t="s">
        <v>78</v>
      </c>
      <c r="O3637" s="6" t="s">
        <v>79</v>
      </c>
      <c r="P3637" s="11">
        <v>839</v>
      </c>
      <c r="Q3637" s="11" t="s">
        <v>2030</v>
      </c>
      <c r="R3637" s="36">
        <v>1</v>
      </c>
      <c r="S3637" s="293">
        <v>2511422.2000000002</v>
      </c>
      <c r="T3637" s="39">
        <f t="shared" si="1939"/>
        <v>2511422.2000000002</v>
      </c>
      <c r="U3637" s="39">
        <f t="shared" si="1933"/>
        <v>2812792.8640000005</v>
      </c>
      <c r="V3637" s="2" t="s">
        <v>80</v>
      </c>
      <c r="W3637" s="2">
        <v>2016</v>
      </c>
      <c r="X3637" s="138"/>
      <c r="Y3637" s="342"/>
    </row>
    <row r="3638" spans="1:25" ht="216.75" x14ac:dyDescent="0.25">
      <c r="A3638" s="6" t="s">
        <v>10014</v>
      </c>
      <c r="B3638" s="11" t="s">
        <v>25</v>
      </c>
      <c r="C3638" s="34" t="s">
        <v>2170</v>
      </c>
      <c r="D3638" s="34" t="s">
        <v>2171</v>
      </c>
      <c r="E3638" s="11" t="s">
        <v>2172</v>
      </c>
      <c r="F3638" s="292" t="s">
        <v>9680</v>
      </c>
      <c r="G3638" s="2" t="s">
        <v>30</v>
      </c>
      <c r="H3638" s="25">
        <v>50</v>
      </c>
      <c r="I3638" s="18">
        <v>470000000</v>
      </c>
      <c r="J3638" s="6" t="s">
        <v>32</v>
      </c>
      <c r="K3638" s="11" t="s">
        <v>628</v>
      </c>
      <c r="L3638" s="26" t="s">
        <v>34</v>
      </c>
      <c r="M3638" s="2" t="s">
        <v>35</v>
      </c>
      <c r="N3638" s="11" t="s">
        <v>78</v>
      </c>
      <c r="O3638" s="6" t="s">
        <v>79</v>
      </c>
      <c r="P3638" s="11">
        <v>796</v>
      </c>
      <c r="Q3638" s="11" t="s">
        <v>39</v>
      </c>
      <c r="R3638" s="36">
        <v>1</v>
      </c>
      <c r="S3638" s="293">
        <v>259722.2</v>
      </c>
      <c r="T3638" s="39">
        <f t="shared" si="1939"/>
        <v>259722.2</v>
      </c>
      <c r="U3638" s="39">
        <f t="shared" si="1933"/>
        <v>290888.86400000006</v>
      </c>
      <c r="V3638" s="2" t="s">
        <v>80</v>
      </c>
      <c r="W3638" s="2">
        <v>2016</v>
      </c>
      <c r="X3638" s="138"/>
      <c r="Y3638" s="342"/>
    </row>
    <row r="3639" spans="1:25" ht="153" x14ac:dyDescent="0.25">
      <c r="A3639" s="6" t="s">
        <v>10015</v>
      </c>
      <c r="B3639" s="11" t="s">
        <v>25</v>
      </c>
      <c r="C3639" s="34" t="s">
        <v>2170</v>
      </c>
      <c r="D3639" s="34" t="s">
        <v>2171</v>
      </c>
      <c r="E3639" s="11" t="s">
        <v>2172</v>
      </c>
      <c r="F3639" s="292" t="s">
        <v>10020</v>
      </c>
      <c r="G3639" s="2" t="s">
        <v>30</v>
      </c>
      <c r="H3639" s="25">
        <v>50</v>
      </c>
      <c r="I3639" s="18">
        <v>470000000</v>
      </c>
      <c r="J3639" s="6" t="s">
        <v>32</v>
      </c>
      <c r="K3639" s="11" t="s">
        <v>628</v>
      </c>
      <c r="L3639" s="26" t="s">
        <v>34</v>
      </c>
      <c r="M3639" s="2" t="s">
        <v>35</v>
      </c>
      <c r="N3639" s="11" t="s">
        <v>78</v>
      </c>
      <c r="O3639" s="6" t="s">
        <v>79</v>
      </c>
      <c r="P3639" s="11">
        <v>796</v>
      </c>
      <c r="Q3639" s="11" t="s">
        <v>39</v>
      </c>
      <c r="R3639" s="36">
        <v>1</v>
      </c>
      <c r="S3639" s="293">
        <v>134564</v>
      </c>
      <c r="T3639" s="39">
        <f t="shared" si="1939"/>
        <v>134564</v>
      </c>
      <c r="U3639" s="39">
        <f t="shared" si="1933"/>
        <v>150711.68000000002</v>
      </c>
      <c r="V3639" s="2" t="s">
        <v>80</v>
      </c>
      <c r="W3639" s="2">
        <v>2016</v>
      </c>
      <c r="X3639" s="138"/>
      <c r="Y3639" s="342"/>
    </row>
    <row r="3640" spans="1:25" ht="102" x14ac:dyDescent="0.25">
      <c r="A3640" s="6" t="s">
        <v>10016</v>
      </c>
      <c r="B3640" s="11" t="s">
        <v>25</v>
      </c>
      <c r="C3640" s="28" t="s">
        <v>9681</v>
      </c>
      <c r="D3640" s="29" t="s">
        <v>9682</v>
      </c>
      <c r="E3640" s="292" t="s">
        <v>9683</v>
      </c>
      <c r="F3640" s="292" t="s">
        <v>10021</v>
      </c>
      <c r="G3640" s="2" t="s">
        <v>30</v>
      </c>
      <c r="H3640" s="25">
        <v>0</v>
      </c>
      <c r="I3640" s="18">
        <v>470000000</v>
      </c>
      <c r="J3640" s="6" t="s">
        <v>32</v>
      </c>
      <c r="K3640" s="11" t="s">
        <v>628</v>
      </c>
      <c r="L3640" s="26" t="s">
        <v>34</v>
      </c>
      <c r="M3640" s="2" t="s">
        <v>35</v>
      </c>
      <c r="N3640" s="11" t="s">
        <v>36</v>
      </c>
      <c r="O3640" s="11" t="s">
        <v>37</v>
      </c>
      <c r="P3640" s="11">
        <v>796</v>
      </c>
      <c r="Q3640" s="11" t="s">
        <v>39</v>
      </c>
      <c r="R3640" s="36">
        <v>3</v>
      </c>
      <c r="S3640" s="293">
        <v>3975</v>
      </c>
      <c r="T3640" s="39">
        <f t="shared" si="1939"/>
        <v>11925</v>
      </c>
      <c r="U3640" s="39">
        <f t="shared" si="1933"/>
        <v>13356.000000000002</v>
      </c>
      <c r="V3640" s="2"/>
      <c r="W3640" s="2">
        <v>2016</v>
      </c>
      <c r="X3640" s="138"/>
      <c r="Y3640" s="342"/>
    </row>
    <row r="3641" spans="1:25" ht="102" x14ac:dyDescent="0.25">
      <c r="A3641" s="6" t="s">
        <v>10017</v>
      </c>
      <c r="B3641" s="11" t="s">
        <v>25</v>
      </c>
      <c r="C3641" s="28" t="s">
        <v>9546</v>
      </c>
      <c r="D3641" s="29" t="s">
        <v>9547</v>
      </c>
      <c r="E3641" s="292" t="s">
        <v>9548</v>
      </c>
      <c r="F3641" s="292" t="s">
        <v>9684</v>
      </c>
      <c r="G3641" s="2" t="s">
        <v>30</v>
      </c>
      <c r="H3641" s="25">
        <v>0</v>
      </c>
      <c r="I3641" s="18">
        <v>470000000</v>
      </c>
      <c r="J3641" s="6" t="s">
        <v>32</v>
      </c>
      <c r="K3641" s="11" t="s">
        <v>628</v>
      </c>
      <c r="L3641" s="26" t="s">
        <v>34</v>
      </c>
      <c r="M3641" s="2" t="s">
        <v>35</v>
      </c>
      <c r="N3641" s="11" t="s">
        <v>36</v>
      </c>
      <c r="O3641" s="11" t="s">
        <v>37</v>
      </c>
      <c r="P3641" s="11">
        <v>796</v>
      </c>
      <c r="Q3641" s="11" t="s">
        <v>39</v>
      </c>
      <c r="R3641" s="36">
        <v>12</v>
      </c>
      <c r="S3641" s="293">
        <v>2856</v>
      </c>
      <c r="T3641" s="39">
        <f t="shared" si="1939"/>
        <v>34272</v>
      </c>
      <c r="U3641" s="39">
        <f t="shared" si="1933"/>
        <v>38384.640000000007</v>
      </c>
      <c r="V3641" s="2"/>
      <c r="W3641" s="2">
        <v>2016</v>
      </c>
      <c r="X3641" s="138"/>
      <c r="Y3641" s="342"/>
    </row>
    <row r="3642" spans="1:25" ht="102" x14ac:dyDescent="0.25">
      <c r="A3642" s="6" t="s">
        <v>10018</v>
      </c>
      <c r="B3642" s="11" t="s">
        <v>25</v>
      </c>
      <c r="C3642" s="28" t="s">
        <v>9685</v>
      </c>
      <c r="D3642" s="29" t="s">
        <v>2139</v>
      </c>
      <c r="E3642" s="292" t="s">
        <v>9686</v>
      </c>
      <c r="F3642" s="292" t="s">
        <v>9687</v>
      </c>
      <c r="G3642" s="2" t="s">
        <v>30</v>
      </c>
      <c r="H3642" s="25">
        <v>0</v>
      </c>
      <c r="I3642" s="18">
        <v>470000000</v>
      </c>
      <c r="J3642" s="6" t="s">
        <v>32</v>
      </c>
      <c r="K3642" s="3" t="s">
        <v>628</v>
      </c>
      <c r="L3642" s="26" t="s">
        <v>34</v>
      </c>
      <c r="M3642" s="2" t="s">
        <v>35</v>
      </c>
      <c r="N3642" s="11" t="s">
        <v>36</v>
      </c>
      <c r="O3642" s="11" t="s">
        <v>37</v>
      </c>
      <c r="P3642" s="11">
        <v>796</v>
      </c>
      <c r="Q3642" s="11" t="s">
        <v>39</v>
      </c>
      <c r="R3642" s="36">
        <v>20</v>
      </c>
      <c r="S3642" s="293">
        <v>1420.2</v>
      </c>
      <c r="T3642" s="39">
        <f t="shared" si="1939"/>
        <v>28404</v>
      </c>
      <c r="U3642" s="39">
        <f t="shared" si="1933"/>
        <v>31812.480000000003</v>
      </c>
      <c r="V3642" s="2"/>
      <c r="W3642" s="2">
        <v>2016</v>
      </c>
      <c r="X3642" s="138"/>
      <c r="Y3642" s="342"/>
    </row>
    <row r="3643" spans="1:25" ht="102" x14ac:dyDescent="0.25">
      <c r="A3643" s="6" t="s">
        <v>10019</v>
      </c>
      <c r="B3643" s="11" t="s">
        <v>25</v>
      </c>
      <c r="C3643" s="28" t="s">
        <v>9688</v>
      </c>
      <c r="D3643" s="29" t="s">
        <v>2684</v>
      </c>
      <c r="E3643" s="292" t="s">
        <v>9689</v>
      </c>
      <c r="F3643" s="292" t="s">
        <v>9690</v>
      </c>
      <c r="G3643" s="2" t="s">
        <v>30</v>
      </c>
      <c r="H3643" s="25">
        <v>0</v>
      </c>
      <c r="I3643" s="18">
        <v>470000000</v>
      </c>
      <c r="J3643" s="6" t="s">
        <v>32</v>
      </c>
      <c r="K3643" s="3" t="s">
        <v>628</v>
      </c>
      <c r="L3643" s="26" t="s">
        <v>34</v>
      </c>
      <c r="M3643" s="2" t="s">
        <v>35</v>
      </c>
      <c r="N3643" s="11" t="s">
        <v>36</v>
      </c>
      <c r="O3643" s="11" t="s">
        <v>37</v>
      </c>
      <c r="P3643" s="11">
        <v>796</v>
      </c>
      <c r="Q3643" s="11" t="s">
        <v>39</v>
      </c>
      <c r="R3643" s="36">
        <v>6</v>
      </c>
      <c r="S3643" s="293">
        <v>7865</v>
      </c>
      <c r="T3643" s="39">
        <f t="shared" si="1939"/>
        <v>47190</v>
      </c>
      <c r="U3643" s="39">
        <f t="shared" si="1933"/>
        <v>52852.800000000003</v>
      </c>
      <c r="V3643" s="2"/>
      <c r="W3643" s="2">
        <v>2016</v>
      </c>
      <c r="X3643" s="138"/>
      <c r="Y3643" s="342"/>
    </row>
    <row r="3644" spans="1:25" ht="102" x14ac:dyDescent="0.25">
      <c r="A3644" s="6" t="s">
        <v>10027</v>
      </c>
      <c r="B3644" s="11" t="s">
        <v>25</v>
      </c>
      <c r="C3644" s="28" t="s">
        <v>9691</v>
      </c>
      <c r="D3644" s="29" t="s">
        <v>9692</v>
      </c>
      <c r="E3644" s="292" t="s">
        <v>9693</v>
      </c>
      <c r="F3644" s="333" t="s">
        <v>10022</v>
      </c>
      <c r="G3644" s="2" t="s">
        <v>337</v>
      </c>
      <c r="H3644" s="25">
        <v>0</v>
      </c>
      <c r="I3644" s="18">
        <v>470000000</v>
      </c>
      <c r="J3644" s="6" t="s">
        <v>32</v>
      </c>
      <c r="K3644" s="3" t="s">
        <v>628</v>
      </c>
      <c r="L3644" s="26" t="s">
        <v>34</v>
      </c>
      <c r="M3644" s="2" t="s">
        <v>35</v>
      </c>
      <c r="N3644" s="11" t="s">
        <v>36</v>
      </c>
      <c r="O3644" s="11" t="s">
        <v>37</v>
      </c>
      <c r="P3644" s="11">
        <v>796</v>
      </c>
      <c r="Q3644" s="11" t="s">
        <v>39</v>
      </c>
      <c r="R3644" s="36">
        <v>30</v>
      </c>
      <c r="S3644" s="331">
        <v>833480</v>
      </c>
      <c r="T3644" s="39">
        <f t="shared" si="1939"/>
        <v>25004400</v>
      </c>
      <c r="U3644" s="39">
        <f t="shared" si="1933"/>
        <v>28004928.000000004</v>
      </c>
      <c r="V3644" s="2"/>
      <c r="W3644" s="2">
        <v>2016</v>
      </c>
      <c r="X3644" s="138"/>
      <c r="Y3644" s="342"/>
    </row>
    <row r="3645" spans="1:25" ht="153" x14ac:dyDescent="0.25">
      <c r="A3645" s="6" t="s">
        <v>10028</v>
      </c>
      <c r="B3645" s="11" t="s">
        <v>25</v>
      </c>
      <c r="C3645" s="28" t="s">
        <v>9694</v>
      </c>
      <c r="D3645" s="29" t="s">
        <v>2016</v>
      </c>
      <c r="E3645" s="292" t="s">
        <v>9695</v>
      </c>
      <c r="F3645" s="292" t="s">
        <v>9696</v>
      </c>
      <c r="G3645" s="2" t="s">
        <v>30</v>
      </c>
      <c r="H3645" s="25">
        <v>50</v>
      </c>
      <c r="I3645" s="18">
        <v>470000000</v>
      </c>
      <c r="J3645" s="6" t="s">
        <v>32</v>
      </c>
      <c r="K3645" s="11" t="s">
        <v>95</v>
      </c>
      <c r="L3645" s="26" t="s">
        <v>34</v>
      </c>
      <c r="M3645" s="2" t="s">
        <v>35</v>
      </c>
      <c r="N3645" s="11" t="s">
        <v>78</v>
      </c>
      <c r="O3645" s="6" t="s">
        <v>79</v>
      </c>
      <c r="P3645" s="11" t="s">
        <v>2039</v>
      </c>
      <c r="Q3645" s="11" t="s">
        <v>39</v>
      </c>
      <c r="R3645" s="36">
        <v>22</v>
      </c>
      <c r="S3645" s="331">
        <v>210000</v>
      </c>
      <c r="T3645" s="39">
        <f t="shared" si="1939"/>
        <v>4620000</v>
      </c>
      <c r="U3645" s="39">
        <f t="shared" si="1933"/>
        <v>5174400.0000000009</v>
      </c>
      <c r="V3645" s="2" t="s">
        <v>80</v>
      </c>
      <c r="W3645" s="2">
        <v>2016</v>
      </c>
      <c r="X3645" s="138"/>
      <c r="Y3645" s="342"/>
    </row>
    <row r="3646" spans="1:25" ht="153" x14ac:dyDescent="0.25">
      <c r="A3646" s="6" t="s">
        <v>10029</v>
      </c>
      <c r="B3646" s="11" t="s">
        <v>25</v>
      </c>
      <c r="C3646" s="28" t="s">
        <v>9697</v>
      </c>
      <c r="D3646" s="29" t="s">
        <v>3100</v>
      </c>
      <c r="E3646" s="292" t="s">
        <v>9698</v>
      </c>
      <c r="F3646" s="292" t="s">
        <v>9699</v>
      </c>
      <c r="G3646" s="2" t="s">
        <v>30</v>
      </c>
      <c r="H3646" s="25">
        <v>50</v>
      </c>
      <c r="I3646" s="18">
        <v>470000000</v>
      </c>
      <c r="J3646" s="6" t="s">
        <v>32</v>
      </c>
      <c r="K3646" s="11" t="s">
        <v>95</v>
      </c>
      <c r="L3646" s="26" t="s">
        <v>34</v>
      </c>
      <c r="M3646" s="2" t="s">
        <v>35</v>
      </c>
      <c r="N3646" s="11" t="s">
        <v>78</v>
      </c>
      <c r="O3646" s="6" t="s">
        <v>79</v>
      </c>
      <c r="P3646" s="11">
        <v>796</v>
      </c>
      <c r="Q3646" s="11" t="s">
        <v>39</v>
      </c>
      <c r="R3646" s="36">
        <v>22</v>
      </c>
      <c r="S3646" s="331">
        <v>19990</v>
      </c>
      <c r="T3646" s="39">
        <f t="shared" si="1939"/>
        <v>439780</v>
      </c>
      <c r="U3646" s="39">
        <f t="shared" si="1933"/>
        <v>492553.60000000003</v>
      </c>
      <c r="V3646" s="2" t="s">
        <v>80</v>
      </c>
      <c r="W3646" s="2">
        <v>2016</v>
      </c>
      <c r="X3646" s="138"/>
      <c r="Y3646" s="342"/>
    </row>
    <row r="3647" spans="1:25" ht="153" x14ac:dyDescent="0.25">
      <c r="A3647" s="6" t="s">
        <v>10030</v>
      </c>
      <c r="B3647" s="11" t="s">
        <v>25</v>
      </c>
      <c r="C3647" s="28" t="s">
        <v>9562</v>
      </c>
      <c r="D3647" s="29" t="s">
        <v>9563</v>
      </c>
      <c r="E3647" s="292" t="s">
        <v>9564</v>
      </c>
      <c r="F3647" s="292" t="s">
        <v>9700</v>
      </c>
      <c r="G3647" s="2" t="s">
        <v>30</v>
      </c>
      <c r="H3647" s="25">
        <v>50</v>
      </c>
      <c r="I3647" s="18">
        <v>470000000</v>
      </c>
      <c r="J3647" s="6" t="s">
        <v>32</v>
      </c>
      <c r="K3647" s="11" t="s">
        <v>95</v>
      </c>
      <c r="L3647" s="26" t="s">
        <v>34</v>
      </c>
      <c r="M3647" s="2" t="s">
        <v>35</v>
      </c>
      <c r="N3647" s="11" t="s">
        <v>78</v>
      </c>
      <c r="O3647" s="6" t="s">
        <v>79</v>
      </c>
      <c r="P3647" s="11">
        <v>796</v>
      </c>
      <c r="Q3647" s="11" t="s">
        <v>39</v>
      </c>
      <c r="R3647" s="36">
        <v>2</v>
      </c>
      <c r="S3647" s="293">
        <v>627488.80000000005</v>
      </c>
      <c r="T3647" s="39">
        <f t="shared" si="1939"/>
        <v>1254977.6000000001</v>
      </c>
      <c r="U3647" s="39">
        <f t="shared" si="1933"/>
        <v>1405574.9120000002</v>
      </c>
      <c r="V3647" s="2" t="s">
        <v>80</v>
      </c>
      <c r="W3647" s="2">
        <v>2016</v>
      </c>
      <c r="X3647" s="138"/>
      <c r="Y3647" s="342"/>
    </row>
    <row r="3648" spans="1:25" ht="153" x14ac:dyDescent="0.25">
      <c r="A3648" s="6" t="s">
        <v>10031</v>
      </c>
      <c r="B3648" s="11" t="s">
        <v>25</v>
      </c>
      <c r="C3648" s="28" t="s">
        <v>9701</v>
      </c>
      <c r="D3648" s="29" t="s">
        <v>2171</v>
      </c>
      <c r="E3648" s="292" t="s">
        <v>9702</v>
      </c>
      <c r="F3648" s="292" t="s">
        <v>10023</v>
      </c>
      <c r="G3648" s="2" t="s">
        <v>30</v>
      </c>
      <c r="H3648" s="25">
        <v>50</v>
      </c>
      <c r="I3648" s="18">
        <v>470000000</v>
      </c>
      <c r="J3648" s="6" t="s">
        <v>32</v>
      </c>
      <c r="K3648" s="11" t="s">
        <v>95</v>
      </c>
      <c r="L3648" s="26" t="s">
        <v>34</v>
      </c>
      <c r="M3648" s="2" t="s">
        <v>35</v>
      </c>
      <c r="N3648" s="11" t="s">
        <v>78</v>
      </c>
      <c r="O3648" s="6" t="s">
        <v>79</v>
      </c>
      <c r="P3648" s="11">
        <v>796</v>
      </c>
      <c r="Q3648" s="11" t="s">
        <v>39</v>
      </c>
      <c r="R3648" s="36">
        <v>2</v>
      </c>
      <c r="S3648" s="293">
        <v>87263.2</v>
      </c>
      <c r="T3648" s="39">
        <f t="shared" si="1939"/>
        <v>174526.4</v>
      </c>
      <c r="U3648" s="39">
        <f t="shared" si="1933"/>
        <v>195469.568</v>
      </c>
      <c r="V3648" s="2" t="s">
        <v>80</v>
      </c>
      <c r="W3648" s="2">
        <v>2016</v>
      </c>
      <c r="X3648" s="138"/>
      <c r="Y3648" s="342"/>
    </row>
    <row r="3649" spans="1:25" ht="153" x14ac:dyDescent="0.25">
      <c r="A3649" s="6" t="s">
        <v>10032</v>
      </c>
      <c r="B3649" s="11" t="s">
        <v>25</v>
      </c>
      <c r="C3649" s="28" t="s">
        <v>9562</v>
      </c>
      <c r="D3649" s="29" t="s">
        <v>9563</v>
      </c>
      <c r="E3649" s="292" t="s">
        <v>9564</v>
      </c>
      <c r="F3649" s="292" t="s">
        <v>9703</v>
      </c>
      <c r="G3649" s="2" t="s">
        <v>337</v>
      </c>
      <c r="H3649" s="25">
        <v>50</v>
      </c>
      <c r="I3649" s="18">
        <v>470000000</v>
      </c>
      <c r="J3649" s="6" t="s">
        <v>32</v>
      </c>
      <c r="K3649" s="11" t="s">
        <v>95</v>
      </c>
      <c r="L3649" s="26" t="s">
        <v>34</v>
      </c>
      <c r="M3649" s="2" t="s">
        <v>35</v>
      </c>
      <c r="N3649" s="11" t="s">
        <v>78</v>
      </c>
      <c r="O3649" s="6" t="s">
        <v>79</v>
      </c>
      <c r="P3649" s="11">
        <v>796</v>
      </c>
      <c r="Q3649" s="11" t="s">
        <v>39</v>
      </c>
      <c r="R3649" s="36">
        <v>112</v>
      </c>
      <c r="S3649" s="293">
        <v>69784</v>
      </c>
      <c r="T3649" s="39">
        <f t="shared" si="1939"/>
        <v>7815808</v>
      </c>
      <c r="U3649" s="39">
        <f t="shared" si="1933"/>
        <v>8753704.9600000009</v>
      </c>
      <c r="V3649" s="2" t="s">
        <v>80</v>
      </c>
      <c r="W3649" s="2">
        <v>2016</v>
      </c>
      <c r="X3649" s="138"/>
      <c r="Y3649" s="342"/>
    </row>
    <row r="3650" spans="1:25" ht="102" x14ac:dyDescent="0.25">
      <c r="A3650" s="6" t="s">
        <v>10033</v>
      </c>
      <c r="B3650" s="11" t="s">
        <v>25</v>
      </c>
      <c r="C3650" s="28" t="s">
        <v>9704</v>
      </c>
      <c r="D3650" s="29" t="s">
        <v>2592</v>
      </c>
      <c r="E3650" s="292" t="s">
        <v>9705</v>
      </c>
      <c r="F3650" s="292" t="s">
        <v>9706</v>
      </c>
      <c r="G3650" s="2" t="s">
        <v>30</v>
      </c>
      <c r="H3650" s="25">
        <v>0</v>
      </c>
      <c r="I3650" s="18">
        <v>470000000</v>
      </c>
      <c r="J3650" s="6" t="s">
        <v>32</v>
      </c>
      <c r="K3650" s="3" t="s">
        <v>628</v>
      </c>
      <c r="L3650" s="26" t="s">
        <v>34</v>
      </c>
      <c r="M3650" s="2" t="s">
        <v>35</v>
      </c>
      <c r="N3650" s="11" t="s">
        <v>36</v>
      </c>
      <c r="O3650" s="11" t="s">
        <v>37</v>
      </c>
      <c r="P3650" s="11">
        <v>796</v>
      </c>
      <c r="Q3650" s="11" t="s">
        <v>39</v>
      </c>
      <c r="R3650" s="36">
        <v>24</v>
      </c>
      <c r="S3650" s="293">
        <v>2708.8</v>
      </c>
      <c r="T3650" s="39">
        <f t="shared" si="1939"/>
        <v>65011.200000000004</v>
      </c>
      <c r="U3650" s="39">
        <f t="shared" si="1933"/>
        <v>72812.544000000009</v>
      </c>
      <c r="V3650" s="2"/>
      <c r="W3650" s="2">
        <v>2016</v>
      </c>
      <c r="X3650" s="138"/>
      <c r="Y3650" s="342"/>
    </row>
    <row r="3651" spans="1:25" ht="102" x14ac:dyDescent="0.25">
      <c r="A3651" s="6" t="s">
        <v>10034</v>
      </c>
      <c r="B3651" s="11" t="s">
        <v>25</v>
      </c>
      <c r="C3651" s="28" t="s">
        <v>9707</v>
      </c>
      <c r="D3651" s="29" t="s">
        <v>2684</v>
      </c>
      <c r="E3651" s="292" t="s">
        <v>9708</v>
      </c>
      <c r="F3651" s="292" t="s">
        <v>9709</v>
      </c>
      <c r="G3651" s="2" t="s">
        <v>30</v>
      </c>
      <c r="H3651" s="25">
        <v>0</v>
      </c>
      <c r="I3651" s="18">
        <v>470000000</v>
      </c>
      <c r="J3651" s="6" t="s">
        <v>32</v>
      </c>
      <c r="K3651" s="3" t="s">
        <v>628</v>
      </c>
      <c r="L3651" s="26" t="s">
        <v>34</v>
      </c>
      <c r="M3651" s="2" t="s">
        <v>35</v>
      </c>
      <c r="N3651" s="11" t="s">
        <v>36</v>
      </c>
      <c r="O3651" s="11" t="s">
        <v>37</v>
      </c>
      <c r="P3651" s="11">
        <v>796</v>
      </c>
      <c r="Q3651" s="11" t="s">
        <v>39</v>
      </c>
      <c r="R3651" s="36">
        <v>112</v>
      </c>
      <c r="S3651" s="293">
        <v>5326</v>
      </c>
      <c r="T3651" s="39">
        <f t="shared" si="1939"/>
        <v>596512</v>
      </c>
      <c r="U3651" s="39">
        <f t="shared" si="1933"/>
        <v>668093.44000000006</v>
      </c>
      <c r="V3651" s="2"/>
      <c r="W3651" s="2">
        <v>2016</v>
      </c>
      <c r="X3651" s="138"/>
      <c r="Y3651" s="342"/>
    </row>
    <row r="3652" spans="1:25" ht="153" x14ac:dyDescent="0.25">
      <c r="A3652" s="6" t="s">
        <v>10035</v>
      </c>
      <c r="B3652" s="11" t="s">
        <v>25</v>
      </c>
      <c r="C3652" s="28" t="s">
        <v>9562</v>
      </c>
      <c r="D3652" s="29" t="s">
        <v>9563</v>
      </c>
      <c r="E3652" s="292" t="s">
        <v>9564</v>
      </c>
      <c r="F3652" s="292" t="s">
        <v>10024</v>
      </c>
      <c r="G3652" s="2" t="s">
        <v>30</v>
      </c>
      <c r="H3652" s="25">
        <v>50</v>
      </c>
      <c r="I3652" s="18">
        <v>470000000</v>
      </c>
      <c r="J3652" s="6" t="s">
        <v>32</v>
      </c>
      <c r="K3652" s="11" t="s">
        <v>95</v>
      </c>
      <c r="L3652" s="26" t="s">
        <v>34</v>
      </c>
      <c r="M3652" s="2" t="s">
        <v>35</v>
      </c>
      <c r="N3652" s="11" t="s">
        <v>78</v>
      </c>
      <c r="O3652" s="6" t="s">
        <v>79</v>
      </c>
      <c r="P3652" s="11">
        <v>796</v>
      </c>
      <c r="Q3652" s="11" t="s">
        <v>39</v>
      </c>
      <c r="R3652" s="36">
        <v>1</v>
      </c>
      <c r="S3652" s="293">
        <v>130900</v>
      </c>
      <c r="T3652" s="39">
        <f t="shared" si="1939"/>
        <v>130900</v>
      </c>
      <c r="U3652" s="39">
        <f t="shared" si="1933"/>
        <v>146608</v>
      </c>
      <c r="V3652" s="2" t="s">
        <v>80</v>
      </c>
      <c r="W3652" s="2">
        <v>2016</v>
      </c>
      <c r="X3652" s="138"/>
      <c r="Y3652" s="342"/>
    </row>
    <row r="3653" spans="1:25" ht="153" x14ac:dyDescent="0.25">
      <c r="A3653" s="6" t="s">
        <v>10036</v>
      </c>
      <c r="B3653" s="11" t="s">
        <v>25</v>
      </c>
      <c r="C3653" s="28" t="s">
        <v>9562</v>
      </c>
      <c r="D3653" s="29" t="s">
        <v>9563</v>
      </c>
      <c r="E3653" s="292" t="s">
        <v>9564</v>
      </c>
      <c r="F3653" s="292" t="s">
        <v>10025</v>
      </c>
      <c r="G3653" s="2" t="s">
        <v>30</v>
      </c>
      <c r="H3653" s="25">
        <v>50</v>
      </c>
      <c r="I3653" s="18">
        <v>470000000</v>
      </c>
      <c r="J3653" s="6" t="s">
        <v>32</v>
      </c>
      <c r="K3653" s="11" t="s">
        <v>95</v>
      </c>
      <c r="L3653" s="26" t="s">
        <v>34</v>
      </c>
      <c r="M3653" s="2" t="s">
        <v>35</v>
      </c>
      <c r="N3653" s="11" t="s">
        <v>78</v>
      </c>
      <c r="O3653" s="6" t="s">
        <v>79</v>
      </c>
      <c r="P3653" s="11">
        <v>796</v>
      </c>
      <c r="Q3653" s="11" t="s">
        <v>39</v>
      </c>
      <c r="R3653" s="36">
        <v>1</v>
      </c>
      <c r="S3653" s="293">
        <v>66488.899999999994</v>
      </c>
      <c r="T3653" s="39">
        <f t="shared" si="1939"/>
        <v>66488.899999999994</v>
      </c>
      <c r="U3653" s="39">
        <f t="shared" si="1933"/>
        <v>74467.567999999999</v>
      </c>
      <c r="V3653" s="2" t="s">
        <v>80</v>
      </c>
      <c r="W3653" s="2">
        <v>2016</v>
      </c>
      <c r="X3653" s="138"/>
      <c r="Y3653" s="342"/>
    </row>
    <row r="3654" spans="1:25" ht="153" x14ac:dyDescent="0.25">
      <c r="A3654" s="6" t="s">
        <v>10037</v>
      </c>
      <c r="B3654" s="11" t="s">
        <v>25</v>
      </c>
      <c r="C3654" s="28" t="s">
        <v>9710</v>
      </c>
      <c r="D3654" s="29" t="s">
        <v>9711</v>
      </c>
      <c r="E3654" s="292" t="s">
        <v>9712</v>
      </c>
      <c r="F3654" s="292" t="s">
        <v>10026</v>
      </c>
      <c r="G3654" s="2" t="s">
        <v>30</v>
      </c>
      <c r="H3654" s="25">
        <v>50</v>
      </c>
      <c r="I3654" s="18">
        <v>470000000</v>
      </c>
      <c r="J3654" s="6" t="s">
        <v>32</v>
      </c>
      <c r="K3654" s="11" t="s">
        <v>95</v>
      </c>
      <c r="L3654" s="26" t="s">
        <v>34</v>
      </c>
      <c r="M3654" s="2" t="s">
        <v>35</v>
      </c>
      <c r="N3654" s="11" t="s">
        <v>78</v>
      </c>
      <c r="O3654" s="6" t="s">
        <v>79</v>
      </c>
      <c r="P3654" s="11">
        <v>796</v>
      </c>
      <c r="Q3654" s="11" t="s">
        <v>39</v>
      </c>
      <c r="R3654" s="36">
        <v>1</v>
      </c>
      <c r="S3654" s="293">
        <v>12465</v>
      </c>
      <c r="T3654" s="39">
        <f t="shared" si="1939"/>
        <v>12465</v>
      </c>
      <c r="U3654" s="39">
        <f t="shared" si="1933"/>
        <v>13960.800000000001</v>
      </c>
      <c r="V3654" s="2" t="s">
        <v>80</v>
      </c>
      <c r="W3654" s="2">
        <v>2016</v>
      </c>
      <c r="X3654" s="138"/>
      <c r="Y3654" s="342"/>
    </row>
    <row r="3655" spans="1:25" ht="153" x14ac:dyDescent="0.25">
      <c r="A3655" s="6" t="s">
        <v>10038</v>
      </c>
      <c r="B3655" s="11" t="s">
        <v>25</v>
      </c>
      <c r="C3655" s="28" t="s">
        <v>9713</v>
      </c>
      <c r="D3655" s="29" t="s">
        <v>9387</v>
      </c>
      <c r="E3655" s="292" t="s">
        <v>9714</v>
      </c>
      <c r="F3655" s="292" t="s">
        <v>9715</v>
      </c>
      <c r="G3655" s="2" t="s">
        <v>30</v>
      </c>
      <c r="H3655" s="25">
        <v>50</v>
      </c>
      <c r="I3655" s="18">
        <v>470000000</v>
      </c>
      <c r="J3655" s="6" t="s">
        <v>32</v>
      </c>
      <c r="K3655" s="11" t="s">
        <v>95</v>
      </c>
      <c r="L3655" s="26" t="s">
        <v>34</v>
      </c>
      <c r="M3655" s="2" t="s">
        <v>35</v>
      </c>
      <c r="N3655" s="11" t="s">
        <v>78</v>
      </c>
      <c r="O3655" s="6" t="s">
        <v>79</v>
      </c>
      <c r="P3655" s="11">
        <v>796</v>
      </c>
      <c r="Q3655" s="11" t="s">
        <v>39</v>
      </c>
      <c r="R3655" s="36">
        <v>129</v>
      </c>
      <c r="S3655" s="293">
        <v>55350.400000000001</v>
      </c>
      <c r="T3655" s="39">
        <f t="shared" si="1939"/>
        <v>7140201.6000000006</v>
      </c>
      <c r="U3655" s="39">
        <f t="shared" si="1933"/>
        <v>7997025.7920000013</v>
      </c>
      <c r="V3655" s="2" t="s">
        <v>80</v>
      </c>
      <c r="W3655" s="2">
        <v>2016</v>
      </c>
      <c r="X3655" s="138"/>
      <c r="Y3655" s="342"/>
    </row>
    <row r="3656" spans="1:25" ht="153" x14ac:dyDescent="0.25">
      <c r="A3656" s="6" t="s">
        <v>10039</v>
      </c>
      <c r="B3656" s="11" t="s">
        <v>25</v>
      </c>
      <c r="C3656" s="28" t="s">
        <v>9716</v>
      </c>
      <c r="D3656" s="29" t="s">
        <v>9717</v>
      </c>
      <c r="E3656" s="292" t="s">
        <v>9718</v>
      </c>
      <c r="F3656" s="292" t="s">
        <v>9719</v>
      </c>
      <c r="G3656" s="2" t="s">
        <v>30</v>
      </c>
      <c r="H3656" s="25">
        <v>50</v>
      </c>
      <c r="I3656" s="18">
        <v>470000000</v>
      </c>
      <c r="J3656" s="6" t="s">
        <v>32</v>
      </c>
      <c r="K3656" s="11" t="s">
        <v>95</v>
      </c>
      <c r="L3656" s="26" t="s">
        <v>34</v>
      </c>
      <c r="M3656" s="2" t="s">
        <v>35</v>
      </c>
      <c r="N3656" s="11" t="s">
        <v>78</v>
      </c>
      <c r="O3656" s="6" t="s">
        <v>79</v>
      </c>
      <c r="P3656" s="11">
        <v>796</v>
      </c>
      <c r="Q3656" s="11" t="s">
        <v>39</v>
      </c>
      <c r="R3656" s="36">
        <v>130</v>
      </c>
      <c r="S3656" s="293">
        <v>1608</v>
      </c>
      <c r="T3656" s="39">
        <f t="shared" si="1939"/>
        <v>209040</v>
      </c>
      <c r="U3656" s="39">
        <f t="shared" si="1933"/>
        <v>234124.80000000002</v>
      </c>
      <c r="V3656" s="2" t="s">
        <v>80</v>
      </c>
      <c r="W3656" s="2">
        <v>2016</v>
      </c>
      <c r="X3656" s="138"/>
      <c r="Y3656" s="342"/>
    </row>
    <row r="3657" spans="1:25" ht="153" x14ac:dyDescent="0.25">
      <c r="A3657" s="6" t="s">
        <v>10040</v>
      </c>
      <c r="B3657" s="11" t="s">
        <v>25</v>
      </c>
      <c r="C3657" s="28" t="s">
        <v>9720</v>
      </c>
      <c r="D3657" s="29" t="s">
        <v>9717</v>
      </c>
      <c r="E3657" s="292" t="s">
        <v>9721</v>
      </c>
      <c r="F3657" s="292" t="s">
        <v>9722</v>
      </c>
      <c r="G3657" s="2" t="s">
        <v>30</v>
      </c>
      <c r="H3657" s="25">
        <v>50</v>
      </c>
      <c r="I3657" s="18">
        <v>470000000</v>
      </c>
      <c r="J3657" s="6" t="s">
        <v>32</v>
      </c>
      <c r="K3657" s="11" t="s">
        <v>95</v>
      </c>
      <c r="L3657" s="26" t="s">
        <v>34</v>
      </c>
      <c r="M3657" s="2" t="s">
        <v>35</v>
      </c>
      <c r="N3657" s="11" t="s">
        <v>78</v>
      </c>
      <c r="O3657" s="6" t="s">
        <v>79</v>
      </c>
      <c r="P3657" s="11">
        <v>796</v>
      </c>
      <c r="Q3657" s="11" t="s">
        <v>39</v>
      </c>
      <c r="R3657" s="36">
        <v>18</v>
      </c>
      <c r="S3657" s="293">
        <v>31670.3</v>
      </c>
      <c r="T3657" s="39">
        <f t="shared" si="1939"/>
        <v>570065.4</v>
      </c>
      <c r="U3657" s="39">
        <f t="shared" si="1933"/>
        <v>638473.24800000014</v>
      </c>
      <c r="V3657" s="2" t="s">
        <v>80</v>
      </c>
      <c r="W3657" s="2">
        <v>2016</v>
      </c>
      <c r="X3657" s="138"/>
      <c r="Y3657" s="342"/>
    </row>
    <row r="3658" spans="1:25" ht="153" x14ac:dyDescent="0.25">
      <c r="A3658" s="6" t="s">
        <v>10041</v>
      </c>
      <c r="B3658" s="11" t="s">
        <v>25</v>
      </c>
      <c r="C3658" s="28" t="s">
        <v>9720</v>
      </c>
      <c r="D3658" s="29" t="s">
        <v>9717</v>
      </c>
      <c r="E3658" s="324" t="s">
        <v>9721</v>
      </c>
      <c r="F3658" s="292" t="s">
        <v>9723</v>
      </c>
      <c r="G3658" s="2" t="s">
        <v>30</v>
      </c>
      <c r="H3658" s="25">
        <v>50</v>
      </c>
      <c r="I3658" s="18">
        <v>470000000</v>
      </c>
      <c r="J3658" s="6" t="s">
        <v>32</v>
      </c>
      <c r="K3658" s="11" t="s">
        <v>95</v>
      </c>
      <c r="L3658" s="26" t="s">
        <v>34</v>
      </c>
      <c r="M3658" s="2" t="s">
        <v>35</v>
      </c>
      <c r="N3658" s="11" t="s">
        <v>78</v>
      </c>
      <c r="O3658" s="6" t="s">
        <v>79</v>
      </c>
      <c r="P3658" s="11">
        <v>796</v>
      </c>
      <c r="Q3658" s="11" t="s">
        <v>39</v>
      </c>
      <c r="R3658" s="36">
        <v>18</v>
      </c>
      <c r="S3658" s="293">
        <v>1550</v>
      </c>
      <c r="T3658" s="39">
        <f t="shared" si="1939"/>
        <v>27900</v>
      </c>
      <c r="U3658" s="39">
        <f t="shared" si="1933"/>
        <v>31248.000000000004</v>
      </c>
      <c r="V3658" s="2" t="s">
        <v>80</v>
      </c>
      <c r="W3658" s="2">
        <v>2016</v>
      </c>
      <c r="X3658" s="138"/>
      <c r="Y3658" s="342"/>
    </row>
    <row r="3659" spans="1:25" ht="153" x14ac:dyDescent="0.25">
      <c r="A3659" s="6" t="s">
        <v>10042</v>
      </c>
      <c r="B3659" s="11" t="s">
        <v>25</v>
      </c>
      <c r="C3659" s="28" t="s">
        <v>9724</v>
      </c>
      <c r="D3659" s="29" t="s">
        <v>9387</v>
      </c>
      <c r="E3659" s="292" t="s">
        <v>9725</v>
      </c>
      <c r="F3659" s="292" t="s">
        <v>9726</v>
      </c>
      <c r="G3659" s="2" t="s">
        <v>30</v>
      </c>
      <c r="H3659" s="25">
        <v>50</v>
      </c>
      <c r="I3659" s="18">
        <v>470000000</v>
      </c>
      <c r="J3659" s="6" t="s">
        <v>32</v>
      </c>
      <c r="K3659" s="11" t="s">
        <v>95</v>
      </c>
      <c r="L3659" s="26" t="s">
        <v>34</v>
      </c>
      <c r="M3659" s="2" t="s">
        <v>35</v>
      </c>
      <c r="N3659" s="11" t="s">
        <v>78</v>
      </c>
      <c r="O3659" s="6" t="s">
        <v>79</v>
      </c>
      <c r="P3659" s="11">
        <v>796</v>
      </c>
      <c r="Q3659" s="11" t="s">
        <v>39</v>
      </c>
      <c r="R3659" s="36">
        <v>16</v>
      </c>
      <c r="S3659" s="293">
        <v>3560</v>
      </c>
      <c r="T3659" s="39">
        <f t="shared" si="1939"/>
        <v>56960</v>
      </c>
      <c r="U3659" s="39">
        <f t="shared" si="1933"/>
        <v>63795.200000000004</v>
      </c>
      <c r="V3659" s="2" t="s">
        <v>80</v>
      </c>
      <c r="W3659" s="2">
        <v>2016</v>
      </c>
      <c r="X3659" s="138"/>
      <c r="Y3659" s="342"/>
    </row>
    <row r="3660" spans="1:25" ht="153" x14ac:dyDescent="0.25">
      <c r="A3660" s="6" t="s">
        <v>10043</v>
      </c>
      <c r="B3660" s="11" t="s">
        <v>25</v>
      </c>
      <c r="C3660" s="28" t="s">
        <v>9727</v>
      </c>
      <c r="D3660" s="29" t="s">
        <v>9728</v>
      </c>
      <c r="E3660" s="292" t="s">
        <v>9729</v>
      </c>
      <c r="F3660" s="292" t="s">
        <v>9730</v>
      </c>
      <c r="G3660" s="2" t="s">
        <v>30</v>
      </c>
      <c r="H3660" s="25">
        <v>50</v>
      </c>
      <c r="I3660" s="18">
        <v>470000000</v>
      </c>
      <c r="J3660" s="6" t="s">
        <v>32</v>
      </c>
      <c r="K3660" s="11" t="s">
        <v>95</v>
      </c>
      <c r="L3660" s="26" t="s">
        <v>34</v>
      </c>
      <c r="M3660" s="2" t="s">
        <v>35</v>
      </c>
      <c r="N3660" s="11" t="s">
        <v>78</v>
      </c>
      <c r="O3660" s="6" t="s">
        <v>79</v>
      </c>
      <c r="P3660" s="11">
        <v>796</v>
      </c>
      <c r="Q3660" s="11" t="s">
        <v>39</v>
      </c>
      <c r="R3660" s="36">
        <v>6</v>
      </c>
      <c r="S3660" s="293">
        <v>3560</v>
      </c>
      <c r="T3660" s="39">
        <f t="shared" si="1939"/>
        <v>21360</v>
      </c>
      <c r="U3660" s="39">
        <f t="shared" si="1933"/>
        <v>23923.200000000001</v>
      </c>
      <c r="V3660" s="2" t="s">
        <v>80</v>
      </c>
      <c r="W3660" s="2">
        <v>2016</v>
      </c>
      <c r="X3660" s="138"/>
      <c r="Y3660" s="342"/>
    </row>
    <row r="3661" spans="1:25" ht="153" x14ac:dyDescent="0.25">
      <c r="A3661" s="6" t="s">
        <v>10044</v>
      </c>
      <c r="B3661" s="11" t="s">
        <v>25</v>
      </c>
      <c r="C3661" s="28" t="s">
        <v>9713</v>
      </c>
      <c r="D3661" s="29" t="s">
        <v>9387</v>
      </c>
      <c r="E3661" s="292" t="s">
        <v>9714</v>
      </c>
      <c r="F3661" s="292" t="s">
        <v>9731</v>
      </c>
      <c r="G3661" s="2" t="s">
        <v>30</v>
      </c>
      <c r="H3661" s="25">
        <v>50</v>
      </c>
      <c r="I3661" s="18">
        <v>470000000</v>
      </c>
      <c r="J3661" s="6" t="s">
        <v>32</v>
      </c>
      <c r="K3661" s="11" t="s">
        <v>95</v>
      </c>
      <c r="L3661" s="26" t="s">
        <v>34</v>
      </c>
      <c r="M3661" s="2" t="s">
        <v>35</v>
      </c>
      <c r="N3661" s="11" t="s">
        <v>78</v>
      </c>
      <c r="O3661" s="6" t="s">
        <v>79</v>
      </c>
      <c r="P3661" s="11">
        <v>796</v>
      </c>
      <c r="Q3661" s="11" t="s">
        <v>39</v>
      </c>
      <c r="R3661" s="36">
        <v>122</v>
      </c>
      <c r="S3661" s="293">
        <v>15463</v>
      </c>
      <c r="T3661" s="39">
        <f t="shared" si="1939"/>
        <v>1886486</v>
      </c>
      <c r="U3661" s="39">
        <f t="shared" si="1933"/>
        <v>2112864.3200000003</v>
      </c>
      <c r="V3661" s="2" t="s">
        <v>80</v>
      </c>
      <c r="W3661" s="2">
        <v>2016</v>
      </c>
      <c r="X3661" s="138"/>
      <c r="Y3661" s="342"/>
    </row>
    <row r="3662" spans="1:25" ht="153" x14ac:dyDescent="0.25">
      <c r="A3662" s="6" t="s">
        <v>10045</v>
      </c>
      <c r="B3662" s="11" t="s">
        <v>25</v>
      </c>
      <c r="C3662" s="28" t="s">
        <v>9732</v>
      </c>
      <c r="D3662" s="29" t="s">
        <v>9394</v>
      </c>
      <c r="E3662" s="292" t="s">
        <v>9733</v>
      </c>
      <c r="F3662" s="292" t="s">
        <v>9734</v>
      </c>
      <c r="G3662" s="2" t="s">
        <v>30</v>
      </c>
      <c r="H3662" s="25">
        <v>50</v>
      </c>
      <c r="I3662" s="18">
        <v>470000000</v>
      </c>
      <c r="J3662" s="6" t="s">
        <v>32</v>
      </c>
      <c r="K3662" s="11" t="s">
        <v>95</v>
      </c>
      <c r="L3662" s="26" t="s">
        <v>34</v>
      </c>
      <c r="M3662" s="2" t="s">
        <v>35</v>
      </c>
      <c r="N3662" s="11" t="s">
        <v>78</v>
      </c>
      <c r="O3662" s="6" t="s">
        <v>79</v>
      </c>
      <c r="P3662" s="11">
        <v>796</v>
      </c>
      <c r="Q3662" s="11" t="s">
        <v>39</v>
      </c>
      <c r="R3662" s="36">
        <v>252</v>
      </c>
      <c r="S3662" s="293">
        <v>8096</v>
      </c>
      <c r="T3662" s="39">
        <f t="shared" si="1939"/>
        <v>2040192</v>
      </c>
      <c r="U3662" s="39">
        <f t="shared" si="1933"/>
        <v>2285015.04</v>
      </c>
      <c r="V3662" s="2" t="s">
        <v>80</v>
      </c>
      <c r="W3662" s="2">
        <v>2016</v>
      </c>
      <c r="X3662" s="138"/>
      <c r="Y3662" s="342"/>
    </row>
    <row r="3663" spans="1:25" ht="153" x14ac:dyDescent="0.25">
      <c r="A3663" s="6" t="s">
        <v>10046</v>
      </c>
      <c r="B3663" s="11" t="s">
        <v>25</v>
      </c>
      <c r="C3663" s="28" t="s">
        <v>9735</v>
      </c>
      <c r="D3663" s="29" t="s">
        <v>9387</v>
      </c>
      <c r="E3663" s="292" t="s">
        <v>9736</v>
      </c>
      <c r="F3663" s="292" t="s">
        <v>9737</v>
      </c>
      <c r="G3663" s="2" t="s">
        <v>30</v>
      </c>
      <c r="H3663" s="25">
        <v>50</v>
      </c>
      <c r="I3663" s="18">
        <v>470000000</v>
      </c>
      <c r="J3663" s="6" t="s">
        <v>32</v>
      </c>
      <c r="K3663" s="11" t="s">
        <v>95</v>
      </c>
      <c r="L3663" s="26" t="s">
        <v>34</v>
      </c>
      <c r="M3663" s="2" t="s">
        <v>35</v>
      </c>
      <c r="N3663" s="11" t="s">
        <v>78</v>
      </c>
      <c r="O3663" s="6" t="s">
        <v>79</v>
      </c>
      <c r="P3663" s="11">
        <v>796</v>
      </c>
      <c r="Q3663" s="11" t="s">
        <v>39</v>
      </c>
      <c r="R3663" s="36">
        <v>1</v>
      </c>
      <c r="S3663" s="293">
        <v>2145</v>
      </c>
      <c r="T3663" s="39">
        <f t="shared" si="1939"/>
        <v>2145</v>
      </c>
      <c r="U3663" s="39">
        <f t="shared" si="1933"/>
        <v>2402.4</v>
      </c>
      <c r="V3663" s="2" t="s">
        <v>80</v>
      </c>
      <c r="W3663" s="2">
        <v>2016</v>
      </c>
      <c r="X3663" s="138"/>
      <c r="Y3663" s="342"/>
    </row>
    <row r="3664" spans="1:25" ht="153" x14ac:dyDescent="0.25">
      <c r="A3664" s="6" t="s">
        <v>10047</v>
      </c>
      <c r="B3664" s="11" t="s">
        <v>25</v>
      </c>
      <c r="C3664" s="28" t="s">
        <v>9738</v>
      </c>
      <c r="D3664" s="29" t="s">
        <v>1500</v>
      </c>
      <c r="E3664" s="292" t="s">
        <v>9739</v>
      </c>
      <c r="F3664" s="292" t="s">
        <v>9740</v>
      </c>
      <c r="G3664" s="2" t="s">
        <v>30</v>
      </c>
      <c r="H3664" s="25">
        <v>50</v>
      </c>
      <c r="I3664" s="18">
        <v>470000000</v>
      </c>
      <c r="J3664" s="6" t="s">
        <v>32</v>
      </c>
      <c r="K3664" s="3" t="s">
        <v>267</v>
      </c>
      <c r="L3664" s="26" t="s">
        <v>34</v>
      </c>
      <c r="M3664" s="2" t="s">
        <v>35</v>
      </c>
      <c r="N3664" s="11" t="s">
        <v>78</v>
      </c>
      <c r="O3664" s="3" t="s">
        <v>79</v>
      </c>
      <c r="P3664" s="32" t="s">
        <v>432</v>
      </c>
      <c r="Q3664" s="11" t="s">
        <v>433</v>
      </c>
      <c r="R3664" s="36">
        <v>0.5</v>
      </c>
      <c r="S3664" s="293">
        <v>155856</v>
      </c>
      <c r="T3664" s="39">
        <v>0</v>
      </c>
      <c r="U3664" s="39">
        <f t="shared" si="1933"/>
        <v>0</v>
      </c>
      <c r="V3664" s="2" t="s">
        <v>80</v>
      </c>
      <c r="W3664" s="2">
        <v>2016</v>
      </c>
      <c r="X3664" s="2" t="s">
        <v>6905</v>
      </c>
      <c r="Y3664" s="342"/>
    </row>
    <row r="3665" spans="1:25" ht="153" x14ac:dyDescent="0.25">
      <c r="A3665" s="6" t="s">
        <v>10048</v>
      </c>
      <c r="B3665" s="11" t="s">
        <v>25</v>
      </c>
      <c r="C3665" s="28" t="s">
        <v>9741</v>
      </c>
      <c r="D3665" s="29" t="s">
        <v>1519</v>
      </c>
      <c r="E3665" s="292" t="s">
        <v>9742</v>
      </c>
      <c r="F3665" s="292" t="s">
        <v>9743</v>
      </c>
      <c r="G3665" s="2" t="s">
        <v>30</v>
      </c>
      <c r="H3665" s="25">
        <v>50</v>
      </c>
      <c r="I3665" s="18">
        <v>470000000</v>
      </c>
      <c r="J3665" s="6" t="s">
        <v>32</v>
      </c>
      <c r="K3665" s="3" t="s">
        <v>267</v>
      </c>
      <c r="L3665" s="26" t="s">
        <v>34</v>
      </c>
      <c r="M3665" s="2" t="s">
        <v>35</v>
      </c>
      <c r="N3665" s="11" t="s">
        <v>78</v>
      </c>
      <c r="O3665" s="3" t="s">
        <v>79</v>
      </c>
      <c r="P3665" s="32" t="s">
        <v>432</v>
      </c>
      <c r="Q3665" s="11" t="s">
        <v>433</v>
      </c>
      <c r="R3665" s="36">
        <v>1.08216</v>
      </c>
      <c r="S3665" s="293">
        <v>162792</v>
      </c>
      <c r="T3665" s="39">
        <v>0</v>
      </c>
      <c r="U3665" s="39">
        <f t="shared" si="1933"/>
        <v>0</v>
      </c>
      <c r="V3665" s="2" t="s">
        <v>80</v>
      </c>
      <c r="W3665" s="2">
        <v>2016</v>
      </c>
      <c r="X3665" s="2" t="s">
        <v>6905</v>
      </c>
      <c r="Y3665" s="342"/>
    </row>
    <row r="3666" spans="1:25" ht="153" x14ac:dyDescent="0.25">
      <c r="A3666" s="6" t="s">
        <v>10049</v>
      </c>
      <c r="B3666" s="11" t="s">
        <v>25</v>
      </c>
      <c r="C3666" s="28" t="s">
        <v>10426</v>
      </c>
      <c r="D3666" s="29" t="s">
        <v>334</v>
      </c>
      <c r="E3666" s="292" t="s">
        <v>9744</v>
      </c>
      <c r="F3666" s="292" t="s">
        <v>9745</v>
      </c>
      <c r="G3666" s="2" t="s">
        <v>30</v>
      </c>
      <c r="H3666" s="25">
        <v>50</v>
      </c>
      <c r="I3666" s="18">
        <v>470000000</v>
      </c>
      <c r="J3666" s="6" t="s">
        <v>32</v>
      </c>
      <c r="K3666" s="3" t="s">
        <v>267</v>
      </c>
      <c r="L3666" s="26" t="s">
        <v>34</v>
      </c>
      <c r="M3666" s="2" t="s">
        <v>35</v>
      </c>
      <c r="N3666" s="11" t="s">
        <v>78</v>
      </c>
      <c r="O3666" s="3" t="s">
        <v>79</v>
      </c>
      <c r="P3666" s="32" t="s">
        <v>340</v>
      </c>
      <c r="Q3666" s="3" t="s">
        <v>353</v>
      </c>
      <c r="R3666" s="36">
        <v>170</v>
      </c>
      <c r="S3666" s="293">
        <v>1400</v>
      </c>
      <c r="T3666" s="39">
        <f t="shared" ref="T3666:T3711" si="1940">R3666*S3666</f>
        <v>238000</v>
      </c>
      <c r="U3666" s="39">
        <f t="shared" si="1933"/>
        <v>266560</v>
      </c>
      <c r="V3666" s="2" t="s">
        <v>80</v>
      </c>
      <c r="W3666" s="2">
        <v>2016</v>
      </c>
      <c r="X3666" s="138"/>
      <c r="Y3666" s="342"/>
    </row>
    <row r="3667" spans="1:25" ht="153" x14ac:dyDescent="0.25">
      <c r="A3667" s="6" t="s">
        <v>10050</v>
      </c>
      <c r="B3667" s="11" t="s">
        <v>25</v>
      </c>
      <c r="C3667" s="28" t="s">
        <v>9746</v>
      </c>
      <c r="D3667" s="29" t="s">
        <v>334</v>
      </c>
      <c r="E3667" s="292" t="s">
        <v>9747</v>
      </c>
      <c r="F3667" s="292" t="s">
        <v>9748</v>
      </c>
      <c r="G3667" s="2" t="s">
        <v>30</v>
      </c>
      <c r="H3667" s="25">
        <v>50</v>
      </c>
      <c r="I3667" s="18">
        <v>470000000</v>
      </c>
      <c r="J3667" s="6" t="s">
        <v>32</v>
      </c>
      <c r="K3667" s="3" t="s">
        <v>267</v>
      </c>
      <c r="L3667" s="26" t="s">
        <v>34</v>
      </c>
      <c r="M3667" s="2" t="s">
        <v>35</v>
      </c>
      <c r="N3667" s="11" t="s">
        <v>78</v>
      </c>
      <c r="O3667" s="3" t="s">
        <v>79</v>
      </c>
      <c r="P3667" s="32" t="s">
        <v>340</v>
      </c>
      <c r="Q3667" s="3" t="s">
        <v>353</v>
      </c>
      <c r="R3667" s="36">
        <v>50</v>
      </c>
      <c r="S3667" s="293">
        <v>1300</v>
      </c>
      <c r="T3667" s="39">
        <f t="shared" si="1940"/>
        <v>65000</v>
      </c>
      <c r="U3667" s="39">
        <f t="shared" si="1933"/>
        <v>72800</v>
      </c>
      <c r="V3667" s="2" t="s">
        <v>80</v>
      </c>
      <c r="W3667" s="2">
        <v>2016</v>
      </c>
      <c r="X3667" s="138"/>
      <c r="Y3667" s="342"/>
    </row>
    <row r="3668" spans="1:25" ht="153" x14ac:dyDescent="0.25">
      <c r="A3668" s="6" t="s">
        <v>10051</v>
      </c>
      <c r="B3668" s="11" t="s">
        <v>25</v>
      </c>
      <c r="C3668" s="28" t="s">
        <v>9749</v>
      </c>
      <c r="D3668" s="29" t="s">
        <v>334</v>
      </c>
      <c r="E3668" s="292" t="s">
        <v>9750</v>
      </c>
      <c r="F3668" s="292" t="s">
        <v>9751</v>
      </c>
      <c r="G3668" s="2" t="s">
        <v>30</v>
      </c>
      <c r="H3668" s="25">
        <v>50</v>
      </c>
      <c r="I3668" s="18">
        <v>470000000</v>
      </c>
      <c r="J3668" s="6" t="s">
        <v>32</v>
      </c>
      <c r="K3668" s="3" t="s">
        <v>267</v>
      </c>
      <c r="L3668" s="26" t="s">
        <v>34</v>
      </c>
      <c r="M3668" s="2" t="s">
        <v>35</v>
      </c>
      <c r="N3668" s="11" t="s">
        <v>78</v>
      </c>
      <c r="O3668" s="3" t="s">
        <v>79</v>
      </c>
      <c r="P3668" s="32" t="s">
        <v>340</v>
      </c>
      <c r="Q3668" s="3" t="s">
        <v>353</v>
      </c>
      <c r="R3668" s="36">
        <v>450</v>
      </c>
      <c r="S3668" s="293">
        <v>900</v>
      </c>
      <c r="T3668" s="39">
        <f t="shared" si="1940"/>
        <v>405000</v>
      </c>
      <c r="U3668" s="39">
        <f t="shared" si="1933"/>
        <v>453600.00000000006</v>
      </c>
      <c r="V3668" s="2" t="s">
        <v>80</v>
      </c>
      <c r="W3668" s="2">
        <v>2016</v>
      </c>
      <c r="X3668" s="138"/>
      <c r="Y3668" s="342"/>
    </row>
    <row r="3669" spans="1:25" ht="153" x14ac:dyDescent="0.25">
      <c r="A3669" s="6" t="s">
        <v>10052</v>
      </c>
      <c r="B3669" s="11" t="s">
        <v>25</v>
      </c>
      <c r="C3669" s="28" t="s">
        <v>9752</v>
      </c>
      <c r="D3669" s="29" t="s">
        <v>334</v>
      </c>
      <c r="E3669" s="292" t="s">
        <v>9753</v>
      </c>
      <c r="F3669" s="292" t="s">
        <v>9754</v>
      </c>
      <c r="G3669" s="2" t="s">
        <v>30</v>
      </c>
      <c r="H3669" s="25">
        <v>50</v>
      </c>
      <c r="I3669" s="18">
        <v>470000000</v>
      </c>
      <c r="J3669" s="6" t="s">
        <v>32</v>
      </c>
      <c r="K3669" s="3" t="s">
        <v>267</v>
      </c>
      <c r="L3669" s="26" t="s">
        <v>34</v>
      </c>
      <c r="M3669" s="2" t="s">
        <v>35</v>
      </c>
      <c r="N3669" s="11" t="s">
        <v>78</v>
      </c>
      <c r="O3669" s="3" t="s">
        <v>79</v>
      </c>
      <c r="P3669" s="32" t="s">
        <v>340</v>
      </c>
      <c r="Q3669" s="3" t="s">
        <v>353</v>
      </c>
      <c r="R3669" s="36">
        <v>10</v>
      </c>
      <c r="S3669" s="293">
        <v>500</v>
      </c>
      <c r="T3669" s="39">
        <f t="shared" si="1940"/>
        <v>5000</v>
      </c>
      <c r="U3669" s="39">
        <f t="shared" si="1933"/>
        <v>5600.0000000000009</v>
      </c>
      <c r="V3669" s="2" t="s">
        <v>80</v>
      </c>
      <c r="W3669" s="2">
        <v>2016</v>
      </c>
      <c r="X3669" s="138"/>
      <c r="Y3669" s="342"/>
    </row>
    <row r="3670" spans="1:25" ht="153" x14ac:dyDescent="0.25">
      <c r="A3670" s="6" t="s">
        <v>10053</v>
      </c>
      <c r="B3670" s="11" t="s">
        <v>25</v>
      </c>
      <c r="C3670" s="28" t="s">
        <v>9755</v>
      </c>
      <c r="D3670" s="29" t="s">
        <v>334</v>
      </c>
      <c r="E3670" s="292" t="s">
        <v>9756</v>
      </c>
      <c r="F3670" s="292" t="s">
        <v>9757</v>
      </c>
      <c r="G3670" s="2" t="s">
        <v>30</v>
      </c>
      <c r="H3670" s="25">
        <v>50</v>
      </c>
      <c r="I3670" s="18">
        <v>470000000</v>
      </c>
      <c r="J3670" s="6" t="s">
        <v>32</v>
      </c>
      <c r="K3670" s="3" t="s">
        <v>267</v>
      </c>
      <c r="L3670" s="26" t="s">
        <v>34</v>
      </c>
      <c r="M3670" s="2" t="s">
        <v>35</v>
      </c>
      <c r="N3670" s="11" t="s">
        <v>78</v>
      </c>
      <c r="O3670" s="3" t="s">
        <v>79</v>
      </c>
      <c r="P3670" s="32" t="s">
        <v>340</v>
      </c>
      <c r="Q3670" s="3" t="s">
        <v>353</v>
      </c>
      <c r="R3670" s="36">
        <v>500</v>
      </c>
      <c r="S3670" s="293">
        <v>283.2</v>
      </c>
      <c r="T3670" s="39">
        <v>0</v>
      </c>
      <c r="U3670" s="39">
        <f t="shared" si="1933"/>
        <v>0</v>
      </c>
      <c r="V3670" s="2" t="s">
        <v>80</v>
      </c>
      <c r="W3670" s="2">
        <v>2016</v>
      </c>
      <c r="X3670" s="2" t="s">
        <v>6914</v>
      </c>
      <c r="Y3670" s="342"/>
    </row>
    <row r="3671" spans="1:25" ht="153" x14ac:dyDescent="0.25">
      <c r="A3671" s="6" t="s">
        <v>11282</v>
      </c>
      <c r="B3671" s="11" t="s">
        <v>25</v>
      </c>
      <c r="C3671" s="28" t="s">
        <v>9755</v>
      </c>
      <c r="D3671" s="29" t="s">
        <v>334</v>
      </c>
      <c r="E3671" s="292" t="s">
        <v>9756</v>
      </c>
      <c r="F3671" s="292" t="s">
        <v>9757</v>
      </c>
      <c r="G3671" s="2" t="s">
        <v>30</v>
      </c>
      <c r="H3671" s="25">
        <v>50</v>
      </c>
      <c r="I3671" s="18">
        <v>470000000</v>
      </c>
      <c r="J3671" s="6" t="s">
        <v>32</v>
      </c>
      <c r="K3671" s="3" t="s">
        <v>95</v>
      </c>
      <c r="L3671" s="26" t="s">
        <v>34</v>
      </c>
      <c r="M3671" s="2" t="s">
        <v>35</v>
      </c>
      <c r="N3671" s="11" t="s">
        <v>78</v>
      </c>
      <c r="O3671" s="3" t="s">
        <v>79</v>
      </c>
      <c r="P3671" s="32" t="s">
        <v>340</v>
      </c>
      <c r="Q3671" s="3" t="s">
        <v>353</v>
      </c>
      <c r="R3671" s="36">
        <v>1000</v>
      </c>
      <c r="S3671" s="293">
        <v>283.2</v>
      </c>
      <c r="T3671" s="39">
        <f t="shared" ref="T3671" si="1941">R3671*S3671</f>
        <v>283200</v>
      </c>
      <c r="U3671" s="39">
        <f t="shared" ref="U3671" si="1942">T3671*1.12</f>
        <v>317184.00000000006</v>
      </c>
      <c r="V3671" s="2" t="s">
        <v>80</v>
      </c>
      <c r="W3671" s="2">
        <v>2016</v>
      </c>
      <c r="X3671" s="138"/>
      <c r="Y3671" s="342"/>
    </row>
    <row r="3672" spans="1:25" ht="153" x14ac:dyDescent="0.25">
      <c r="A3672" s="6" t="s">
        <v>10054</v>
      </c>
      <c r="B3672" s="11" t="s">
        <v>25</v>
      </c>
      <c r="C3672" s="11" t="s">
        <v>1936</v>
      </c>
      <c r="D3672" s="11" t="s">
        <v>334</v>
      </c>
      <c r="E3672" s="11" t="s">
        <v>1937</v>
      </c>
      <c r="F3672" s="292" t="s">
        <v>9758</v>
      </c>
      <c r="G3672" s="2" t="s">
        <v>30</v>
      </c>
      <c r="H3672" s="25">
        <v>50</v>
      </c>
      <c r="I3672" s="18">
        <v>470000000</v>
      </c>
      <c r="J3672" s="6" t="s">
        <v>32</v>
      </c>
      <c r="K3672" s="3" t="s">
        <v>267</v>
      </c>
      <c r="L3672" s="26" t="s">
        <v>34</v>
      </c>
      <c r="M3672" s="2" t="s">
        <v>35</v>
      </c>
      <c r="N3672" s="11" t="s">
        <v>78</v>
      </c>
      <c r="O3672" s="3" t="s">
        <v>79</v>
      </c>
      <c r="P3672" s="32" t="s">
        <v>432</v>
      </c>
      <c r="Q3672" s="11" t="s">
        <v>433</v>
      </c>
      <c r="R3672" s="36">
        <v>0.16</v>
      </c>
      <c r="S3672" s="293">
        <v>163000</v>
      </c>
      <c r="T3672" s="39">
        <v>0</v>
      </c>
      <c r="U3672" s="39">
        <f t="shared" si="1933"/>
        <v>0</v>
      </c>
      <c r="V3672" s="2" t="s">
        <v>80</v>
      </c>
      <c r="W3672" s="2">
        <v>2016</v>
      </c>
      <c r="X3672" s="2" t="s">
        <v>6905</v>
      </c>
      <c r="Y3672" s="342"/>
    </row>
    <row r="3673" spans="1:25" ht="153" x14ac:dyDescent="0.25">
      <c r="A3673" s="6" t="s">
        <v>10055</v>
      </c>
      <c r="B3673" s="11" t="s">
        <v>25</v>
      </c>
      <c r="C3673" s="11" t="s">
        <v>1940</v>
      </c>
      <c r="D3673" s="11" t="s">
        <v>334</v>
      </c>
      <c r="E3673" s="11" t="s">
        <v>1941</v>
      </c>
      <c r="F3673" s="292" t="s">
        <v>9759</v>
      </c>
      <c r="G3673" s="2" t="s">
        <v>30</v>
      </c>
      <c r="H3673" s="25">
        <v>50</v>
      </c>
      <c r="I3673" s="18">
        <v>470000000</v>
      </c>
      <c r="J3673" s="6" t="s">
        <v>32</v>
      </c>
      <c r="K3673" s="3" t="s">
        <v>267</v>
      </c>
      <c r="L3673" s="26" t="s">
        <v>34</v>
      </c>
      <c r="M3673" s="2" t="s">
        <v>35</v>
      </c>
      <c r="N3673" s="11" t="s">
        <v>78</v>
      </c>
      <c r="O3673" s="3" t="s">
        <v>79</v>
      </c>
      <c r="P3673" s="32" t="s">
        <v>432</v>
      </c>
      <c r="Q3673" s="11" t="s">
        <v>433</v>
      </c>
      <c r="R3673" s="36">
        <v>0.28000000000000003</v>
      </c>
      <c r="S3673" s="293">
        <v>163000</v>
      </c>
      <c r="T3673" s="39">
        <v>0</v>
      </c>
      <c r="U3673" s="39">
        <f t="shared" si="1933"/>
        <v>0</v>
      </c>
      <c r="V3673" s="2" t="s">
        <v>80</v>
      </c>
      <c r="W3673" s="2">
        <v>2016</v>
      </c>
      <c r="X3673" s="2" t="s">
        <v>6905</v>
      </c>
      <c r="Y3673" s="342"/>
    </row>
    <row r="3674" spans="1:25" ht="153" x14ac:dyDescent="0.25">
      <c r="A3674" s="6" t="s">
        <v>10056</v>
      </c>
      <c r="B3674" s="11" t="s">
        <v>25</v>
      </c>
      <c r="C3674" s="28" t="s">
        <v>9760</v>
      </c>
      <c r="D3674" s="29" t="s">
        <v>1483</v>
      </c>
      <c r="E3674" s="292" t="s">
        <v>9761</v>
      </c>
      <c r="F3674" s="326" t="s">
        <v>9762</v>
      </c>
      <c r="G3674" s="2" t="s">
        <v>30</v>
      </c>
      <c r="H3674" s="25">
        <v>50</v>
      </c>
      <c r="I3674" s="18">
        <v>470000000</v>
      </c>
      <c r="J3674" s="6" t="s">
        <v>32</v>
      </c>
      <c r="K3674" s="3" t="s">
        <v>267</v>
      </c>
      <c r="L3674" s="26" t="s">
        <v>34</v>
      </c>
      <c r="M3674" s="2" t="s">
        <v>35</v>
      </c>
      <c r="N3674" s="11" t="s">
        <v>78</v>
      </c>
      <c r="O3674" s="3" t="s">
        <v>79</v>
      </c>
      <c r="P3674" s="11">
        <v>796</v>
      </c>
      <c r="Q3674" s="11" t="s">
        <v>39</v>
      </c>
      <c r="R3674" s="36">
        <v>16</v>
      </c>
      <c r="S3674" s="293">
        <v>2527.8000000000002</v>
      </c>
      <c r="T3674" s="39">
        <f t="shared" si="1940"/>
        <v>40444.800000000003</v>
      </c>
      <c r="U3674" s="39">
        <f t="shared" si="1933"/>
        <v>45298.176000000007</v>
      </c>
      <c r="V3674" s="2" t="s">
        <v>80</v>
      </c>
      <c r="W3674" s="2">
        <v>2016</v>
      </c>
      <c r="X3674" s="138"/>
      <c r="Y3674" s="342"/>
    </row>
    <row r="3675" spans="1:25" ht="102" x14ac:dyDescent="0.25">
      <c r="A3675" s="6" t="s">
        <v>10057</v>
      </c>
      <c r="B3675" s="11" t="s">
        <v>25</v>
      </c>
      <c r="C3675" s="28" t="s">
        <v>9562</v>
      </c>
      <c r="D3675" s="29" t="s">
        <v>9563</v>
      </c>
      <c r="E3675" s="292" t="s">
        <v>9564</v>
      </c>
      <c r="F3675" s="292" t="s">
        <v>9763</v>
      </c>
      <c r="G3675" s="2" t="s">
        <v>30</v>
      </c>
      <c r="H3675" s="25">
        <v>0</v>
      </c>
      <c r="I3675" s="18">
        <v>470000000</v>
      </c>
      <c r="J3675" s="6" t="s">
        <v>32</v>
      </c>
      <c r="K3675" s="3" t="s">
        <v>628</v>
      </c>
      <c r="L3675" s="26" t="s">
        <v>34</v>
      </c>
      <c r="M3675" s="2" t="s">
        <v>35</v>
      </c>
      <c r="N3675" s="11" t="s">
        <v>36</v>
      </c>
      <c r="O3675" s="11" t="s">
        <v>37</v>
      </c>
      <c r="P3675" s="11">
        <v>796</v>
      </c>
      <c r="Q3675" s="11" t="s">
        <v>39</v>
      </c>
      <c r="R3675" s="36">
        <v>1</v>
      </c>
      <c r="S3675" s="293">
        <v>143660</v>
      </c>
      <c r="T3675" s="39">
        <f t="shared" si="1940"/>
        <v>143660</v>
      </c>
      <c r="U3675" s="39">
        <f t="shared" si="1933"/>
        <v>160899.20000000001</v>
      </c>
      <c r="V3675" s="2"/>
      <c r="W3675" s="2">
        <v>2016</v>
      </c>
      <c r="X3675" s="138"/>
      <c r="Y3675" s="342"/>
    </row>
    <row r="3676" spans="1:25" ht="153" x14ac:dyDescent="0.25">
      <c r="A3676" s="6" t="s">
        <v>10058</v>
      </c>
      <c r="B3676" s="11" t="s">
        <v>25</v>
      </c>
      <c r="C3676" s="28" t="s">
        <v>9764</v>
      </c>
      <c r="D3676" s="29" t="s">
        <v>2150</v>
      </c>
      <c r="E3676" s="292" t="s">
        <v>9765</v>
      </c>
      <c r="F3676" s="292" t="s">
        <v>9766</v>
      </c>
      <c r="G3676" s="2" t="s">
        <v>30</v>
      </c>
      <c r="H3676" s="25">
        <v>50</v>
      </c>
      <c r="I3676" s="18">
        <v>470000000</v>
      </c>
      <c r="J3676" s="6" t="s">
        <v>32</v>
      </c>
      <c r="K3676" s="3" t="s">
        <v>628</v>
      </c>
      <c r="L3676" s="26" t="s">
        <v>34</v>
      </c>
      <c r="M3676" s="2" t="s">
        <v>35</v>
      </c>
      <c r="N3676" s="11" t="s">
        <v>78</v>
      </c>
      <c r="O3676" s="3" t="s">
        <v>79</v>
      </c>
      <c r="P3676" s="11">
        <v>796</v>
      </c>
      <c r="Q3676" s="11" t="s">
        <v>39</v>
      </c>
      <c r="R3676" s="36">
        <v>3</v>
      </c>
      <c r="S3676" s="293">
        <v>1865465</v>
      </c>
      <c r="T3676" s="39">
        <f t="shared" si="1940"/>
        <v>5596395</v>
      </c>
      <c r="U3676" s="39">
        <f t="shared" si="1933"/>
        <v>6267962.4000000004</v>
      </c>
      <c r="V3676" s="2" t="s">
        <v>80</v>
      </c>
      <c r="W3676" s="2">
        <v>2016</v>
      </c>
      <c r="X3676" s="138"/>
      <c r="Y3676" s="342"/>
    </row>
    <row r="3677" spans="1:25" ht="102" x14ac:dyDescent="0.25">
      <c r="A3677" s="6" t="s">
        <v>10059</v>
      </c>
      <c r="B3677" s="11" t="s">
        <v>25</v>
      </c>
      <c r="C3677" s="28" t="s">
        <v>9767</v>
      </c>
      <c r="D3677" s="29" t="s">
        <v>2139</v>
      </c>
      <c r="E3677" s="292" t="s">
        <v>9768</v>
      </c>
      <c r="F3677" s="292" t="s">
        <v>9769</v>
      </c>
      <c r="G3677" s="2" t="s">
        <v>30</v>
      </c>
      <c r="H3677" s="25">
        <v>0</v>
      </c>
      <c r="I3677" s="18">
        <v>470000000</v>
      </c>
      <c r="J3677" s="6" t="s">
        <v>32</v>
      </c>
      <c r="K3677" s="3" t="s">
        <v>628</v>
      </c>
      <c r="L3677" s="26" t="s">
        <v>34</v>
      </c>
      <c r="M3677" s="2" t="s">
        <v>35</v>
      </c>
      <c r="N3677" s="11" t="s">
        <v>36</v>
      </c>
      <c r="O3677" s="11" t="s">
        <v>37</v>
      </c>
      <c r="P3677" s="11">
        <v>796</v>
      </c>
      <c r="Q3677" s="11" t="s">
        <v>39</v>
      </c>
      <c r="R3677" s="36">
        <v>2</v>
      </c>
      <c r="S3677" s="293">
        <v>804704.9</v>
      </c>
      <c r="T3677" s="39">
        <f t="shared" si="1940"/>
        <v>1609409.8</v>
      </c>
      <c r="U3677" s="39">
        <f t="shared" si="1933"/>
        <v>1802538.9760000003</v>
      </c>
      <c r="V3677" s="2"/>
      <c r="W3677" s="2">
        <v>2016</v>
      </c>
      <c r="X3677" s="138"/>
      <c r="Y3677" s="342"/>
    </row>
    <row r="3678" spans="1:25" ht="153" x14ac:dyDescent="0.25">
      <c r="A3678" s="6" t="s">
        <v>10060</v>
      </c>
      <c r="B3678" s="11" t="s">
        <v>25</v>
      </c>
      <c r="C3678" s="28" t="s">
        <v>10676</v>
      </c>
      <c r="D3678" s="29" t="s">
        <v>2036</v>
      </c>
      <c r="E3678" s="292" t="s">
        <v>10677</v>
      </c>
      <c r="F3678" s="292" t="s">
        <v>9770</v>
      </c>
      <c r="G3678" s="2" t="s">
        <v>337</v>
      </c>
      <c r="H3678" s="25">
        <v>50</v>
      </c>
      <c r="I3678" s="18">
        <v>470000000</v>
      </c>
      <c r="J3678" s="6" t="s">
        <v>32</v>
      </c>
      <c r="K3678" s="3" t="s">
        <v>95</v>
      </c>
      <c r="L3678" s="26" t="s">
        <v>34</v>
      </c>
      <c r="M3678" s="2" t="s">
        <v>35</v>
      </c>
      <c r="N3678" s="11" t="s">
        <v>78</v>
      </c>
      <c r="O3678" s="6" t="s">
        <v>79</v>
      </c>
      <c r="P3678" s="11" t="s">
        <v>2039</v>
      </c>
      <c r="Q3678" s="11" t="s">
        <v>2040</v>
      </c>
      <c r="R3678" s="36">
        <v>0.66</v>
      </c>
      <c r="S3678" s="293">
        <v>15089250.15</v>
      </c>
      <c r="T3678" s="39">
        <f t="shared" si="1940"/>
        <v>9958905.0990000013</v>
      </c>
      <c r="U3678" s="39">
        <f t="shared" si="1933"/>
        <v>11153973.710880002</v>
      </c>
      <c r="V3678" s="2" t="s">
        <v>80</v>
      </c>
      <c r="W3678" s="2">
        <v>2016</v>
      </c>
      <c r="X3678" s="138"/>
      <c r="Y3678" s="342"/>
    </row>
    <row r="3679" spans="1:25" ht="153" x14ac:dyDescent="0.25">
      <c r="A3679" s="6" t="s">
        <v>10061</v>
      </c>
      <c r="B3679" s="11" t="s">
        <v>25</v>
      </c>
      <c r="C3679" s="28" t="s">
        <v>10525</v>
      </c>
      <c r="D3679" s="29" t="s">
        <v>2036</v>
      </c>
      <c r="E3679" s="292" t="s">
        <v>10526</v>
      </c>
      <c r="F3679" s="292" t="s">
        <v>9771</v>
      </c>
      <c r="G3679" s="2" t="s">
        <v>337</v>
      </c>
      <c r="H3679" s="25">
        <v>50</v>
      </c>
      <c r="I3679" s="18">
        <v>470000000</v>
      </c>
      <c r="J3679" s="6" t="s">
        <v>32</v>
      </c>
      <c r="K3679" s="3" t="s">
        <v>95</v>
      </c>
      <c r="L3679" s="26" t="s">
        <v>34</v>
      </c>
      <c r="M3679" s="2" t="s">
        <v>35</v>
      </c>
      <c r="N3679" s="11" t="s">
        <v>78</v>
      </c>
      <c r="O3679" s="6" t="s">
        <v>79</v>
      </c>
      <c r="P3679" s="11" t="s">
        <v>2039</v>
      </c>
      <c r="Q3679" s="11" t="s">
        <v>2040</v>
      </c>
      <c r="R3679" s="36">
        <v>0.19</v>
      </c>
      <c r="S3679" s="293">
        <v>12083373.539999999</v>
      </c>
      <c r="T3679" s="39">
        <f t="shared" si="1940"/>
        <v>2295840.9726</v>
      </c>
      <c r="U3679" s="39">
        <f t="shared" si="1933"/>
        <v>2571341.889312</v>
      </c>
      <c r="V3679" s="2" t="s">
        <v>80</v>
      </c>
      <c r="W3679" s="2">
        <v>2016</v>
      </c>
      <c r="X3679" s="138"/>
      <c r="Y3679" s="342"/>
    </row>
    <row r="3680" spans="1:25" ht="153" x14ac:dyDescent="0.25">
      <c r="A3680" s="6" t="s">
        <v>10062</v>
      </c>
      <c r="B3680" s="11" t="s">
        <v>25</v>
      </c>
      <c r="C3680" s="28" t="s">
        <v>2063</v>
      </c>
      <c r="D3680" s="29" t="s">
        <v>2036</v>
      </c>
      <c r="E3680" s="292" t="s">
        <v>2064</v>
      </c>
      <c r="F3680" s="292" t="s">
        <v>9772</v>
      </c>
      <c r="G3680" s="2" t="s">
        <v>337</v>
      </c>
      <c r="H3680" s="25">
        <v>50</v>
      </c>
      <c r="I3680" s="18">
        <v>470000000</v>
      </c>
      <c r="J3680" s="6" t="s">
        <v>32</v>
      </c>
      <c r="K3680" s="3" t="s">
        <v>95</v>
      </c>
      <c r="L3680" s="26" t="s">
        <v>34</v>
      </c>
      <c r="M3680" s="2" t="s">
        <v>35</v>
      </c>
      <c r="N3680" s="11" t="s">
        <v>78</v>
      </c>
      <c r="O3680" s="6" t="s">
        <v>79</v>
      </c>
      <c r="P3680" s="11" t="s">
        <v>2039</v>
      </c>
      <c r="Q3680" s="11" t="s">
        <v>2040</v>
      </c>
      <c r="R3680" s="36">
        <v>0.36</v>
      </c>
      <c r="S3680" s="293">
        <v>592005.5</v>
      </c>
      <c r="T3680" s="39">
        <f t="shared" si="1940"/>
        <v>213121.97999999998</v>
      </c>
      <c r="U3680" s="39">
        <f t="shared" si="1933"/>
        <v>238696.6176</v>
      </c>
      <c r="V3680" s="2" t="s">
        <v>80</v>
      </c>
      <c r="W3680" s="2">
        <v>2016</v>
      </c>
      <c r="X3680" s="138"/>
      <c r="Y3680" s="342"/>
    </row>
    <row r="3681" spans="1:25" ht="153" x14ac:dyDescent="0.25">
      <c r="A3681" s="6" t="s">
        <v>10063</v>
      </c>
      <c r="B3681" s="11" t="s">
        <v>25</v>
      </c>
      <c r="C3681" s="28" t="s">
        <v>10523</v>
      </c>
      <c r="D3681" s="29" t="s">
        <v>2036</v>
      </c>
      <c r="E3681" s="292" t="s">
        <v>10524</v>
      </c>
      <c r="F3681" s="292" t="s">
        <v>9773</v>
      </c>
      <c r="G3681" s="2" t="s">
        <v>337</v>
      </c>
      <c r="H3681" s="25">
        <v>50</v>
      </c>
      <c r="I3681" s="18">
        <v>470000000</v>
      </c>
      <c r="J3681" s="6" t="s">
        <v>32</v>
      </c>
      <c r="K3681" s="3" t="s">
        <v>95</v>
      </c>
      <c r="L3681" s="26" t="s">
        <v>34</v>
      </c>
      <c r="M3681" s="2" t="s">
        <v>35</v>
      </c>
      <c r="N3681" s="11" t="s">
        <v>78</v>
      </c>
      <c r="O3681" s="6" t="s">
        <v>79</v>
      </c>
      <c r="P3681" s="11" t="s">
        <v>2039</v>
      </c>
      <c r="Q3681" s="11" t="s">
        <v>2040</v>
      </c>
      <c r="R3681" s="36">
        <v>0.72</v>
      </c>
      <c r="S3681" s="293">
        <v>1507308.51</v>
      </c>
      <c r="T3681" s="39">
        <f t="shared" si="1940"/>
        <v>1085262.1272</v>
      </c>
      <c r="U3681" s="39">
        <f t="shared" si="1933"/>
        <v>1215493.5824640002</v>
      </c>
      <c r="V3681" s="2" t="s">
        <v>80</v>
      </c>
      <c r="W3681" s="2">
        <v>2016</v>
      </c>
      <c r="X3681" s="138"/>
      <c r="Y3681" s="342"/>
    </row>
    <row r="3682" spans="1:25" ht="153" x14ac:dyDescent="0.25">
      <c r="A3682" s="6" t="s">
        <v>10064</v>
      </c>
      <c r="B3682" s="11" t="s">
        <v>25</v>
      </c>
      <c r="C3682" s="28" t="s">
        <v>10515</v>
      </c>
      <c r="D3682" s="29" t="s">
        <v>2036</v>
      </c>
      <c r="E3682" s="292" t="s">
        <v>10516</v>
      </c>
      <c r="F3682" s="292" t="s">
        <v>9774</v>
      </c>
      <c r="G3682" s="2" t="s">
        <v>337</v>
      </c>
      <c r="H3682" s="25">
        <v>50</v>
      </c>
      <c r="I3682" s="18">
        <v>470000000</v>
      </c>
      <c r="J3682" s="6" t="s">
        <v>32</v>
      </c>
      <c r="K3682" s="3" t="s">
        <v>95</v>
      </c>
      <c r="L3682" s="26" t="s">
        <v>34</v>
      </c>
      <c r="M3682" s="2" t="s">
        <v>35</v>
      </c>
      <c r="N3682" s="11" t="s">
        <v>78</v>
      </c>
      <c r="O3682" s="6" t="s">
        <v>79</v>
      </c>
      <c r="P3682" s="11" t="s">
        <v>2039</v>
      </c>
      <c r="Q3682" s="11" t="s">
        <v>2040</v>
      </c>
      <c r="R3682" s="36">
        <v>0.04</v>
      </c>
      <c r="S3682" s="293">
        <v>973146.43</v>
      </c>
      <c r="T3682" s="39">
        <f t="shared" si="1940"/>
        <v>38925.857200000006</v>
      </c>
      <c r="U3682" s="39">
        <f t="shared" si="1933"/>
        <v>43596.960064000014</v>
      </c>
      <c r="V3682" s="2" t="s">
        <v>80</v>
      </c>
      <c r="W3682" s="2">
        <v>2016</v>
      </c>
      <c r="X3682" s="138"/>
      <c r="Y3682" s="342"/>
    </row>
    <row r="3683" spans="1:25" ht="153" x14ac:dyDescent="0.25">
      <c r="A3683" s="6" t="s">
        <v>10065</v>
      </c>
      <c r="B3683" s="11" t="s">
        <v>25</v>
      </c>
      <c r="C3683" s="28" t="s">
        <v>9775</v>
      </c>
      <c r="D3683" s="29" t="s">
        <v>2036</v>
      </c>
      <c r="E3683" s="292" t="s">
        <v>9776</v>
      </c>
      <c r="F3683" s="292" t="s">
        <v>9777</v>
      </c>
      <c r="G3683" s="2" t="s">
        <v>337</v>
      </c>
      <c r="H3683" s="25">
        <v>50</v>
      </c>
      <c r="I3683" s="18">
        <v>470000000</v>
      </c>
      <c r="J3683" s="6" t="s">
        <v>32</v>
      </c>
      <c r="K3683" s="3" t="s">
        <v>95</v>
      </c>
      <c r="L3683" s="26" t="s">
        <v>34</v>
      </c>
      <c r="M3683" s="2" t="s">
        <v>35</v>
      </c>
      <c r="N3683" s="11" t="s">
        <v>78</v>
      </c>
      <c r="O3683" s="6" t="s">
        <v>79</v>
      </c>
      <c r="P3683" s="11" t="s">
        <v>2039</v>
      </c>
      <c r="Q3683" s="11" t="s">
        <v>2040</v>
      </c>
      <c r="R3683" s="36">
        <v>0.75</v>
      </c>
      <c r="S3683" s="293">
        <v>723436.19</v>
      </c>
      <c r="T3683" s="39">
        <f t="shared" si="1940"/>
        <v>542577.14249999996</v>
      </c>
      <c r="U3683" s="39">
        <f t="shared" si="1933"/>
        <v>607686.3996</v>
      </c>
      <c r="V3683" s="2" t="s">
        <v>80</v>
      </c>
      <c r="W3683" s="2">
        <v>2016</v>
      </c>
      <c r="X3683" s="138"/>
      <c r="Y3683" s="342"/>
    </row>
    <row r="3684" spans="1:25" ht="153" x14ac:dyDescent="0.25">
      <c r="A3684" s="6" t="s">
        <v>10066</v>
      </c>
      <c r="B3684" s="11" t="s">
        <v>25</v>
      </c>
      <c r="C3684" s="28" t="s">
        <v>10670</v>
      </c>
      <c r="D3684" s="29" t="s">
        <v>2036</v>
      </c>
      <c r="E3684" s="292" t="s">
        <v>10671</v>
      </c>
      <c r="F3684" s="292" t="s">
        <v>9778</v>
      </c>
      <c r="G3684" s="2" t="s">
        <v>337</v>
      </c>
      <c r="H3684" s="25">
        <v>50</v>
      </c>
      <c r="I3684" s="18">
        <v>470000000</v>
      </c>
      <c r="J3684" s="6" t="s">
        <v>32</v>
      </c>
      <c r="K3684" s="3" t="s">
        <v>95</v>
      </c>
      <c r="L3684" s="26" t="s">
        <v>34</v>
      </c>
      <c r="M3684" s="2" t="s">
        <v>35</v>
      </c>
      <c r="N3684" s="11" t="s">
        <v>78</v>
      </c>
      <c r="O3684" s="6" t="s">
        <v>79</v>
      </c>
      <c r="P3684" s="11" t="s">
        <v>2039</v>
      </c>
      <c r="Q3684" s="11" t="s">
        <v>2040</v>
      </c>
      <c r="R3684" s="36">
        <v>2.88</v>
      </c>
      <c r="S3684" s="293">
        <v>501891.48</v>
      </c>
      <c r="T3684" s="39">
        <f t="shared" si="1940"/>
        <v>1445447.4623999998</v>
      </c>
      <c r="U3684" s="39">
        <f t="shared" si="1933"/>
        <v>1618901.1578879999</v>
      </c>
      <c r="V3684" s="2" t="s">
        <v>80</v>
      </c>
      <c r="W3684" s="2">
        <v>2016</v>
      </c>
      <c r="X3684" s="138"/>
      <c r="Y3684" s="342"/>
    </row>
    <row r="3685" spans="1:25" ht="153" x14ac:dyDescent="0.25">
      <c r="A3685" s="6" t="s">
        <v>10067</v>
      </c>
      <c r="B3685" s="11" t="s">
        <v>25</v>
      </c>
      <c r="C3685" s="28" t="s">
        <v>9779</v>
      </c>
      <c r="D3685" s="29" t="s">
        <v>2036</v>
      </c>
      <c r="E3685" s="292" t="s">
        <v>9780</v>
      </c>
      <c r="F3685" s="292" t="s">
        <v>9781</v>
      </c>
      <c r="G3685" s="2" t="s">
        <v>337</v>
      </c>
      <c r="H3685" s="25">
        <v>50</v>
      </c>
      <c r="I3685" s="18">
        <v>470000000</v>
      </c>
      <c r="J3685" s="6" t="s">
        <v>32</v>
      </c>
      <c r="K3685" s="3" t="s">
        <v>95</v>
      </c>
      <c r="L3685" s="26" t="s">
        <v>34</v>
      </c>
      <c r="M3685" s="2" t="s">
        <v>35</v>
      </c>
      <c r="N3685" s="11" t="s">
        <v>78</v>
      </c>
      <c r="O3685" s="6" t="s">
        <v>79</v>
      </c>
      <c r="P3685" s="32" t="s">
        <v>2120</v>
      </c>
      <c r="Q3685" s="11" t="s">
        <v>2121</v>
      </c>
      <c r="R3685" s="36">
        <v>370</v>
      </c>
      <c r="S3685" s="293">
        <v>1365.7349999999999</v>
      </c>
      <c r="T3685" s="39">
        <f t="shared" si="1940"/>
        <v>505321.94999999995</v>
      </c>
      <c r="U3685" s="39">
        <f t="shared" si="1933"/>
        <v>565960.58400000003</v>
      </c>
      <c r="V3685" s="2" t="s">
        <v>80</v>
      </c>
      <c r="W3685" s="2">
        <v>2016</v>
      </c>
      <c r="X3685" s="138"/>
      <c r="Y3685" s="342"/>
    </row>
    <row r="3686" spans="1:25" ht="153" x14ac:dyDescent="0.25">
      <c r="A3686" s="6" t="s">
        <v>10068</v>
      </c>
      <c r="B3686" s="11" t="s">
        <v>25</v>
      </c>
      <c r="C3686" s="28" t="s">
        <v>10668</v>
      </c>
      <c r="D3686" s="29" t="s">
        <v>2036</v>
      </c>
      <c r="E3686" s="292" t="s">
        <v>10669</v>
      </c>
      <c r="F3686" s="292" t="s">
        <v>9782</v>
      </c>
      <c r="G3686" s="2" t="s">
        <v>337</v>
      </c>
      <c r="H3686" s="25">
        <v>50</v>
      </c>
      <c r="I3686" s="18">
        <v>470000000</v>
      </c>
      <c r="J3686" s="6" t="s">
        <v>32</v>
      </c>
      <c r="K3686" s="3" t="s">
        <v>95</v>
      </c>
      <c r="L3686" s="26" t="s">
        <v>34</v>
      </c>
      <c r="M3686" s="2" t="s">
        <v>35</v>
      </c>
      <c r="N3686" s="11" t="s">
        <v>78</v>
      </c>
      <c r="O3686" s="6" t="s">
        <v>79</v>
      </c>
      <c r="P3686" s="11" t="s">
        <v>2039</v>
      </c>
      <c r="Q3686" s="11" t="s">
        <v>2040</v>
      </c>
      <c r="R3686" s="36">
        <v>0.23</v>
      </c>
      <c r="S3686" s="293">
        <v>319850.65999999997</v>
      </c>
      <c r="T3686" s="39">
        <f t="shared" si="1940"/>
        <v>73565.651799999992</v>
      </c>
      <c r="U3686" s="39">
        <f t="shared" si="1933"/>
        <v>82393.530016000004</v>
      </c>
      <c r="V3686" s="2" t="s">
        <v>80</v>
      </c>
      <c r="W3686" s="2">
        <v>2016</v>
      </c>
      <c r="X3686" s="138"/>
      <c r="Y3686" s="342"/>
    </row>
    <row r="3687" spans="1:25" ht="153" x14ac:dyDescent="0.25">
      <c r="A3687" s="6" t="s">
        <v>10069</v>
      </c>
      <c r="B3687" s="11" t="s">
        <v>25</v>
      </c>
      <c r="C3687" s="28" t="s">
        <v>9601</v>
      </c>
      <c r="D3687" s="29" t="s">
        <v>2036</v>
      </c>
      <c r="E3687" s="292" t="s">
        <v>9602</v>
      </c>
      <c r="F3687" s="292" t="s">
        <v>9783</v>
      </c>
      <c r="G3687" s="2" t="s">
        <v>337</v>
      </c>
      <c r="H3687" s="25">
        <v>50</v>
      </c>
      <c r="I3687" s="18">
        <v>470000000</v>
      </c>
      <c r="J3687" s="6" t="s">
        <v>32</v>
      </c>
      <c r="K3687" s="3" t="s">
        <v>95</v>
      </c>
      <c r="L3687" s="26" t="s">
        <v>34</v>
      </c>
      <c r="M3687" s="2" t="s">
        <v>35</v>
      </c>
      <c r="N3687" s="11" t="s">
        <v>78</v>
      </c>
      <c r="O3687" s="6" t="s">
        <v>79</v>
      </c>
      <c r="P3687" s="11" t="s">
        <v>2039</v>
      </c>
      <c r="Q3687" s="11" t="s">
        <v>2040</v>
      </c>
      <c r="R3687" s="36">
        <v>0.05</v>
      </c>
      <c r="S3687" s="293">
        <v>211137.51</v>
      </c>
      <c r="T3687" s="39">
        <f t="shared" si="1940"/>
        <v>10556.875500000002</v>
      </c>
      <c r="U3687" s="39">
        <f t="shared" ref="U3687:U3694" si="1943">T3687*1.12</f>
        <v>11823.700560000003</v>
      </c>
      <c r="V3687" s="2" t="s">
        <v>80</v>
      </c>
      <c r="W3687" s="2">
        <v>2016</v>
      </c>
      <c r="X3687" s="138"/>
      <c r="Y3687" s="342"/>
    </row>
    <row r="3688" spans="1:25" ht="153" x14ac:dyDescent="0.25">
      <c r="A3688" s="6" t="s">
        <v>10070</v>
      </c>
      <c r="B3688" s="11" t="s">
        <v>25</v>
      </c>
      <c r="C3688" s="28" t="s">
        <v>10648</v>
      </c>
      <c r="D3688" s="29" t="s">
        <v>2036</v>
      </c>
      <c r="E3688" s="292" t="s">
        <v>10649</v>
      </c>
      <c r="F3688" s="292" t="s">
        <v>9784</v>
      </c>
      <c r="G3688" s="2" t="s">
        <v>337</v>
      </c>
      <c r="H3688" s="25">
        <v>50</v>
      </c>
      <c r="I3688" s="18">
        <v>470000000</v>
      </c>
      <c r="J3688" s="6" t="s">
        <v>32</v>
      </c>
      <c r="K3688" s="3" t="s">
        <v>95</v>
      </c>
      <c r="L3688" s="26" t="s">
        <v>34</v>
      </c>
      <c r="M3688" s="2" t="s">
        <v>35</v>
      </c>
      <c r="N3688" s="11" t="s">
        <v>78</v>
      </c>
      <c r="O3688" s="6" t="s">
        <v>79</v>
      </c>
      <c r="P3688" s="11" t="s">
        <v>2039</v>
      </c>
      <c r="Q3688" s="11" t="s">
        <v>2040</v>
      </c>
      <c r="R3688" s="36">
        <v>0.18</v>
      </c>
      <c r="S3688" s="293">
        <v>945599.49</v>
      </c>
      <c r="T3688" s="39">
        <f t="shared" si="1940"/>
        <v>170207.90820000001</v>
      </c>
      <c r="U3688" s="39">
        <f t="shared" si="1943"/>
        <v>190632.85718400002</v>
      </c>
      <c r="V3688" s="2" t="s">
        <v>80</v>
      </c>
      <c r="W3688" s="2">
        <v>2016</v>
      </c>
      <c r="X3688" s="138"/>
      <c r="Y3688" s="342"/>
    </row>
    <row r="3689" spans="1:25" ht="153" x14ac:dyDescent="0.25">
      <c r="A3689" s="6" t="s">
        <v>10071</v>
      </c>
      <c r="B3689" s="11" t="s">
        <v>25</v>
      </c>
      <c r="C3689" s="28" t="s">
        <v>10650</v>
      </c>
      <c r="D3689" s="29" t="s">
        <v>2036</v>
      </c>
      <c r="E3689" s="292" t="s">
        <v>10651</v>
      </c>
      <c r="F3689" s="292" t="s">
        <v>9785</v>
      </c>
      <c r="G3689" s="2" t="s">
        <v>337</v>
      </c>
      <c r="H3689" s="25">
        <v>50</v>
      </c>
      <c r="I3689" s="18">
        <v>470000000</v>
      </c>
      <c r="J3689" s="6" t="s">
        <v>32</v>
      </c>
      <c r="K3689" s="3" t="s">
        <v>95</v>
      </c>
      <c r="L3689" s="26" t="s">
        <v>34</v>
      </c>
      <c r="M3689" s="2" t="s">
        <v>35</v>
      </c>
      <c r="N3689" s="11" t="s">
        <v>78</v>
      </c>
      <c r="O3689" s="6" t="s">
        <v>79</v>
      </c>
      <c r="P3689" s="11" t="s">
        <v>2039</v>
      </c>
      <c r="Q3689" s="11" t="s">
        <v>2040</v>
      </c>
      <c r="R3689" s="36">
        <v>0.27</v>
      </c>
      <c r="S3689" s="293">
        <v>509346.09</v>
      </c>
      <c r="T3689" s="39">
        <f t="shared" si="1940"/>
        <v>137523.4443</v>
      </c>
      <c r="U3689" s="39">
        <f t="shared" si="1943"/>
        <v>154026.25761600002</v>
      </c>
      <c r="V3689" s="2" t="s">
        <v>80</v>
      </c>
      <c r="W3689" s="2">
        <v>2016</v>
      </c>
      <c r="X3689" s="138"/>
      <c r="Y3689" s="342"/>
    </row>
    <row r="3690" spans="1:25" ht="153" x14ac:dyDescent="0.25">
      <c r="A3690" s="6" t="s">
        <v>10072</v>
      </c>
      <c r="B3690" s="11" t="s">
        <v>25</v>
      </c>
      <c r="C3690" s="28" t="s">
        <v>10652</v>
      </c>
      <c r="D3690" s="29" t="s">
        <v>2036</v>
      </c>
      <c r="E3690" s="292" t="s">
        <v>10653</v>
      </c>
      <c r="F3690" s="292" t="s">
        <v>9786</v>
      </c>
      <c r="G3690" s="2" t="s">
        <v>337</v>
      </c>
      <c r="H3690" s="25">
        <v>50</v>
      </c>
      <c r="I3690" s="18">
        <v>470000000</v>
      </c>
      <c r="J3690" s="6" t="s">
        <v>32</v>
      </c>
      <c r="K3690" s="3" t="s">
        <v>95</v>
      </c>
      <c r="L3690" s="26" t="s">
        <v>34</v>
      </c>
      <c r="M3690" s="2" t="s">
        <v>35</v>
      </c>
      <c r="N3690" s="11" t="s">
        <v>78</v>
      </c>
      <c r="O3690" s="6" t="s">
        <v>79</v>
      </c>
      <c r="P3690" s="11" t="s">
        <v>2039</v>
      </c>
      <c r="Q3690" s="11" t="s">
        <v>2040</v>
      </c>
      <c r="R3690" s="36">
        <v>2.1</v>
      </c>
      <c r="S3690" s="293">
        <v>463197</v>
      </c>
      <c r="T3690" s="39">
        <f t="shared" si="1940"/>
        <v>972713.70000000007</v>
      </c>
      <c r="U3690" s="39">
        <f t="shared" si="1943"/>
        <v>1089439.3440000003</v>
      </c>
      <c r="V3690" s="2" t="s">
        <v>80</v>
      </c>
      <c r="W3690" s="2">
        <v>2016</v>
      </c>
      <c r="X3690" s="138"/>
      <c r="Y3690" s="342"/>
    </row>
    <row r="3691" spans="1:25" ht="153" x14ac:dyDescent="0.25">
      <c r="A3691" s="6" t="s">
        <v>10073</v>
      </c>
      <c r="B3691" s="11" t="s">
        <v>25</v>
      </c>
      <c r="C3691" s="28" t="s">
        <v>10660</v>
      </c>
      <c r="D3691" s="29" t="s">
        <v>2036</v>
      </c>
      <c r="E3691" s="292" t="s">
        <v>10661</v>
      </c>
      <c r="F3691" s="292" t="s">
        <v>9787</v>
      </c>
      <c r="G3691" s="2" t="s">
        <v>337</v>
      </c>
      <c r="H3691" s="25">
        <v>50</v>
      </c>
      <c r="I3691" s="18">
        <v>470000000</v>
      </c>
      <c r="J3691" s="6" t="s">
        <v>32</v>
      </c>
      <c r="K3691" s="3" t="s">
        <v>95</v>
      </c>
      <c r="L3691" s="26" t="s">
        <v>34</v>
      </c>
      <c r="M3691" s="2" t="s">
        <v>35</v>
      </c>
      <c r="N3691" s="11" t="s">
        <v>78</v>
      </c>
      <c r="O3691" s="6" t="s">
        <v>79</v>
      </c>
      <c r="P3691" s="11" t="s">
        <v>2039</v>
      </c>
      <c r="Q3691" s="11" t="s">
        <v>2040</v>
      </c>
      <c r="R3691" s="36">
        <v>0.47</v>
      </c>
      <c r="S3691" s="293">
        <v>774792.38</v>
      </c>
      <c r="T3691" s="39">
        <f t="shared" si="1940"/>
        <v>364152.41859999998</v>
      </c>
      <c r="U3691" s="39">
        <f t="shared" si="1943"/>
        <v>407850.70883200003</v>
      </c>
      <c r="V3691" s="2" t="s">
        <v>80</v>
      </c>
      <c r="W3691" s="2">
        <v>2016</v>
      </c>
      <c r="X3691" s="138"/>
      <c r="Y3691" s="342"/>
    </row>
    <row r="3692" spans="1:25" ht="153" x14ac:dyDescent="0.25">
      <c r="A3692" s="6" t="s">
        <v>10074</v>
      </c>
      <c r="B3692" s="11" t="s">
        <v>25</v>
      </c>
      <c r="C3692" s="28" t="s">
        <v>10662</v>
      </c>
      <c r="D3692" s="29" t="s">
        <v>2036</v>
      </c>
      <c r="E3692" s="292" t="s">
        <v>10663</v>
      </c>
      <c r="F3692" s="292" t="s">
        <v>9788</v>
      </c>
      <c r="G3692" s="2" t="s">
        <v>337</v>
      </c>
      <c r="H3692" s="25">
        <v>50</v>
      </c>
      <c r="I3692" s="18">
        <v>470000000</v>
      </c>
      <c r="J3692" s="6" t="s">
        <v>32</v>
      </c>
      <c r="K3692" s="3" t="s">
        <v>95</v>
      </c>
      <c r="L3692" s="26" t="s">
        <v>34</v>
      </c>
      <c r="M3692" s="2" t="s">
        <v>35</v>
      </c>
      <c r="N3692" s="11" t="s">
        <v>78</v>
      </c>
      <c r="O3692" s="6" t="s">
        <v>79</v>
      </c>
      <c r="P3692" s="11" t="s">
        <v>2039</v>
      </c>
      <c r="Q3692" s="11" t="s">
        <v>2040</v>
      </c>
      <c r="R3692" s="36">
        <v>0.3</v>
      </c>
      <c r="S3692" s="293">
        <v>1528755.38</v>
      </c>
      <c r="T3692" s="39">
        <f t="shared" si="1940"/>
        <v>458626.61399999994</v>
      </c>
      <c r="U3692" s="39">
        <f t="shared" si="1943"/>
        <v>513661.80767999997</v>
      </c>
      <c r="V3692" s="2" t="s">
        <v>80</v>
      </c>
      <c r="W3692" s="2">
        <v>2016</v>
      </c>
      <c r="X3692" s="138"/>
      <c r="Y3692" s="342"/>
    </row>
    <row r="3693" spans="1:25" ht="153" x14ac:dyDescent="0.25">
      <c r="A3693" s="6" t="s">
        <v>10075</v>
      </c>
      <c r="B3693" s="11" t="s">
        <v>25</v>
      </c>
      <c r="C3693" s="28" t="s">
        <v>10664</v>
      </c>
      <c r="D3693" s="29" t="s">
        <v>2036</v>
      </c>
      <c r="E3693" s="292" t="s">
        <v>10665</v>
      </c>
      <c r="F3693" s="292" t="s">
        <v>9789</v>
      </c>
      <c r="G3693" s="2" t="s">
        <v>337</v>
      </c>
      <c r="H3693" s="25">
        <v>50</v>
      </c>
      <c r="I3693" s="18">
        <v>470000000</v>
      </c>
      <c r="J3693" s="6" t="s">
        <v>32</v>
      </c>
      <c r="K3693" s="3" t="s">
        <v>95</v>
      </c>
      <c r="L3693" s="26" t="s">
        <v>34</v>
      </c>
      <c r="M3693" s="2" t="s">
        <v>35</v>
      </c>
      <c r="N3693" s="11" t="s">
        <v>78</v>
      </c>
      <c r="O3693" s="6" t="s">
        <v>79</v>
      </c>
      <c r="P3693" s="11" t="s">
        <v>2039</v>
      </c>
      <c r="Q3693" s="11" t="s">
        <v>2040</v>
      </c>
      <c r="R3693" s="36">
        <v>3.37</v>
      </c>
      <c r="S3693" s="293">
        <v>1150989</v>
      </c>
      <c r="T3693" s="39">
        <f t="shared" si="1940"/>
        <v>3878832.93</v>
      </c>
      <c r="U3693" s="39">
        <f t="shared" si="1943"/>
        <v>4344292.8816000009</v>
      </c>
      <c r="V3693" s="2" t="s">
        <v>80</v>
      </c>
      <c r="W3693" s="2">
        <v>2016</v>
      </c>
      <c r="X3693" s="138"/>
      <c r="Y3693" s="342"/>
    </row>
    <row r="3694" spans="1:25" ht="153" x14ac:dyDescent="0.25">
      <c r="A3694" s="6" t="s">
        <v>10076</v>
      </c>
      <c r="B3694" s="11" t="s">
        <v>25</v>
      </c>
      <c r="C3694" s="28" t="s">
        <v>10666</v>
      </c>
      <c r="D3694" s="29" t="s">
        <v>2036</v>
      </c>
      <c r="E3694" s="292" t="s">
        <v>10667</v>
      </c>
      <c r="F3694" s="292" t="s">
        <v>9790</v>
      </c>
      <c r="G3694" s="2" t="s">
        <v>337</v>
      </c>
      <c r="H3694" s="25">
        <v>50</v>
      </c>
      <c r="I3694" s="18">
        <v>470000000</v>
      </c>
      <c r="J3694" s="6" t="s">
        <v>32</v>
      </c>
      <c r="K3694" s="3" t="s">
        <v>95</v>
      </c>
      <c r="L3694" s="26" t="s">
        <v>34</v>
      </c>
      <c r="M3694" s="2" t="s">
        <v>35</v>
      </c>
      <c r="N3694" s="11" t="s">
        <v>78</v>
      </c>
      <c r="O3694" s="6" t="s">
        <v>79</v>
      </c>
      <c r="P3694" s="11" t="s">
        <v>2039</v>
      </c>
      <c r="Q3694" s="11" t="s">
        <v>2040</v>
      </c>
      <c r="R3694" s="36">
        <v>0.6</v>
      </c>
      <c r="S3694" s="293">
        <v>298373.25</v>
      </c>
      <c r="T3694" s="39">
        <f t="shared" si="1940"/>
        <v>179023.94999999998</v>
      </c>
      <c r="U3694" s="39">
        <f t="shared" si="1943"/>
        <v>200506.82399999999</v>
      </c>
      <c r="V3694" s="2" t="s">
        <v>80</v>
      </c>
      <c r="W3694" s="2">
        <v>2016</v>
      </c>
      <c r="X3694" s="138"/>
      <c r="Y3694" s="342"/>
    </row>
    <row r="3695" spans="1:25" ht="102" x14ac:dyDescent="0.25">
      <c r="A3695" s="6" t="s">
        <v>10077</v>
      </c>
      <c r="B3695" s="11" t="s">
        <v>25</v>
      </c>
      <c r="C3695" s="28" t="s">
        <v>9791</v>
      </c>
      <c r="D3695" s="29" t="s">
        <v>2036</v>
      </c>
      <c r="E3695" s="292" t="s">
        <v>9792</v>
      </c>
      <c r="F3695" s="292" t="s">
        <v>10486</v>
      </c>
      <c r="G3695" s="2" t="s">
        <v>30</v>
      </c>
      <c r="H3695" s="25">
        <v>0</v>
      </c>
      <c r="I3695" s="18">
        <v>470000000</v>
      </c>
      <c r="J3695" s="6" t="s">
        <v>32</v>
      </c>
      <c r="K3695" s="3" t="s">
        <v>628</v>
      </c>
      <c r="L3695" s="26" t="s">
        <v>34</v>
      </c>
      <c r="M3695" s="2" t="s">
        <v>35</v>
      </c>
      <c r="N3695" s="11" t="s">
        <v>36</v>
      </c>
      <c r="O3695" s="11" t="s">
        <v>37</v>
      </c>
      <c r="P3695" s="32" t="s">
        <v>340</v>
      </c>
      <c r="Q3695" s="3" t="s">
        <v>353</v>
      </c>
      <c r="R3695" s="36">
        <v>500</v>
      </c>
      <c r="S3695" s="293">
        <v>542.45000000000005</v>
      </c>
      <c r="T3695" s="39">
        <f t="shared" si="1940"/>
        <v>271225</v>
      </c>
      <c r="U3695" s="39">
        <f t="shared" ref="U3695:U3726" si="1944">T3695*1.12</f>
        <v>303772</v>
      </c>
      <c r="V3695" s="2"/>
      <c r="W3695" s="2">
        <v>2016</v>
      </c>
      <c r="X3695" s="138"/>
      <c r="Y3695" s="342"/>
    </row>
    <row r="3696" spans="1:25" ht="102" x14ac:dyDescent="0.25">
      <c r="A3696" s="6" t="s">
        <v>10078</v>
      </c>
      <c r="B3696" s="11" t="s">
        <v>25</v>
      </c>
      <c r="C3696" s="28" t="s">
        <v>9793</v>
      </c>
      <c r="D3696" s="29" t="s">
        <v>2036</v>
      </c>
      <c r="E3696" s="292" t="s">
        <v>9794</v>
      </c>
      <c r="F3696" s="292" t="s">
        <v>9795</v>
      </c>
      <c r="G3696" s="2" t="s">
        <v>30</v>
      </c>
      <c r="H3696" s="25">
        <v>0</v>
      </c>
      <c r="I3696" s="18">
        <v>470000000</v>
      </c>
      <c r="J3696" s="6" t="s">
        <v>32</v>
      </c>
      <c r="K3696" s="3" t="s">
        <v>628</v>
      </c>
      <c r="L3696" s="26" t="s">
        <v>34</v>
      </c>
      <c r="M3696" s="2" t="s">
        <v>35</v>
      </c>
      <c r="N3696" s="11" t="s">
        <v>36</v>
      </c>
      <c r="O3696" s="11" t="s">
        <v>37</v>
      </c>
      <c r="P3696" s="32" t="s">
        <v>340</v>
      </c>
      <c r="Q3696" s="3" t="s">
        <v>353</v>
      </c>
      <c r="R3696" s="36">
        <v>305</v>
      </c>
      <c r="S3696" s="293">
        <v>4780.5</v>
      </c>
      <c r="T3696" s="39">
        <f t="shared" si="1940"/>
        <v>1458052.5</v>
      </c>
      <c r="U3696" s="39">
        <f t="shared" si="1944"/>
        <v>1633018.8</v>
      </c>
      <c r="V3696" s="2"/>
      <c r="W3696" s="2">
        <v>2016</v>
      </c>
      <c r="X3696" s="138"/>
      <c r="Y3696" s="342"/>
    </row>
    <row r="3697" spans="1:25" ht="102" x14ac:dyDescent="0.25">
      <c r="A3697" s="6" t="s">
        <v>10079</v>
      </c>
      <c r="B3697" s="11" t="s">
        <v>25</v>
      </c>
      <c r="C3697" s="28" t="s">
        <v>9796</v>
      </c>
      <c r="D3697" s="29" t="s">
        <v>2787</v>
      </c>
      <c r="E3697" s="292" t="s">
        <v>9797</v>
      </c>
      <c r="F3697" s="292" t="s">
        <v>9798</v>
      </c>
      <c r="G3697" s="2" t="s">
        <v>30</v>
      </c>
      <c r="H3697" s="25">
        <v>0</v>
      </c>
      <c r="I3697" s="18">
        <v>470000000</v>
      </c>
      <c r="J3697" s="6" t="s">
        <v>32</v>
      </c>
      <c r="K3697" s="3" t="s">
        <v>628</v>
      </c>
      <c r="L3697" s="26" t="s">
        <v>34</v>
      </c>
      <c r="M3697" s="2" t="s">
        <v>35</v>
      </c>
      <c r="N3697" s="11" t="s">
        <v>36</v>
      </c>
      <c r="O3697" s="11" t="s">
        <v>37</v>
      </c>
      <c r="P3697" s="11" t="s">
        <v>2039</v>
      </c>
      <c r="Q3697" s="11" t="s">
        <v>39</v>
      </c>
      <c r="R3697" s="36">
        <v>2</v>
      </c>
      <c r="S3697" s="293">
        <v>165791.9</v>
      </c>
      <c r="T3697" s="39">
        <f t="shared" si="1940"/>
        <v>331583.8</v>
      </c>
      <c r="U3697" s="39">
        <f t="shared" si="1944"/>
        <v>371373.85600000003</v>
      </c>
      <c r="V3697" s="2"/>
      <c r="W3697" s="2">
        <v>2016</v>
      </c>
      <c r="X3697" s="138"/>
      <c r="Y3697" s="342"/>
    </row>
    <row r="3698" spans="1:25" ht="102" x14ac:dyDescent="0.25">
      <c r="A3698" s="6" t="s">
        <v>10080</v>
      </c>
      <c r="B3698" s="11" t="s">
        <v>25</v>
      </c>
      <c r="C3698" s="28" t="s">
        <v>9799</v>
      </c>
      <c r="D3698" s="29" t="s">
        <v>9800</v>
      </c>
      <c r="E3698" s="292" t="s">
        <v>9801</v>
      </c>
      <c r="F3698" s="292" t="s">
        <v>9802</v>
      </c>
      <c r="G3698" s="2" t="s">
        <v>30</v>
      </c>
      <c r="H3698" s="25">
        <v>0</v>
      </c>
      <c r="I3698" s="18">
        <v>470000000</v>
      </c>
      <c r="J3698" s="6" t="s">
        <v>32</v>
      </c>
      <c r="K3698" s="3" t="s">
        <v>628</v>
      </c>
      <c r="L3698" s="26" t="s">
        <v>34</v>
      </c>
      <c r="M3698" s="2" t="s">
        <v>35</v>
      </c>
      <c r="N3698" s="11" t="s">
        <v>36</v>
      </c>
      <c r="O3698" s="11" t="s">
        <v>37</v>
      </c>
      <c r="P3698" s="32" t="s">
        <v>340</v>
      </c>
      <c r="Q3698" s="3" t="s">
        <v>353</v>
      </c>
      <c r="R3698" s="36">
        <v>63</v>
      </c>
      <c r="S3698" s="293">
        <v>9919.7000000000007</v>
      </c>
      <c r="T3698" s="39">
        <f t="shared" si="1940"/>
        <v>624941.10000000009</v>
      </c>
      <c r="U3698" s="39">
        <f t="shared" si="1944"/>
        <v>699934.03200000012</v>
      </c>
      <c r="V3698" s="2"/>
      <c r="W3698" s="2">
        <v>2016</v>
      </c>
      <c r="X3698" s="138"/>
      <c r="Y3698" s="342"/>
    </row>
    <row r="3699" spans="1:25" ht="102" x14ac:dyDescent="0.25">
      <c r="A3699" s="6" t="s">
        <v>10081</v>
      </c>
      <c r="B3699" s="11" t="s">
        <v>25</v>
      </c>
      <c r="C3699" s="28" t="s">
        <v>9799</v>
      </c>
      <c r="D3699" s="29" t="s">
        <v>9800</v>
      </c>
      <c r="E3699" s="292" t="s">
        <v>9801</v>
      </c>
      <c r="F3699" s="292" t="s">
        <v>9803</v>
      </c>
      <c r="G3699" s="2" t="s">
        <v>30</v>
      </c>
      <c r="H3699" s="25">
        <v>0</v>
      </c>
      <c r="I3699" s="18">
        <v>470000000</v>
      </c>
      <c r="J3699" s="6" t="s">
        <v>32</v>
      </c>
      <c r="K3699" s="3" t="s">
        <v>628</v>
      </c>
      <c r="L3699" s="26" t="s">
        <v>34</v>
      </c>
      <c r="M3699" s="2" t="s">
        <v>35</v>
      </c>
      <c r="N3699" s="11" t="s">
        <v>36</v>
      </c>
      <c r="O3699" s="11" t="s">
        <v>37</v>
      </c>
      <c r="P3699" s="32" t="s">
        <v>340</v>
      </c>
      <c r="Q3699" s="3" t="s">
        <v>353</v>
      </c>
      <c r="R3699" s="36">
        <v>20</v>
      </c>
      <c r="S3699" s="293">
        <v>5815.2</v>
      </c>
      <c r="T3699" s="39">
        <f t="shared" si="1940"/>
        <v>116304</v>
      </c>
      <c r="U3699" s="39">
        <f t="shared" si="1944"/>
        <v>130260.48000000001</v>
      </c>
      <c r="V3699" s="2"/>
      <c r="W3699" s="2">
        <v>2016</v>
      </c>
      <c r="X3699" s="138"/>
      <c r="Y3699" s="342"/>
    </row>
    <row r="3700" spans="1:25" ht="102" x14ac:dyDescent="0.25">
      <c r="A3700" s="6" t="s">
        <v>10082</v>
      </c>
      <c r="B3700" s="11" t="s">
        <v>25</v>
      </c>
      <c r="C3700" s="28" t="s">
        <v>9799</v>
      </c>
      <c r="D3700" s="29" t="s">
        <v>9800</v>
      </c>
      <c r="E3700" s="292" t="s">
        <v>9801</v>
      </c>
      <c r="F3700" s="292" t="s">
        <v>9804</v>
      </c>
      <c r="G3700" s="2" t="s">
        <v>30</v>
      </c>
      <c r="H3700" s="25">
        <v>0</v>
      </c>
      <c r="I3700" s="18">
        <v>470000000</v>
      </c>
      <c r="J3700" s="6" t="s">
        <v>32</v>
      </c>
      <c r="K3700" s="3" t="s">
        <v>628</v>
      </c>
      <c r="L3700" s="26" t="s">
        <v>34</v>
      </c>
      <c r="M3700" s="2" t="s">
        <v>35</v>
      </c>
      <c r="N3700" s="11" t="s">
        <v>36</v>
      </c>
      <c r="O3700" s="11" t="s">
        <v>37</v>
      </c>
      <c r="P3700" s="32" t="s">
        <v>340</v>
      </c>
      <c r="Q3700" s="3" t="s">
        <v>353</v>
      </c>
      <c r="R3700" s="36">
        <v>8</v>
      </c>
      <c r="S3700" s="293">
        <v>5449.7</v>
      </c>
      <c r="T3700" s="39">
        <f t="shared" si="1940"/>
        <v>43597.599999999999</v>
      </c>
      <c r="U3700" s="39">
        <f t="shared" si="1944"/>
        <v>48829.312000000005</v>
      </c>
      <c r="V3700" s="2"/>
      <c r="W3700" s="2">
        <v>2016</v>
      </c>
      <c r="X3700" s="138"/>
      <c r="Y3700" s="342"/>
    </row>
    <row r="3701" spans="1:25" ht="102" x14ac:dyDescent="0.25">
      <c r="A3701" s="6" t="s">
        <v>10083</v>
      </c>
      <c r="B3701" s="11" t="s">
        <v>25</v>
      </c>
      <c r="C3701" s="28" t="s">
        <v>9805</v>
      </c>
      <c r="D3701" s="29" t="s">
        <v>9806</v>
      </c>
      <c r="E3701" s="292" t="s">
        <v>9807</v>
      </c>
      <c r="F3701" s="292" t="s">
        <v>9808</v>
      </c>
      <c r="G3701" s="2" t="s">
        <v>30</v>
      </c>
      <c r="H3701" s="25">
        <v>0</v>
      </c>
      <c r="I3701" s="18">
        <v>470000000</v>
      </c>
      <c r="J3701" s="6" t="s">
        <v>32</v>
      </c>
      <c r="K3701" s="3" t="s">
        <v>628</v>
      </c>
      <c r="L3701" s="26" t="s">
        <v>34</v>
      </c>
      <c r="M3701" s="2" t="s">
        <v>35</v>
      </c>
      <c r="N3701" s="11" t="s">
        <v>36</v>
      </c>
      <c r="O3701" s="11" t="s">
        <v>37</v>
      </c>
      <c r="P3701" s="11">
        <v>796</v>
      </c>
      <c r="Q3701" s="11" t="s">
        <v>39</v>
      </c>
      <c r="R3701" s="36">
        <v>10</v>
      </c>
      <c r="S3701" s="293">
        <v>37397.699999999997</v>
      </c>
      <c r="T3701" s="39">
        <f t="shared" si="1940"/>
        <v>373977</v>
      </c>
      <c r="U3701" s="39">
        <f t="shared" si="1944"/>
        <v>418854.24000000005</v>
      </c>
      <c r="V3701" s="2"/>
      <c r="W3701" s="2">
        <v>2016</v>
      </c>
      <c r="X3701" s="138"/>
      <c r="Y3701" s="342"/>
    </row>
    <row r="3702" spans="1:25" ht="102" x14ac:dyDescent="0.25">
      <c r="A3702" s="6" t="s">
        <v>10084</v>
      </c>
      <c r="B3702" s="11" t="s">
        <v>25</v>
      </c>
      <c r="C3702" s="28" t="s">
        <v>2134</v>
      </c>
      <c r="D3702" s="29" t="s">
        <v>404</v>
      </c>
      <c r="E3702" s="292" t="s">
        <v>2135</v>
      </c>
      <c r="F3702" s="292" t="s">
        <v>9809</v>
      </c>
      <c r="G3702" s="2" t="s">
        <v>30</v>
      </c>
      <c r="H3702" s="25">
        <v>0</v>
      </c>
      <c r="I3702" s="18">
        <v>470000000</v>
      </c>
      <c r="J3702" s="6" t="s">
        <v>32</v>
      </c>
      <c r="K3702" s="3" t="s">
        <v>628</v>
      </c>
      <c r="L3702" s="26" t="s">
        <v>34</v>
      </c>
      <c r="M3702" s="2" t="s">
        <v>35</v>
      </c>
      <c r="N3702" s="11" t="s">
        <v>36</v>
      </c>
      <c r="O3702" s="11" t="s">
        <v>37</v>
      </c>
      <c r="P3702" s="11">
        <v>796</v>
      </c>
      <c r="Q3702" s="11" t="s">
        <v>39</v>
      </c>
      <c r="R3702" s="36">
        <v>10</v>
      </c>
      <c r="S3702" s="293">
        <v>14602.9</v>
      </c>
      <c r="T3702" s="39">
        <f t="shared" si="1940"/>
        <v>146029</v>
      </c>
      <c r="U3702" s="39">
        <f t="shared" si="1944"/>
        <v>163552.48000000001</v>
      </c>
      <c r="V3702" s="2"/>
      <c r="W3702" s="2">
        <v>2016</v>
      </c>
      <c r="X3702" s="138"/>
      <c r="Y3702" s="342"/>
    </row>
    <row r="3703" spans="1:25" ht="102" x14ac:dyDescent="0.25">
      <c r="A3703" s="6" t="s">
        <v>10085</v>
      </c>
      <c r="B3703" s="11" t="s">
        <v>25</v>
      </c>
      <c r="C3703" s="28" t="s">
        <v>9810</v>
      </c>
      <c r="D3703" s="29" t="s">
        <v>9811</v>
      </c>
      <c r="E3703" s="292" t="s">
        <v>9812</v>
      </c>
      <c r="F3703" s="292" t="s">
        <v>9813</v>
      </c>
      <c r="G3703" s="2" t="s">
        <v>30</v>
      </c>
      <c r="H3703" s="25">
        <v>0</v>
      </c>
      <c r="I3703" s="18">
        <v>470000000</v>
      </c>
      <c r="J3703" s="6" t="s">
        <v>32</v>
      </c>
      <c r="K3703" s="3" t="s">
        <v>628</v>
      </c>
      <c r="L3703" s="26" t="s">
        <v>34</v>
      </c>
      <c r="M3703" s="2" t="s">
        <v>35</v>
      </c>
      <c r="N3703" s="11" t="s">
        <v>36</v>
      </c>
      <c r="O3703" s="11" t="s">
        <v>37</v>
      </c>
      <c r="P3703" s="11">
        <v>796</v>
      </c>
      <c r="Q3703" s="11" t="s">
        <v>39</v>
      </c>
      <c r="R3703" s="36">
        <v>6</v>
      </c>
      <c r="S3703" s="293">
        <v>6553.8</v>
      </c>
      <c r="T3703" s="39">
        <f t="shared" si="1940"/>
        <v>39322.800000000003</v>
      </c>
      <c r="U3703" s="39">
        <f t="shared" si="1944"/>
        <v>44041.536000000007</v>
      </c>
      <c r="V3703" s="2"/>
      <c r="W3703" s="2">
        <v>2016</v>
      </c>
      <c r="X3703" s="138"/>
      <c r="Y3703" s="342"/>
    </row>
    <row r="3704" spans="1:25" ht="102" x14ac:dyDescent="0.25">
      <c r="A3704" s="6" t="s">
        <v>10086</v>
      </c>
      <c r="B3704" s="11" t="s">
        <v>25</v>
      </c>
      <c r="C3704" s="28" t="s">
        <v>9810</v>
      </c>
      <c r="D3704" s="29" t="s">
        <v>9811</v>
      </c>
      <c r="E3704" s="292" t="s">
        <v>9812</v>
      </c>
      <c r="F3704" s="292" t="s">
        <v>9814</v>
      </c>
      <c r="G3704" s="2" t="s">
        <v>30</v>
      </c>
      <c r="H3704" s="25">
        <v>0</v>
      </c>
      <c r="I3704" s="18">
        <v>470000000</v>
      </c>
      <c r="J3704" s="6" t="s">
        <v>32</v>
      </c>
      <c r="K3704" s="3" t="s">
        <v>628</v>
      </c>
      <c r="L3704" s="26" t="s">
        <v>34</v>
      </c>
      <c r="M3704" s="2" t="s">
        <v>35</v>
      </c>
      <c r="N3704" s="11" t="s">
        <v>36</v>
      </c>
      <c r="O3704" s="11" t="s">
        <v>37</v>
      </c>
      <c r="P3704" s="11">
        <v>796</v>
      </c>
      <c r="Q3704" s="11" t="s">
        <v>39</v>
      </c>
      <c r="R3704" s="36">
        <v>1</v>
      </c>
      <c r="S3704" s="293">
        <v>2900</v>
      </c>
      <c r="T3704" s="39">
        <f t="shared" si="1940"/>
        <v>2900</v>
      </c>
      <c r="U3704" s="39">
        <f t="shared" si="1944"/>
        <v>3248.0000000000005</v>
      </c>
      <c r="V3704" s="2"/>
      <c r="W3704" s="2">
        <v>2016</v>
      </c>
      <c r="X3704" s="138"/>
      <c r="Y3704" s="342"/>
    </row>
    <row r="3705" spans="1:25" ht="102" x14ac:dyDescent="0.25">
      <c r="A3705" s="6" t="s">
        <v>10087</v>
      </c>
      <c r="B3705" s="11" t="s">
        <v>25</v>
      </c>
      <c r="C3705" s="28" t="s">
        <v>9815</v>
      </c>
      <c r="D3705" s="29" t="s">
        <v>1372</v>
      </c>
      <c r="E3705" s="292" t="s">
        <v>9816</v>
      </c>
      <c r="F3705" s="292" t="s">
        <v>9817</v>
      </c>
      <c r="G3705" s="2" t="s">
        <v>30</v>
      </c>
      <c r="H3705" s="25">
        <v>0</v>
      </c>
      <c r="I3705" s="18">
        <v>470000000</v>
      </c>
      <c r="J3705" s="6" t="s">
        <v>32</v>
      </c>
      <c r="K3705" s="3" t="s">
        <v>628</v>
      </c>
      <c r="L3705" s="26" t="s">
        <v>34</v>
      </c>
      <c r="M3705" s="2" t="s">
        <v>35</v>
      </c>
      <c r="N3705" s="11" t="s">
        <v>36</v>
      </c>
      <c r="O3705" s="11" t="s">
        <v>37</v>
      </c>
      <c r="P3705" s="11">
        <v>796</v>
      </c>
      <c r="Q3705" s="11" t="s">
        <v>39</v>
      </c>
      <c r="R3705" s="36">
        <v>10</v>
      </c>
      <c r="S3705" s="293">
        <v>2083.8000000000002</v>
      </c>
      <c r="T3705" s="39">
        <f t="shared" si="1940"/>
        <v>20838</v>
      </c>
      <c r="U3705" s="39">
        <f t="shared" si="1944"/>
        <v>23338.560000000001</v>
      </c>
      <c r="V3705" s="2"/>
      <c r="W3705" s="2">
        <v>2016</v>
      </c>
      <c r="X3705" s="138"/>
      <c r="Y3705" s="342"/>
    </row>
    <row r="3706" spans="1:25" ht="102" x14ac:dyDescent="0.25">
      <c r="A3706" s="6" t="s">
        <v>10088</v>
      </c>
      <c r="B3706" s="11" t="s">
        <v>25</v>
      </c>
      <c r="C3706" s="28" t="s">
        <v>9818</v>
      </c>
      <c r="D3706" s="29" t="s">
        <v>1372</v>
      </c>
      <c r="E3706" s="292" t="s">
        <v>9819</v>
      </c>
      <c r="F3706" s="292" t="s">
        <v>9820</v>
      </c>
      <c r="G3706" s="2" t="s">
        <v>30</v>
      </c>
      <c r="H3706" s="25">
        <v>0</v>
      </c>
      <c r="I3706" s="18">
        <v>470000000</v>
      </c>
      <c r="J3706" s="6" t="s">
        <v>32</v>
      </c>
      <c r="K3706" s="3" t="s">
        <v>628</v>
      </c>
      <c r="L3706" s="26" t="s">
        <v>34</v>
      </c>
      <c r="M3706" s="2" t="s">
        <v>35</v>
      </c>
      <c r="N3706" s="11" t="s">
        <v>36</v>
      </c>
      <c r="O3706" s="11" t="s">
        <v>37</v>
      </c>
      <c r="P3706" s="11">
        <v>736</v>
      </c>
      <c r="Q3706" s="11" t="s">
        <v>6779</v>
      </c>
      <c r="R3706" s="36">
        <v>12</v>
      </c>
      <c r="S3706" s="293">
        <v>3339.1</v>
      </c>
      <c r="T3706" s="39">
        <f t="shared" si="1940"/>
        <v>40069.199999999997</v>
      </c>
      <c r="U3706" s="39">
        <f t="shared" si="1944"/>
        <v>44877.504000000001</v>
      </c>
      <c r="V3706" s="2"/>
      <c r="W3706" s="2">
        <v>2016</v>
      </c>
      <c r="X3706" s="138"/>
      <c r="Y3706" s="342"/>
    </row>
    <row r="3707" spans="1:25" ht="102" x14ac:dyDescent="0.25">
      <c r="A3707" s="6" t="s">
        <v>10089</v>
      </c>
      <c r="B3707" s="11" t="s">
        <v>25</v>
      </c>
      <c r="C3707" s="28" t="s">
        <v>9821</v>
      </c>
      <c r="D3707" s="29" t="s">
        <v>9822</v>
      </c>
      <c r="E3707" s="292" t="s">
        <v>9823</v>
      </c>
      <c r="F3707" s="292" t="s">
        <v>9824</v>
      </c>
      <c r="G3707" s="2" t="s">
        <v>30</v>
      </c>
      <c r="H3707" s="25">
        <v>0</v>
      </c>
      <c r="I3707" s="18">
        <v>470000000</v>
      </c>
      <c r="J3707" s="6" t="s">
        <v>32</v>
      </c>
      <c r="K3707" s="3" t="s">
        <v>628</v>
      </c>
      <c r="L3707" s="26" t="s">
        <v>34</v>
      </c>
      <c r="M3707" s="2" t="s">
        <v>35</v>
      </c>
      <c r="N3707" s="11" t="s">
        <v>36</v>
      </c>
      <c r="O3707" s="11" t="s">
        <v>37</v>
      </c>
      <c r="P3707" s="11">
        <v>796</v>
      </c>
      <c r="Q3707" s="11" t="s">
        <v>39</v>
      </c>
      <c r="R3707" s="36">
        <v>6</v>
      </c>
      <c r="S3707" s="293">
        <v>427.6</v>
      </c>
      <c r="T3707" s="39">
        <f t="shared" si="1940"/>
        <v>2565.6000000000004</v>
      </c>
      <c r="U3707" s="39">
        <f t="shared" si="1944"/>
        <v>2873.4720000000007</v>
      </c>
      <c r="V3707" s="2"/>
      <c r="W3707" s="2">
        <v>2016</v>
      </c>
      <c r="X3707" s="138"/>
      <c r="Y3707" s="342"/>
    </row>
    <row r="3708" spans="1:25" ht="102" x14ac:dyDescent="0.25">
      <c r="A3708" s="6" t="s">
        <v>10090</v>
      </c>
      <c r="B3708" s="11" t="s">
        <v>25</v>
      </c>
      <c r="C3708" s="28" t="s">
        <v>9825</v>
      </c>
      <c r="D3708" s="29" t="s">
        <v>1372</v>
      </c>
      <c r="E3708" s="292" t="s">
        <v>9826</v>
      </c>
      <c r="F3708" s="292" t="s">
        <v>9827</v>
      </c>
      <c r="G3708" s="2" t="s">
        <v>30</v>
      </c>
      <c r="H3708" s="25">
        <v>0</v>
      </c>
      <c r="I3708" s="18">
        <v>470000000</v>
      </c>
      <c r="J3708" s="6" t="s">
        <v>32</v>
      </c>
      <c r="K3708" s="3" t="s">
        <v>628</v>
      </c>
      <c r="L3708" s="26" t="s">
        <v>34</v>
      </c>
      <c r="M3708" s="2" t="s">
        <v>35</v>
      </c>
      <c r="N3708" s="11" t="s">
        <v>36</v>
      </c>
      <c r="O3708" s="11" t="s">
        <v>37</v>
      </c>
      <c r="P3708" s="32" t="s">
        <v>340</v>
      </c>
      <c r="Q3708" s="3" t="s">
        <v>353</v>
      </c>
      <c r="R3708" s="36">
        <v>850</v>
      </c>
      <c r="S3708" s="293">
        <v>254.7</v>
      </c>
      <c r="T3708" s="39">
        <f t="shared" si="1940"/>
        <v>216495</v>
      </c>
      <c r="U3708" s="39">
        <f t="shared" si="1944"/>
        <v>242474.40000000002</v>
      </c>
      <c r="V3708" s="2"/>
      <c r="W3708" s="2">
        <v>2016</v>
      </c>
      <c r="X3708" s="138"/>
      <c r="Y3708" s="342"/>
    </row>
    <row r="3709" spans="1:25" ht="102" x14ac:dyDescent="0.25">
      <c r="A3709" s="6" t="s">
        <v>10091</v>
      </c>
      <c r="B3709" s="11" t="s">
        <v>25</v>
      </c>
      <c r="C3709" s="28" t="s">
        <v>9828</v>
      </c>
      <c r="D3709" s="29" t="s">
        <v>9829</v>
      </c>
      <c r="E3709" s="292" t="s">
        <v>9830</v>
      </c>
      <c r="F3709" s="292" t="s">
        <v>9831</v>
      </c>
      <c r="G3709" s="2" t="s">
        <v>30</v>
      </c>
      <c r="H3709" s="25">
        <v>0</v>
      </c>
      <c r="I3709" s="18">
        <v>470000000</v>
      </c>
      <c r="J3709" s="6" t="s">
        <v>32</v>
      </c>
      <c r="K3709" s="3" t="s">
        <v>628</v>
      </c>
      <c r="L3709" s="26" t="s">
        <v>34</v>
      </c>
      <c r="M3709" s="2" t="s">
        <v>35</v>
      </c>
      <c r="N3709" s="11" t="s">
        <v>36</v>
      </c>
      <c r="O3709" s="11" t="s">
        <v>37</v>
      </c>
      <c r="P3709" s="11">
        <v>796</v>
      </c>
      <c r="Q3709" s="11" t="s">
        <v>39</v>
      </c>
      <c r="R3709" s="36">
        <v>1</v>
      </c>
      <c r="S3709" s="293">
        <v>5869</v>
      </c>
      <c r="T3709" s="39">
        <f t="shared" si="1940"/>
        <v>5869</v>
      </c>
      <c r="U3709" s="39">
        <f t="shared" si="1944"/>
        <v>6573.2800000000007</v>
      </c>
      <c r="V3709" s="2"/>
      <c r="W3709" s="2">
        <v>2016</v>
      </c>
      <c r="X3709" s="138"/>
      <c r="Y3709" s="342"/>
    </row>
    <row r="3710" spans="1:25" ht="102" x14ac:dyDescent="0.25">
      <c r="A3710" s="6" t="s">
        <v>10092</v>
      </c>
      <c r="B3710" s="11" t="s">
        <v>25</v>
      </c>
      <c r="C3710" s="28" t="s">
        <v>9832</v>
      </c>
      <c r="D3710" s="29" t="s">
        <v>9833</v>
      </c>
      <c r="E3710" s="292" t="s">
        <v>9834</v>
      </c>
      <c r="F3710" s="292" t="s">
        <v>9835</v>
      </c>
      <c r="G3710" s="2" t="s">
        <v>30</v>
      </c>
      <c r="H3710" s="25">
        <v>0</v>
      </c>
      <c r="I3710" s="18">
        <v>470000000</v>
      </c>
      <c r="J3710" s="6" t="s">
        <v>32</v>
      </c>
      <c r="K3710" s="3" t="s">
        <v>628</v>
      </c>
      <c r="L3710" s="26" t="s">
        <v>34</v>
      </c>
      <c r="M3710" s="2" t="s">
        <v>35</v>
      </c>
      <c r="N3710" s="11" t="s">
        <v>36</v>
      </c>
      <c r="O3710" s="11" t="s">
        <v>37</v>
      </c>
      <c r="P3710" s="11">
        <v>796</v>
      </c>
      <c r="Q3710" s="11" t="s">
        <v>39</v>
      </c>
      <c r="R3710" s="36">
        <v>3</v>
      </c>
      <c r="S3710" s="293">
        <v>1125.2</v>
      </c>
      <c r="T3710" s="39">
        <f t="shared" si="1940"/>
        <v>3375.6000000000004</v>
      </c>
      <c r="U3710" s="39">
        <f t="shared" si="1944"/>
        <v>3780.6720000000009</v>
      </c>
      <c r="V3710" s="2"/>
      <c r="W3710" s="2">
        <v>2016</v>
      </c>
      <c r="X3710" s="138"/>
      <c r="Y3710" s="342"/>
    </row>
    <row r="3711" spans="1:25" ht="102" x14ac:dyDescent="0.25">
      <c r="A3711" s="6" t="s">
        <v>10093</v>
      </c>
      <c r="B3711" s="11" t="s">
        <v>25</v>
      </c>
      <c r="C3711" s="28" t="s">
        <v>9836</v>
      </c>
      <c r="D3711" s="29" t="s">
        <v>9833</v>
      </c>
      <c r="E3711" s="292" t="s">
        <v>9837</v>
      </c>
      <c r="F3711" s="292" t="s">
        <v>9838</v>
      </c>
      <c r="G3711" s="2" t="s">
        <v>30</v>
      </c>
      <c r="H3711" s="25">
        <v>0</v>
      </c>
      <c r="I3711" s="18">
        <v>470000000</v>
      </c>
      <c r="J3711" s="6" t="s">
        <v>32</v>
      </c>
      <c r="K3711" s="3" t="s">
        <v>628</v>
      </c>
      <c r="L3711" s="26" t="s">
        <v>34</v>
      </c>
      <c r="M3711" s="2" t="s">
        <v>35</v>
      </c>
      <c r="N3711" s="11" t="s">
        <v>36</v>
      </c>
      <c r="O3711" s="11" t="s">
        <v>37</v>
      </c>
      <c r="P3711" s="11">
        <v>796</v>
      </c>
      <c r="Q3711" s="11" t="s">
        <v>39</v>
      </c>
      <c r="R3711" s="36">
        <v>3</v>
      </c>
      <c r="S3711" s="293">
        <v>1364.7</v>
      </c>
      <c r="T3711" s="39">
        <f t="shared" si="1940"/>
        <v>4094.1000000000004</v>
      </c>
      <c r="U3711" s="39">
        <f t="shared" si="1944"/>
        <v>4585.3920000000007</v>
      </c>
      <c r="V3711" s="2"/>
      <c r="W3711" s="2">
        <v>2016</v>
      </c>
      <c r="X3711" s="138"/>
      <c r="Y3711" s="342"/>
    </row>
    <row r="3712" spans="1:25" ht="153" x14ac:dyDescent="0.25">
      <c r="A3712" s="6" t="s">
        <v>10094</v>
      </c>
      <c r="B3712" s="11" t="s">
        <v>25</v>
      </c>
      <c r="C3712" s="28" t="s">
        <v>10449</v>
      </c>
      <c r="D3712" s="29" t="s">
        <v>2036</v>
      </c>
      <c r="E3712" s="292" t="s">
        <v>10450</v>
      </c>
      <c r="F3712" s="292" t="s">
        <v>10460</v>
      </c>
      <c r="G3712" s="2" t="s">
        <v>30</v>
      </c>
      <c r="H3712" s="25">
        <v>50</v>
      </c>
      <c r="I3712" s="18">
        <v>470000000</v>
      </c>
      <c r="J3712" s="6" t="s">
        <v>32</v>
      </c>
      <c r="K3712" s="3" t="s">
        <v>628</v>
      </c>
      <c r="L3712" s="26" t="s">
        <v>34</v>
      </c>
      <c r="M3712" s="2" t="s">
        <v>35</v>
      </c>
      <c r="N3712" s="11" t="s">
        <v>78</v>
      </c>
      <c r="O3712" s="6" t="s">
        <v>79</v>
      </c>
      <c r="P3712" s="11" t="s">
        <v>2039</v>
      </c>
      <c r="Q3712" s="11" t="s">
        <v>2040</v>
      </c>
      <c r="R3712" s="36">
        <v>9.5000000000000001E-2</v>
      </c>
      <c r="S3712" s="293">
        <v>6578935</v>
      </c>
      <c r="T3712" s="39">
        <v>0</v>
      </c>
      <c r="U3712" s="39">
        <f t="shared" ref="U3712" si="1945">T3712*1.12</f>
        <v>0</v>
      </c>
      <c r="V3712" s="2" t="s">
        <v>80</v>
      </c>
      <c r="W3712" s="2">
        <v>2016</v>
      </c>
      <c r="X3712" s="2">
        <v>7.11</v>
      </c>
      <c r="Y3712" s="342"/>
    </row>
    <row r="3713" spans="1:25" ht="153" x14ac:dyDescent="0.25">
      <c r="A3713" s="6" t="s">
        <v>10866</v>
      </c>
      <c r="B3713" s="11" t="s">
        <v>25</v>
      </c>
      <c r="C3713" s="28" t="s">
        <v>10449</v>
      </c>
      <c r="D3713" s="29" t="s">
        <v>2036</v>
      </c>
      <c r="E3713" s="292" t="s">
        <v>10450</v>
      </c>
      <c r="F3713" s="292" t="s">
        <v>10460</v>
      </c>
      <c r="G3713" s="2" t="s">
        <v>337</v>
      </c>
      <c r="H3713" s="25">
        <v>50</v>
      </c>
      <c r="I3713" s="18">
        <v>470000000</v>
      </c>
      <c r="J3713" s="6" t="s">
        <v>32</v>
      </c>
      <c r="K3713" s="3" t="s">
        <v>95</v>
      </c>
      <c r="L3713" s="26" t="s">
        <v>34</v>
      </c>
      <c r="M3713" s="2" t="s">
        <v>35</v>
      </c>
      <c r="N3713" s="11" t="s">
        <v>78</v>
      </c>
      <c r="O3713" s="6" t="s">
        <v>79</v>
      </c>
      <c r="P3713" s="11" t="s">
        <v>2039</v>
      </c>
      <c r="Q3713" s="11" t="s">
        <v>2040</v>
      </c>
      <c r="R3713" s="36">
        <v>9.5000000000000001E-2</v>
      </c>
      <c r="S3713" s="293">
        <v>6578935</v>
      </c>
      <c r="T3713" s="39">
        <f t="shared" ref="T3713" si="1946">R3713*S3713</f>
        <v>624998.82499999995</v>
      </c>
      <c r="U3713" s="39">
        <f t="shared" ref="U3713" si="1947">T3713*1.12</f>
        <v>699998.68400000001</v>
      </c>
      <c r="V3713" s="2" t="s">
        <v>80</v>
      </c>
      <c r="W3713" s="2">
        <v>2016</v>
      </c>
      <c r="X3713" s="138"/>
      <c r="Y3713" s="342"/>
    </row>
    <row r="3714" spans="1:25" ht="102" x14ac:dyDescent="0.25">
      <c r="A3714" s="6" t="s">
        <v>10095</v>
      </c>
      <c r="B3714" s="6" t="s">
        <v>25</v>
      </c>
      <c r="C3714" s="11" t="s">
        <v>200</v>
      </c>
      <c r="D3714" s="11" t="s">
        <v>201</v>
      </c>
      <c r="E3714" s="11" t="s">
        <v>202</v>
      </c>
      <c r="F3714" s="334" t="s">
        <v>10483</v>
      </c>
      <c r="G3714" s="6" t="s">
        <v>30</v>
      </c>
      <c r="H3714" s="6">
        <v>0</v>
      </c>
      <c r="I3714" s="6" t="s">
        <v>31</v>
      </c>
      <c r="J3714" s="6" t="s">
        <v>32</v>
      </c>
      <c r="K3714" s="6" t="s">
        <v>240</v>
      </c>
      <c r="L3714" s="6" t="s">
        <v>34</v>
      </c>
      <c r="M3714" s="41" t="s">
        <v>35</v>
      </c>
      <c r="N3714" s="11" t="s">
        <v>4084</v>
      </c>
      <c r="O3714" s="6" t="s">
        <v>37</v>
      </c>
      <c r="P3714" s="2">
        <v>796</v>
      </c>
      <c r="Q3714" s="11" t="s">
        <v>39</v>
      </c>
      <c r="R3714" s="12">
        <v>1</v>
      </c>
      <c r="S3714" s="12">
        <v>120000</v>
      </c>
      <c r="T3714" s="9">
        <f t="shared" ref="T3714:T3726" si="1948">S3714*R3714</f>
        <v>120000</v>
      </c>
      <c r="U3714" s="9">
        <f t="shared" si="1944"/>
        <v>134400</v>
      </c>
      <c r="V3714" s="241"/>
      <c r="W3714" s="6">
        <v>2016</v>
      </c>
      <c r="X3714" s="265"/>
    </row>
    <row r="3715" spans="1:25" ht="102" x14ac:dyDescent="0.25">
      <c r="A3715" s="6" t="s">
        <v>10096</v>
      </c>
      <c r="B3715" s="6" t="s">
        <v>25</v>
      </c>
      <c r="C3715" s="6" t="s">
        <v>7733</v>
      </c>
      <c r="D3715" s="6" t="s">
        <v>2561</v>
      </c>
      <c r="E3715" s="6" t="s">
        <v>7734</v>
      </c>
      <c r="F3715" s="6" t="s">
        <v>10484</v>
      </c>
      <c r="G3715" s="6" t="s">
        <v>30</v>
      </c>
      <c r="H3715" s="6">
        <v>0</v>
      </c>
      <c r="I3715" s="6" t="s">
        <v>31</v>
      </c>
      <c r="J3715" s="6" t="s">
        <v>32</v>
      </c>
      <c r="K3715" s="6" t="s">
        <v>240</v>
      </c>
      <c r="L3715" s="6" t="s">
        <v>34</v>
      </c>
      <c r="M3715" s="41" t="s">
        <v>35</v>
      </c>
      <c r="N3715" s="11" t="s">
        <v>4084</v>
      </c>
      <c r="O3715" s="6" t="s">
        <v>37</v>
      </c>
      <c r="P3715" s="2">
        <v>796</v>
      </c>
      <c r="Q3715" s="11" t="s">
        <v>39</v>
      </c>
      <c r="R3715" s="12">
        <v>1</v>
      </c>
      <c r="S3715" s="12">
        <v>120000</v>
      </c>
      <c r="T3715" s="9">
        <f t="shared" si="1948"/>
        <v>120000</v>
      </c>
      <c r="U3715" s="9">
        <f t="shared" si="1944"/>
        <v>134400</v>
      </c>
      <c r="V3715" s="241"/>
      <c r="W3715" s="6">
        <v>2016</v>
      </c>
      <c r="X3715" s="265"/>
    </row>
    <row r="3716" spans="1:25" ht="102" x14ac:dyDescent="0.25">
      <c r="A3716" s="6" t="s">
        <v>10097</v>
      </c>
      <c r="B3716" s="6" t="s">
        <v>25</v>
      </c>
      <c r="C3716" s="11" t="s">
        <v>7735</v>
      </c>
      <c r="D3716" s="92" t="s">
        <v>781</v>
      </c>
      <c r="E3716" s="11" t="s">
        <v>7736</v>
      </c>
      <c r="F3716" s="6" t="s">
        <v>10485</v>
      </c>
      <c r="G3716" s="6" t="s">
        <v>30</v>
      </c>
      <c r="H3716" s="6">
        <v>0</v>
      </c>
      <c r="I3716" s="6" t="s">
        <v>31</v>
      </c>
      <c r="J3716" s="6" t="s">
        <v>32</v>
      </c>
      <c r="K3716" s="6" t="s">
        <v>240</v>
      </c>
      <c r="L3716" s="6" t="s">
        <v>34</v>
      </c>
      <c r="M3716" s="41" t="s">
        <v>35</v>
      </c>
      <c r="N3716" s="11" t="s">
        <v>4084</v>
      </c>
      <c r="O3716" s="6" t="s">
        <v>37</v>
      </c>
      <c r="P3716" s="2">
        <v>796</v>
      </c>
      <c r="Q3716" s="11" t="s">
        <v>39</v>
      </c>
      <c r="R3716" s="12">
        <v>4</v>
      </c>
      <c r="S3716" s="12">
        <v>15000</v>
      </c>
      <c r="T3716" s="9">
        <f t="shared" si="1948"/>
        <v>60000</v>
      </c>
      <c r="U3716" s="9">
        <f t="shared" si="1944"/>
        <v>67200</v>
      </c>
      <c r="V3716" s="241"/>
      <c r="W3716" s="6">
        <v>2016</v>
      </c>
      <c r="X3716" s="265"/>
    </row>
    <row r="3717" spans="1:25" ht="102" x14ac:dyDescent="0.25">
      <c r="A3717" s="6" t="s">
        <v>10098</v>
      </c>
      <c r="B3717" s="6" t="s">
        <v>25</v>
      </c>
      <c r="C3717" s="11" t="s">
        <v>7737</v>
      </c>
      <c r="D3717" s="92" t="s">
        <v>7738</v>
      </c>
      <c r="E3717" s="11" t="s">
        <v>7739</v>
      </c>
      <c r="F3717" s="6" t="s">
        <v>7740</v>
      </c>
      <c r="G3717" s="6" t="s">
        <v>30</v>
      </c>
      <c r="H3717" s="6">
        <v>0</v>
      </c>
      <c r="I3717" s="6" t="s">
        <v>31</v>
      </c>
      <c r="J3717" s="6" t="s">
        <v>32</v>
      </c>
      <c r="K3717" s="6" t="s">
        <v>240</v>
      </c>
      <c r="L3717" s="6" t="s">
        <v>34</v>
      </c>
      <c r="M3717" s="41" t="s">
        <v>35</v>
      </c>
      <c r="N3717" s="11" t="s">
        <v>36</v>
      </c>
      <c r="O3717" s="6" t="s">
        <v>37</v>
      </c>
      <c r="P3717" s="41" t="s">
        <v>38</v>
      </c>
      <c r="Q3717" s="2" t="s">
        <v>39</v>
      </c>
      <c r="R3717" s="12">
        <v>5</v>
      </c>
      <c r="S3717" s="12">
        <v>1000</v>
      </c>
      <c r="T3717" s="9">
        <f t="shared" si="1948"/>
        <v>5000</v>
      </c>
      <c r="U3717" s="9">
        <f t="shared" si="1944"/>
        <v>5600.0000000000009</v>
      </c>
      <c r="V3717" s="9"/>
      <c r="W3717" s="6">
        <v>2016</v>
      </c>
      <c r="X3717" s="265"/>
    </row>
    <row r="3718" spans="1:25" ht="102" x14ac:dyDescent="0.25">
      <c r="A3718" s="6" t="s">
        <v>10099</v>
      </c>
      <c r="B3718" s="6" t="s">
        <v>25</v>
      </c>
      <c r="C3718" s="11" t="s">
        <v>7741</v>
      </c>
      <c r="D3718" s="92" t="s">
        <v>7742</v>
      </c>
      <c r="E3718" s="11" t="s">
        <v>7743</v>
      </c>
      <c r="F3718" s="6" t="s">
        <v>7744</v>
      </c>
      <c r="G3718" s="6" t="s">
        <v>30</v>
      </c>
      <c r="H3718" s="6">
        <v>0</v>
      </c>
      <c r="I3718" s="6" t="s">
        <v>31</v>
      </c>
      <c r="J3718" s="6" t="s">
        <v>32</v>
      </c>
      <c r="K3718" s="6" t="s">
        <v>240</v>
      </c>
      <c r="L3718" s="6" t="s">
        <v>34</v>
      </c>
      <c r="M3718" s="41" t="s">
        <v>35</v>
      </c>
      <c r="N3718" s="11" t="s">
        <v>36</v>
      </c>
      <c r="O3718" s="6" t="s">
        <v>37</v>
      </c>
      <c r="P3718" s="41" t="s">
        <v>38</v>
      </c>
      <c r="Q3718" s="2" t="s">
        <v>39</v>
      </c>
      <c r="R3718" s="12">
        <v>5</v>
      </c>
      <c r="S3718" s="12">
        <v>1000</v>
      </c>
      <c r="T3718" s="9">
        <f t="shared" si="1948"/>
        <v>5000</v>
      </c>
      <c r="U3718" s="9">
        <f t="shared" si="1944"/>
        <v>5600.0000000000009</v>
      </c>
      <c r="V3718" s="9"/>
      <c r="W3718" s="6">
        <v>2016</v>
      </c>
      <c r="X3718" s="265"/>
    </row>
    <row r="3719" spans="1:25" ht="102" x14ac:dyDescent="0.25">
      <c r="A3719" s="6" t="s">
        <v>10100</v>
      </c>
      <c r="B3719" s="6" t="s">
        <v>25</v>
      </c>
      <c r="C3719" s="11" t="s">
        <v>7745</v>
      </c>
      <c r="D3719" s="92" t="s">
        <v>7746</v>
      </c>
      <c r="E3719" s="11" t="s">
        <v>10452</v>
      </c>
      <c r="F3719" s="6" t="s">
        <v>7747</v>
      </c>
      <c r="G3719" s="6" t="s">
        <v>30</v>
      </c>
      <c r="H3719" s="6">
        <v>0</v>
      </c>
      <c r="I3719" s="6" t="s">
        <v>31</v>
      </c>
      <c r="J3719" s="6" t="s">
        <v>32</v>
      </c>
      <c r="K3719" s="6" t="s">
        <v>240</v>
      </c>
      <c r="L3719" s="6" t="s">
        <v>34</v>
      </c>
      <c r="M3719" s="41" t="s">
        <v>35</v>
      </c>
      <c r="N3719" s="11" t="s">
        <v>36</v>
      </c>
      <c r="O3719" s="6" t="s">
        <v>37</v>
      </c>
      <c r="P3719" s="41" t="s">
        <v>38</v>
      </c>
      <c r="Q3719" s="2" t="s">
        <v>39</v>
      </c>
      <c r="R3719" s="12">
        <v>5</v>
      </c>
      <c r="S3719" s="12">
        <v>1000</v>
      </c>
      <c r="T3719" s="9">
        <f t="shared" si="1948"/>
        <v>5000</v>
      </c>
      <c r="U3719" s="9">
        <f t="shared" si="1944"/>
        <v>5600.0000000000009</v>
      </c>
      <c r="V3719" s="9"/>
      <c r="W3719" s="6">
        <v>2016</v>
      </c>
      <c r="X3719" s="265"/>
    </row>
    <row r="3720" spans="1:25" ht="102" x14ac:dyDescent="0.25">
      <c r="A3720" s="6" t="s">
        <v>10101</v>
      </c>
      <c r="B3720" s="6" t="s">
        <v>25</v>
      </c>
      <c r="C3720" s="11" t="s">
        <v>7737</v>
      </c>
      <c r="D3720" s="92" t="s">
        <v>7738</v>
      </c>
      <c r="E3720" s="11" t="s">
        <v>7739</v>
      </c>
      <c r="F3720" s="6" t="s">
        <v>7748</v>
      </c>
      <c r="G3720" s="6" t="s">
        <v>30</v>
      </c>
      <c r="H3720" s="6">
        <v>0</v>
      </c>
      <c r="I3720" s="6" t="s">
        <v>31</v>
      </c>
      <c r="J3720" s="6" t="s">
        <v>32</v>
      </c>
      <c r="K3720" s="6" t="s">
        <v>240</v>
      </c>
      <c r="L3720" s="6" t="s">
        <v>34</v>
      </c>
      <c r="M3720" s="41" t="s">
        <v>35</v>
      </c>
      <c r="N3720" s="11" t="s">
        <v>36</v>
      </c>
      <c r="O3720" s="6" t="s">
        <v>37</v>
      </c>
      <c r="P3720" s="2">
        <v>796</v>
      </c>
      <c r="Q3720" s="11" t="s">
        <v>39</v>
      </c>
      <c r="R3720" s="12">
        <v>4</v>
      </c>
      <c r="S3720" s="12">
        <v>1200</v>
      </c>
      <c r="T3720" s="9">
        <f t="shared" si="1948"/>
        <v>4800</v>
      </c>
      <c r="U3720" s="9">
        <f t="shared" si="1944"/>
        <v>5376.0000000000009</v>
      </c>
      <c r="V3720" s="241"/>
      <c r="W3720" s="6">
        <v>2016</v>
      </c>
      <c r="X3720" s="265"/>
    </row>
    <row r="3721" spans="1:25" ht="102" x14ac:dyDescent="0.25">
      <c r="A3721" s="6" t="s">
        <v>10102</v>
      </c>
      <c r="B3721" s="6" t="s">
        <v>25</v>
      </c>
      <c r="C3721" s="11" t="s">
        <v>7741</v>
      </c>
      <c r="D3721" s="92" t="s">
        <v>7742</v>
      </c>
      <c r="E3721" s="11" t="s">
        <v>7743</v>
      </c>
      <c r="F3721" s="6" t="s">
        <v>7749</v>
      </c>
      <c r="G3721" s="6" t="s">
        <v>30</v>
      </c>
      <c r="H3721" s="6">
        <v>0</v>
      </c>
      <c r="I3721" s="6" t="s">
        <v>31</v>
      </c>
      <c r="J3721" s="6" t="s">
        <v>32</v>
      </c>
      <c r="K3721" s="6" t="s">
        <v>240</v>
      </c>
      <c r="L3721" s="6" t="s">
        <v>34</v>
      </c>
      <c r="M3721" s="41" t="s">
        <v>35</v>
      </c>
      <c r="N3721" s="11" t="s">
        <v>36</v>
      </c>
      <c r="O3721" s="6" t="s">
        <v>37</v>
      </c>
      <c r="P3721" s="41" t="s">
        <v>38</v>
      </c>
      <c r="Q3721" s="2" t="s">
        <v>39</v>
      </c>
      <c r="R3721" s="12">
        <v>4</v>
      </c>
      <c r="S3721" s="12">
        <v>1900</v>
      </c>
      <c r="T3721" s="9">
        <f t="shared" si="1948"/>
        <v>7600</v>
      </c>
      <c r="U3721" s="9">
        <f t="shared" si="1944"/>
        <v>8512</v>
      </c>
      <c r="V3721" s="9"/>
      <c r="W3721" s="6">
        <v>2016</v>
      </c>
      <c r="X3721" s="265"/>
    </row>
    <row r="3722" spans="1:25" ht="102" x14ac:dyDescent="0.25">
      <c r="A3722" s="6" t="s">
        <v>10103</v>
      </c>
      <c r="B3722" s="6" t="s">
        <v>25</v>
      </c>
      <c r="C3722" s="11" t="s">
        <v>7745</v>
      </c>
      <c r="D3722" s="92" t="s">
        <v>7746</v>
      </c>
      <c r="E3722" s="11" t="s">
        <v>10452</v>
      </c>
      <c r="F3722" s="6" t="s">
        <v>10555</v>
      </c>
      <c r="G3722" s="6" t="s">
        <v>30</v>
      </c>
      <c r="H3722" s="6">
        <v>0</v>
      </c>
      <c r="I3722" s="6" t="s">
        <v>31</v>
      </c>
      <c r="J3722" s="6" t="s">
        <v>32</v>
      </c>
      <c r="K3722" s="6" t="s">
        <v>240</v>
      </c>
      <c r="L3722" s="6" t="s">
        <v>34</v>
      </c>
      <c r="M3722" s="41" t="s">
        <v>35</v>
      </c>
      <c r="N3722" s="11" t="s">
        <v>36</v>
      </c>
      <c r="O3722" s="6" t="s">
        <v>37</v>
      </c>
      <c r="P3722" s="41" t="s">
        <v>38</v>
      </c>
      <c r="Q3722" s="2" t="s">
        <v>39</v>
      </c>
      <c r="R3722" s="12">
        <v>4</v>
      </c>
      <c r="S3722" s="12">
        <v>1900</v>
      </c>
      <c r="T3722" s="9">
        <f t="shared" si="1948"/>
        <v>7600</v>
      </c>
      <c r="U3722" s="9">
        <f t="shared" si="1944"/>
        <v>8512</v>
      </c>
      <c r="V3722" s="9"/>
      <c r="W3722" s="6">
        <v>2016</v>
      </c>
      <c r="X3722" s="265"/>
    </row>
    <row r="3723" spans="1:25" ht="102" x14ac:dyDescent="0.25">
      <c r="A3723" s="6" t="s">
        <v>10104</v>
      </c>
      <c r="B3723" s="6" t="s">
        <v>25</v>
      </c>
      <c r="C3723" s="11" t="s">
        <v>7750</v>
      </c>
      <c r="D3723" s="93" t="s">
        <v>183</v>
      </c>
      <c r="E3723" s="11" t="s">
        <v>7751</v>
      </c>
      <c r="F3723" s="6" t="s">
        <v>7752</v>
      </c>
      <c r="G3723" s="6" t="s">
        <v>30</v>
      </c>
      <c r="H3723" s="6">
        <v>0</v>
      </c>
      <c r="I3723" s="6" t="s">
        <v>31</v>
      </c>
      <c r="J3723" s="6" t="s">
        <v>32</v>
      </c>
      <c r="K3723" s="6" t="s">
        <v>240</v>
      </c>
      <c r="L3723" s="6" t="s">
        <v>34</v>
      </c>
      <c r="M3723" s="41" t="s">
        <v>35</v>
      </c>
      <c r="N3723" s="11" t="s">
        <v>4084</v>
      </c>
      <c r="O3723" s="6" t="s">
        <v>37</v>
      </c>
      <c r="P3723" s="2">
        <v>704</v>
      </c>
      <c r="Q3723" s="88" t="s">
        <v>6778</v>
      </c>
      <c r="R3723" s="9">
        <v>40</v>
      </c>
      <c r="S3723" s="36">
        <v>5946</v>
      </c>
      <c r="T3723" s="9">
        <f t="shared" si="1948"/>
        <v>237840</v>
      </c>
      <c r="U3723" s="9">
        <f t="shared" si="1944"/>
        <v>266380.80000000005</v>
      </c>
      <c r="V3723" s="261"/>
      <c r="W3723" s="6">
        <v>2016</v>
      </c>
      <c r="X3723" s="265"/>
    </row>
    <row r="3724" spans="1:25" ht="102" x14ac:dyDescent="0.25">
      <c r="A3724" s="6" t="s">
        <v>10105</v>
      </c>
      <c r="B3724" s="6" t="s">
        <v>25</v>
      </c>
      <c r="C3724" s="11" t="s">
        <v>7750</v>
      </c>
      <c r="D3724" s="106" t="s">
        <v>183</v>
      </c>
      <c r="E3724" s="11" t="s">
        <v>7751</v>
      </c>
      <c r="F3724" s="335" t="s">
        <v>7753</v>
      </c>
      <c r="G3724" s="6" t="s">
        <v>30</v>
      </c>
      <c r="H3724" s="6">
        <v>0</v>
      </c>
      <c r="I3724" s="6" t="s">
        <v>31</v>
      </c>
      <c r="J3724" s="6" t="s">
        <v>32</v>
      </c>
      <c r="K3724" s="6" t="s">
        <v>240</v>
      </c>
      <c r="L3724" s="6" t="s">
        <v>34</v>
      </c>
      <c r="M3724" s="41" t="s">
        <v>35</v>
      </c>
      <c r="N3724" s="11" t="s">
        <v>4084</v>
      </c>
      <c r="O3724" s="6" t="s">
        <v>37</v>
      </c>
      <c r="P3724" s="2">
        <v>704</v>
      </c>
      <c r="Q3724" s="88" t="s">
        <v>6778</v>
      </c>
      <c r="R3724" s="9">
        <v>40</v>
      </c>
      <c r="S3724" s="36">
        <v>8108</v>
      </c>
      <c r="T3724" s="9">
        <f t="shared" si="1948"/>
        <v>324320</v>
      </c>
      <c r="U3724" s="9">
        <f t="shared" si="1944"/>
        <v>363238.40000000002</v>
      </c>
      <c r="V3724" s="261"/>
      <c r="W3724" s="6">
        <v>2016</v>
      </c>
      <c r="X3724" s="265"/>
    </row>
    <row r="3725" spans="1:25" ht="102" x14ac:dyDescent="0.25">
      <c r="A3725" s="6" t="s">
        <v>10106</v>
      </c>
      <c r="B3725" s="6" t="s">
        <v>25</v>
      </c>
      <c r="C3725" s="11" t="s">
        <v>4127</v>
      </c>
      <c r="D3725" s="92" t="s">
        <v>4128</v>
      </c>
      <c r="E3725" s="93" t="s">
        <v>4129</v>
      </c>
      <c r="F3725" s="334" t="s">
        <v>7754</v>
      </c>
      <c r="G3725" s="6" t="s">
        <v>30</v>
      </c>
      <c r="H3725" s="6">
        <v>0</v>
      </c>
      <c r="I3725" s="6" t="s">
        <v>31</v>
      </c>
      <c r="J3725" s="6" t="s">
        <v>32</v>
      </c>
      <c r="K3725" s="6" t="s">
        <v>240</v>
      </c>
      <c r="L3725" s="6" t="s">
        <v>34</v>
      </c>
      <c r="M3725" s="41" t="s">
        <v>35</v>
      </c>
      <c r="N3725" s="11" t="s">
        <v>4084</v>
      </c>
      <c r="O3725" s="6" t="s">
        <v>37</v>
      </c>
      <c r="P3725" s="10" t="s">
        <v>38</v>
      </c>
      <c r="Q3725" s="11" t="s">
        <v>39</v>
      </c>
      <c r="R3725" s="9">
        <v>10</v>
      </c>
      <c r="S3725" s="36">
        <v>25000</v>
      </c>
      <c r="T3725" s="9">
        <f t="shared" si="1948"/>
        <v>250000</v>
      </c>
      <c r="U3725" s="9">
        <f t="shared" si="1944"/>
        <v>280000</v>
      </c>
      <c r="V3725" s="11"/>
      <c r="W3725" s="6">
        <v>2016</v>
      </c>
      <c r="X3725" s="265"/>
    </row>
    <row r="3726" spans="1:25" ht="102" x14ac:dyDescent="0.25">
      <c r="A3726" s="6" t="s">
        <v>10448</v>
      </c>
      <c r="B3726" s="6" t="s">
        <v>25</v>
      </c>
      <c r="C3726" s="11" t="s">
        <v>7755</v>
      </c>
      <c r="D3726" s="11" t="s">
        <v>2572</v>
      </c>
      <c r="E3726" s="11" t="s">
        <v>7756</v>
      </c>
      <c r="F3726" s="334" t="s">
        <v>7757</v>
      </c>
      <c r="G3726" s="6" t="s">
        <v>30</v>
      </c>
      <c r="H3726" s="6">
        <v>0</v>
      </c>
      <c r="I3726" s="6" t="s">
        <v>31</v>
      </c>
      <c r="J3726" s="6" t="s">
        <v>32</v>
      </c>
      <c r="K3726" s="6" t="s">
        <v>240</v>
      </c>
      <c r="L3726" s="6" t="s">
        <v>34</v>
      </c>
      <c r="M3726" s="41" t="s">
        <v>35</v>
      </c>
      <c r="N3726" s="11" t="s">
        <v>4084</v>
      </c>
      <c r="O3726" s="6" t="s">
        <v>37</v>
      </c>
      <c r="P3726" s="10">
        <v>796</v>
      </c>
      <c r="Q3726" s="11" t="s">
        <v>39</v>
      </c>
      <c r="R3726" s="23">
        <v>2</v>
      </c>
      <c r="S3726" s="11">
        <v>8642.9699999999993</v>
      </c>
      <c r="T3726" s="9">
        <f t="shared" si="1948"/>
        <v>17285.939999999999</v>
      </c>
      <c r="U3726" s="9">
        <f t="shared" si="1944"/>
        <v>19360.252800000002</v>
      </c>
      <c r="V3726" s="11"/>
      <c r="W3726" s="6">
        <v>2016</v>
      </c>
      <c r="X3726" s="265"/>
    </row>
    <row r="3727" spans="1:25" ht="153" x14ac:dyDescent="0.25">
      <c r="A3727" s="6" t="s">
        <v>10611</v>
      </c>
      <c r="B3727" s="6" t="s">
        <v>25</v>
      </c>
      <c r="C3727" s="6" t="s">
        <v>7033</v>
      </c>
      <c r="D3727" s="11" t="s">
        <v>334</v>
      </c>
      <c r="E3727" s="119" t="s">
        <v>7034</v>
      </c>
      <c r="F3727" s="6" t="s">
        <v>840</v>
      </c>
      <c r="G3727" s="6" t="s">
        <v>30</v>
      </c>
      <c r="H3727" s="126">
        <v>60</v>
      </c>
      <c r="I3727" s="6" t="s">
        <v>31</v>
      </c>
      <c r="J3727" s="6" t="s">
        <v>32</v>
      </c>
      <c r="K3727" s="3" t="s">
        <v>95</v>
      </c>
      <c r="L3727" s="6" t="s">
        <v>34</v>
      </c>
      <c r="M3727" s="6" t="s">
        <v>35</v>
      </c>
      <c r="N3727" s="11" t="s">
        <v>78</v>
      </c>
      <c r="O3727" s="3" t="s">
        <v>79</v>
      </c>
      <c r="P3727" s="32" t="s">
        <v>340</v>
      </c>
      <c r="Q3727" s="3" t="s">
        <v>353</v>
      </c>
      <c r="R3727" s="9">
        <v>3010</v>
      </c>
      <c r="S3727" s="9">
        <v>283.2</v>
      </c>
      <c r="T3727" s="9">
        <f>S3727*R3727</f>
        <v>852432</v>
      </c>
      <c r="U3727" s="9">
        <f t="shared" ref="U3727:U3728" si="1949">T3727*1.12</f>
        <v>954723.84000000008</v>
      </c>
      <c r="V3727" s="11" t="s">
        <v>80</v>
      </c>
      <c r="W3727" s="345">
        <v>2016</v>
      </c>
      <c r="X3727" s="265"/>
    </row>
    <row r="3728" spans="1:25" ht="153" x14ac:dyDescent="0.25">
      <c r="A3728" s="6" t="s">
        <v>10612</v>
      </c>
      <c r="B3728" s="6" t="s">
        <v>25</v>
      </c>
      <c r="C3728" s="6" t="s">
        <v>10752</v>
      </c>
      <c r="D3728" s="11" t="s">
        <v>1364</v>
      </c>
      <c r="E3728" s="119" t="s">
        <v>10753</v>
      </c>
      <c r="F3728" s="6" t="s">
        <v>10754</v>
      </c>
      <c r="G3728" s="6" t="s">
        <v>30</v>
      </c>
      <c r="H3728" s="126">
        <v>60</v>
      </c>
      <c r="I3728" s="6" t="s">
        <v>31</v>
      </c>
      <c r="J3728" s="6" t="s">
        <v>32</v>
      </c>
      <c r="K3728" s="3" t="s">
        <v>95</v>
      </c>
      <c r="L3728" s="6" t="s">
        <v>34</v>
      </c>
      <c r="M3728" s="6" t="s">
        <v>35</v>
      </c>
      <c r="N3728" s="11" t="s">
        <v>78</v>
      </c>
      <c r="O3728" s="3" t="s">
        <v>79</v>
      </c>
      <c r="P3728" s="32" t="s">
        <v>1367</v>
      </c>
      <c r="Q3728" s="3" t="s">
        <v>1368</v>
      </c>
      <c r="R3728" s="9">
        <v>15</v>
      </c>
      <c r="S3728" s="9">
        <v>9000</v>
      </c>
      <c r="T3728" s="9">
        <f>S3728*R3728</f>
        <v>135000</v>
      </c>
      <c r="U3728" s="9">
        <f t="shared" si="1949"/>
        <v>151200</v>
      </c>
      <c r="V3728" s="11" t="s">
        <v>80</v>
      </c>
      <c r="W3728" s="345">
        <v>2016</v>
      </c>
      <c r="X3728" s="265"/>
    </row>
    <row r="3729" spans="1:24" ht="153" x14ac:dyDescent="0.25">
      <c r="A3729" s="6" t="s">
        <v>10613</v>
      </c>
      <c r="B3729" s="6" t="s">
        <v>25</v>
      </c>
      <c r="C3729" s="6" t="s">
        <v>727</v>
      </c>
      <c r="D3729" s="6" t="s">
        <v>707</v>
      </c>
      <c r="E3729" s="6" t="s">
        <v>728</v>
      </c>
      <c r="F3729" s="6" t="s">
        <v>10849</v>
      </c>
      <c r="G3729" s="6" t="s">
        <v>30</v>
      </c>
      <c r="H3729" s="126">
        <v>60</v>
      </c>
      <c r="I3729" s="6" t="s">
        <v>31</v>
      </c>
      <c r="J3729" s="6" t="s">
        <v>32</v>
      </c>
      <c r="K3729" s="3" t="s">
        <v>95</v>
      </c>
      <c r="L3729" s="6" t="s">
        <v>34</v>
      </c>
      <c r="M3729" s="6" t="s">
        <v>35</v>
      </c>
      <c r="N3729" s="11" t="s">
        <v>78</v>
      </c>
      <c r="O3729" s="3" t="s">
        <v>79</v>
      </c>
      <c r="P3729" s="32" t="s">
        <v>301</v>
      </c>
      <c r="Q3729" s="3" t="s">
        <v>2030</v>
      </c>
      <c r="R3729" s="9">
        <v>4</v>
      </c>
      <c r="S3729" s="9">
        <v>444000</v>
      </c>
      <c r="T3729" s="9">
        <f t="shared" ref="T3729:T3732" si="1950">S3729*R3729</f>
        <v>1776000</v>
      </c>
      <c r="U3729" s="9">
        <f t="shared" ref="U3729:U3733" si="1951">T3729*1.12</f>
        <v>1989120.0000000002</v>
      </c>
      <c r="V3729" s="11" t="s">
        <v>80</v>
      </c>
      <c r="W3729" s="345">
        <v>2016</v>
      </c>
      <c r="X3729" s="265"/>
    </row>
    <row r="3730" spans="1:24" ht="153" x14ac:dyDescent="0.25">
      <c r="A3730" s="6" t="s">
        <v>10614</v>
      </c>
      <c r="B3730" s="6" t="s">
        <v>25</v>
      </c>
      <c r="C3730" s="6" t="s">
        <v>10623</v>
      </c>
      <c r="D3730" s="11" t="s">
        <v>1649</v>
      </c>
      <c r="E3730" s="6" t="s">
        <v>10624</v>
      </c>
      <c r="F3730" s="6" t="s">
        <v>10850</v>
      </c>
      <c r="G3730" s="6" t="s">
        <v>30</v>
      </c>
      <c r="H3730" s="126">
        <v>60</v>
      </c>
      <c r="I3730" s="6" t="s">
        <v>31</v>
      </c>
      <c r="J3730" s="6" t="s">
        <v>32</v>
      </c>
      <c r="K3730" s="3" t="s">
        <v>95</v>
      </c>
      <c r="L3730" s="6" t="s">
        <v>34</v>
      </c>
      <c r="M3730" s="6" t="s">
        <v>35</v>
      </c>
      <c r="N3730" s="11" t="s">
        <v>78</v>
      </c>
      <c r="O3730" s="3" t="s">
        <v>79</v>
      </c>
      <c r="P3730" s="32">
        <v>796</v>
      </c>
      <c r="Q3730" s="3" t="s">
        <v>39</v>
      </c>
      <c r="R3730" s="9">
        <v>4</v>
      </c>
      <c r="S3730" s="9">
        <v>100000</v>
      </c>
      <c r="T3730" s="9">
        <f t="shared" si="1950"/>
        <v>400000</v>
      </c>
      <c r="U3730" s="9">
        <f t="shared" si="1951"/>
        <v>448000.00000000006</v>
      </c>
      <c r="V3730" s="11" t="s">
        <v>80</v>
      </c>
      <c r="W3730" s="345">
        <v>2016</v>
      </c>
      <c r="X3730" s="265"/>
    </row>
    <row r="3731" spans="1:24" ht="102" x14ac:dyDescent="0.25">
      <c r="A3731" s="6" t="s">
        <v>10615</v>
      </c>
      <c r="B3731" s="6" t="s">
        <v>25</v>
      </c>
      <c r="C3731" s="6" t="s">
        <v>1289</v>
      </c>
      <c r="D3731" s="11" t="s">
        <v>1290</v>
      </c>
      <c r="E3731" s="119" t="s">
        <v>1291</v>
      </c>
      <c r="F3731" s="6" t="s">
        <v>10771</v>
      </c>
      <c r="G3731" s="6" t="s">
        <v>2001</v>
      </c>
      <c r="H3731" s="126">
        <v>0</v>
      </c>
      <c r="I3731" s="6" t="s">
        <v>31</v>
      </c>
      <c r="J3731" s="6" t="s">
        <v>32</v>
      </c>
      <c r="K3731" s="3" t="s">
        <v>95</v>
      </c>
      <c r="L3731" s="6" t="s">
        <v>34</v>
      </c>
      <c r="M3731" s="6" t="s">
        <v>35</v>
      </c>
      <c r="N3731" s="11" t="s">
        <v>36</v>
      </c>
      <c r="O3731" s="11" t="s">
        <v>37</v>
      </c>
      <c r="P3731" s="32">
        <v>796</v>
      </c>
      <c r="Q3731" s="3" t="s">
        <v>39</v>
      </c>
      <c r="R3731" s="9">
        <v>50</v>
      </c>
      <c r="S3731" s="9">
        <v>990</v>
      </c>
      <c r="T3731" s="9">
        <f t="shared" si="1950"/>
        <v>49500</v>
      </c>
      <c r="U3731" s="9">
        <f t="shared" si="1951"/>
        <v>55440.000000000007</v>
      </c>
      <c r="V3731" s="11"/>
      <c r="W3731" s="345">
        <v>2016</v>
      </c>
      <c r="X3731" s="265"/>
    </row>
    <row r="3732" spans="1:24" ht="153" x14ac:dyDescent="0.25">
      <c r="A3732" s="6" t="s">
        <v>10616</v>
      </c>
      <c r="B3732" s="6" t="s">
        <v>25</v>
      </c>
      <c r="C3732" s="6" t="s">
        <v>10750</v>
      </c>
      <c r="D3732" s="6" t="s">
        <v>1364</v>
      </c>
      <c r="E3732" s="6" t="s">
        <v>10751</v>
      </c>
      <c r="F3732" s="6" t="s">
        <v>10625</v>
      </c>
      <c r="G3732" s="6" t="s">
        <v>337</v>
      </c>
      <c r="H3732" s="126">
        <v>60</v>
      </c>
      <c r="I3732" s="6" t="s">
        <v>31</v>
      </c>
      <c r="J3732" s="6" t="s">
        <v>32</v>
      </c>
      <c r="K3732" s="3" t="s">
        <v>95</v>
      </c>
      <c r="L3732" s="6" t="s">
        <v>10744</v>
      </c>
      <c r="M3732" s="6" t="s">
        <v>35</v>
      </c>
      <c r="N3732" s="11" t="s">
        <v>78</v>
      </c>
      <c r="O3732" s="3" t="s">
        <v>79</v>
      </c>
      <c r="P3732" s="32">
        <v>796</v>
      </c>
      <c r="Q3732" s="3" t="s">
        <v>39</v>
      </c>
      <c r="R3732" s="9">
        <v>2000</v>
      </c>
      <c r="S3732" s="9">
        <v>10900</v>
      </c>
      <c r="T3732" s="9">
        <f t="shared" si="1950"/>
        <v>21800000</v>
      </c>
      <c r="U3732" s="9">
        <f t="shared" si="1951"/>
        <v>24416000.000000004</v>
      </c>
      <c r="V3732" s="11" t="s">
        <v>80</v>
      </c>
      <c r="W3732" s="345">
        <v>2016</v>
      </c>
      <c r="X3732" s="265"/>
    </row>
    <row r="3733" spans="1:24" ht="153" x14ac:dyDescent="0.25">
      <c r="A3733" s="6" t="s">
        <v>10617</v>
      </c>
      <c r="B3733" s="6" t="s">
        <v>25</v>
      </c>
      <c r="C3733" s="6" t="s">
        <v>10904</v>
      </c>
      <c r="D3733" s="6" t="s">
        <v>391</v>
      </c>
      <c r="E3733" s="6" t="s">
        <v>10905</v>
      </c>
      <c r="F3733" s="6" t="s">
        <v>10626</v>
      </c>
      <c r="G3733" s="6" t="s">
        <v>30</v>
      </c>
      <c r="H3733" s="126">
        <v>60</v>
      </c>
      <c r="I3733" s="6" t="s">
        <v>31</v>
      </c>
      <c r="J3733" s="6" t="s">
        <v>32</v>
      </c>
      <c r="K3733" s="3" t="s">
        <v>95</v>
      </c>
      <c r="L3733" s="6" t="s">
        <v>34</v>
      </c>
      <c r="M3733" s="6" t="s">
        <v>35</v>
      </c>
      <c r="N3733" s="11" t="s">
        <v>78</v>
      </c>
      <c r="O3733" s="3" t="s">
        <v>79</v>
      </c>
      <c r="P3733" s="32">
        <v>796</v>
      </c>
      <c r="Q3733" s="3" t="s">
        <v>39</v>
      </c>
      <c r="R3733" s="9">
        <v>5</v>
      </c>
      <c r="S3733" s="9">
        <v>10236</v>
      </c>
      <c r="T3733" s="9">
        <f>S3733*R3733</f>
        <v>51180</v>
      </c>
      <c r="U3733" s="9">
        <f t="shared" si="1951"/>
        <v>57321.600000000006</v>
      </c>
      <c r="V3733" s="11" t="s">
        <v>80</v>
      </c>
      <c r="W3733" s="345">
        <v>2016</v>
      </c>
      <c r="X3733" s="265"/>
    </row>
    <row r="3734" spans="1:24" ht="153" x14ac:dyDescent="0.25">
      <c r="A3734" s="6" t="s">
        <v>10618</v>
      </c>
      <c r="B3734" s="6" t="s">
        <v>25</v>
      </c>
      <c r="C3734" s="6" t="s">
        <v>9741</v>
      </c>
      <c r="D3734" s="6" t="s">
        <v>1519</v>
      </c>
      <c r="E3734" s="6" t="s">
        <v>9742</v>
      </c>
      <c r="F3734" s="6" t="s">
        <v>10627</v>
      </c>
      <c r="G3734" s="6" t="s">
        <v>30</v>
      </c>
      <c r="H3734" s="126">
        <v>60</v>
      </c>
      <c r="I3734" s="6" t="s">
        <v>31</v>
      </c>
      <c r="J3734" s="6" t="s">
        <v>32</v>
      </c>
      <c r="K3734" s="3" t="s">
        <v>95</v>
      </c>
      <c r="L3734" s="6" t="s">
        <v>34</v>
      </c>
      <c r="M3734" s="6" t="s">
        <v>35</v>
      </c>
      <c r="N3734" s="11" t="s">
        <v>78</v>
      </c>
      <c r="O3734" s="3" t="s">
        <v>79</v>
      </c>
      <c r="P3734" s="32" t="s">
        <v>432</v>
      </c>
      <c r="Q3734" s="3" t="s">
        <v>433</v>
      </c>
      <c r="R3734" s="9">
        <v>1.1000000000000001</v>
      </c>
      <c r="S3734" s="9">
        <v>162792</v>
      </c>
      <c r="T3734" s="9">
        <f t="shared" ref="T3734:T3739" si="1952">S3734*R3734</f>
        <v>179071.2</v>
      </c>
      <c r="U3734" s="9">
        <f t="shared" ref="U3734:U3739" si="1953">T3734*1.12</f>
        <v>200559.74400000004</v>
      </c>
      <c r="V3734" s="11" t="s">
        <v>80</v>
      </c>
      <c r="W3734" s="345">
        <v>2016</v>
      </c>
      <c r="X3734" s="265"/>
    </row>
    <row r="3735" spans="1:24" ht="153" x14ac:dyDescent="0.25">
      <c r="A3735" s="6" t="s">
        <v>10619</v>
      </c>
      <c r="B3735" s="6" t="s">
        <v>25</v>
      </c>
      <c r="C3735" s="6" t="s">
        <v>10638</v>
      </c>
      <c r="D3735" s="6" t="s">
        <v>10639</v>
      </c>
      <c r="E3735" s="6" t="s">
        <v>10640</v>
      </c>
      <c r="F3735" s="6" t="s">
        <v>10628</v>
      </c>
      <c r="G3735" s="6" t="s">
        <v>337</v>
      </c>
      <c r="H3735" s="126">
        <v>60</v>
      </c>
      <c r="I3735" s="6" t="s">
        <v>31</v>
      </c>
      <c r="J3735" s="6" t="s">
        <v>32</v>
      </c>
      <c r="K3735" s="3" t="s">
        <v>95</v>
      </c>
      <c r="L3735" s="6" t="s">
        <v>6799</v>
      </c>
      <c r="M3735" s="6" t="s">
        <v>35</v>
      </c>
      <c r="N3735" s="11" t="s">
        <v>78</v>
      </c>
      <c r="O3735" s="3" t="s">
        <v>79</v>
      </c>
      <c r="P3735" s="32" t="s">
        <v>1303</v>
      </c>
      <c r="Q3735" s="3" t="s">
        <v>1304</v>
      </c>
      <c r="R3735" s="9">
        <v>3140</v>
      </c>
      <c r="S3735" s="9">
        <v>9601.7900000000009</v>
      </c>
      <c r="T3735" s="9">
        <f t="shared" si="1952"/>
        <v>30149620.600000001</v>
      </c>
      <c r="U3735" s="9">
        <f t="shared" si="1953"/>
        <v>33767575.072000004</v>
      </c>
      <c r="V3735" s="11" t="s">
        <v>80</v>
      </c>
      <c r="W3735" s="345">
        <v>2016</v>
      </c>
      <c r="X3735" s="265"/>
    </row>
    <row r="3736" spans="1:24" ht="153" x14ac:dyDescent="0.25">
      <c r="A3736" s="6" t="s">
        <v>10632</v>
      </c>
      <c r="B3736" s="6" t="s">
        <v>25</v>
      </c>
      <c r="C3736" s="6" t="s">
        <v>10641</v>
      </c>
      <c r="D3736" s="6" t="s">
        <v>10639</v>
      </c>
      <c r="E3736" s="6" t="s">
        <v>10642</v>
      </c>
      <c r="F3736" s="6" t="s">
        <v>10629</v>
      </c>
      <c r="G3736" s="6" t="s">
        <v>337</v>
      </c>
      <c r="H3736" s="126">
        <v>60</v>
      </c>
      <c r="I3736" s="6" t="s">
        <v>31</v>
      </c>
      <c r="J3736" s="6" t="s">
        <v>32</v>
      </c>
      <c r="K3736" s="3" t="s">
        <v>95</v>
      </c>
      <c r="L3736" s="6" t="s">
        <v>6799</v>
      </c>
      <c r="M3736" s="6" t="s">
        <v>35</v>
      </c>
      <c r="N3736" s="11" t="s">
        <v>78</v>
      </c>
      <c r="O3736" s="3" t="s">
        <v>79</v>
      </c>
      <c r="P3736" s="32" t="s">
        <v>1303</v>
      </c>
      <c r="Q3736" s="3" t="s">
        <v>1304</v>
      </c>
      <c r="R3736" s="9">
        <v>2546</v>
      </c>
      <c r="S3736" s="9">
        <v>7533.07</v>
      </c>
      <c r="T3736" s="9">
        <f t="shared" si="1952"/>
        <v>19179196.219999999</v>
      </c>
      <c r="U3736" s="9">
        <f t="shared" si="1953"/>
        <v>21480699.766400002</v>
      </c>
      <c r="V3736" s="11" t="s">
        <v>80</v>
      </c>
      <c r="W3736" s="345">
        <v>2016</v>
      </c>
      <c r="X3736" s="265"/>
    </row>
    <row r="3737" spans="1:24" ht="153" x14ac:dyDescent="0.25">
      <c r="A3737" s="6" t="s">
        <v>10633</v>
      </c>
      <c r="B3737" s="6" t="s">
        <v>25</v>
      </c>
      <c r="C3737" s="6" t="s">
        <v>10643</v>
      </c>
      <c r="D3737" s="6" t="s">
        <v>707</v>
      </c>
      <c r="E3737" s="6" t="s">
        <v>10644</v>
      </c>
      <c r="F3737" s="6" t="s">
        <v>8615</v>
      </c>
      <c r="G3737" s="6" t="s">
        <v>30</v>
      </c>
      <c r="H3737" s="126">
        <v>60</v>
      </c>
      <c r="I3737" s="6" t="s">
        <v>31</v>
      </c>
      <c r="J3737" s="6" t="s">
        <v>32</v>
      </c>
      <c r="K3737" s="3" t="s">
        <v>10853</v>
      </c>
      <c r="L3737" s="6" t="s">
        <v>34</v>
      </c>
      <c r="M3737" s="6" t="s">
        <v>35</v>
      </c>
      <c r="N3737" s="11" t="s">
        <v>78</v>
      </c>
      <c r="O3737" s="3" t="s">
        <v>79</v>
      </c>
      <c r="P3737" s="32">
        <v>796</v>
      </c>
      <c r="Q3737" s="3" t="s">
        <v>39</v>
      </c>
      <c r="R3737" s="9">
        <v>19</v>
      </c>
      <c r="S3737" s="9">
        <v>342000</v>
      </c>
      <c r="T3737" s="9">
        <f t="shared" si="1952"/>
        <v>6498000</v>
      </c>
      <c r="U3737" s="9">
        <f t="shared" si="1953"/>
        <v>7277760.0000000009</v>
      </c>
      <c r="V3737" s="11" t="s">
        <v>80</v>
      </c>
      <c r="W3737" s="345">
        <v>2016</v>
      </c>
      <c r="X3737" s="265"/>
    </row>
    <row r="3738" spans="1:24" ht="153" x14ac:dyDescent="0.25">
      <c r="A3738" s="6" t="s">
        <v>10634</v>
      </c>
      <c r="B3738" s="6" t="s">
        <v>25</v>
      </c>
      <c r="C3738" s="6" t="s">
        <v>8756</v>
      </c>
      <c r="D3738" s="6" t="s">
        <v>417</v>
      </c>
      <c r="E3738" s="6" t="s">
        <v>8757</v>
      </c>
      <c r="F3738" s="6" t="s">
        <v>10630</v>
      </c>
      <c r="G3738" s="6" t="s">
        <v>30</v>
      </c>
      <c r="H3738" s="126">
        <v>60</v>
      </c>
      <c r="I3738" s="6" t="s">
        <v>31</v>
      </c>
      <c r="J3738" s="6" t="s">
        <v>32</v>
      </c>
      <c r="K3738" s="3" t="s">
        <v>95</v>
      </c>
      <c r="L3738" s="6" t="s">
        <v>34</v>
      </c>
      <c r="M3738" s="6" t="s">
        <v>35</v>
      </c>
      <c r="N3738" s="11" t="s">
        <v>78</v>
      </c>
      <c r="O3738" s="3" t="s">
        <v>79</v>
      </c>
      <c r="P3738" s="32">
        <v>796</v>
      </c>
      <c r="Q3738" s="3" t="s">
        <v>39</v>
      </c>
      <c r="R3738" s="9">
        <v>1</v>
      </c>
      <c r="S3738" s="9">
        <v>27048</v>
      </c>
      <c r="T3738" s="9">
        <f t="shared" si="1952"/>
        <v>27048</v>
      </c>
      <c r="U3738" s="9">
        <f t="shared" si="1953"/>
        <v>30293.760000000002</v>
      </c>
      <c r="V3738" s="11" t="s">
        <v>80</v>
      </c>
      <c r="W3738" s="345">
        <v>2016</v>
      </c>
      <c r="X3738" s="265"/>
    </row>
    <row r="3739" spans="1:24" ht="153" x14ac:dyDescent="0.25">
      <c r="A3739" s="6" t="s">
        <v>10635</v>
      </c>
      <c r="B3739" s="6" t="s">
        <v>25</v>
      </c>
      <c r="C3739" s="6" t="s">
        <v>8756</v>
      </c>
      <c r="D3739" s="6" t="s">
        <v>417</v>
      </c>
      <c r="E3739" s="6" t="s">
        <v>8757</v>
      </c>
      <c r="F3739" s="6" t="s">
        <v>10631</v>
      </c>
      <c r="G3739" s="6" t="s">
        <v>30</v>
      </c>
      <c r="H3739" s="126">
        <v>60</v>
      </c>
      <c r="I3739" s="6" t="s">
        <v>31</v>
      </c>
      <c r="J3739" s="6" t="s">
        <v>32</v>
      </c>
      <c r="K3739" s="3" t="s">
        <v>95</v>
      </c>
      <c r="L3739" s="6" t="s">
        <v>34</v>
      </c>
      <c r="M3739" s="6" t="s">
        <v>35</v>
      </c>
      <c r="N3739" s="11" t="s">
        <v>78</v>
      </c>
      <c r="O3739" s="3" t="s">
        <v>79</v>
      </c>
      <c r="P3739" s="32">
        <v>796</v>
      </c>
      <c r="Q3739" s="3" t="s">
        <v>39</v>
      </c>
      <c r="R3739" s="9">
        <v>1</v>
      </c>
      <c r="S3739" s="9">
        <v>27048</v>
      </c>
      <c r="T3739" s="9">
        <f t="shared" si="1952"/>
        <v>27048</v>
      </c>
      <c r="U3739" s="9">
        <f t="shared" si="1953"/>
        <v>30293.760000000002</v>
      </c>
      <c r="V3739" s="11" t="s">
        <v>80</v>
      </c>
      <c r="W3739" s="345">
        <v>2016</v>
      </c>
      <c r="X3739" s="265"/>
    </row>
    <row r="3740" spans="1:24" ht="153" x14ac:dyDescent="0.25">
      <c r="A3740" s="6" t="s">
        <v>10636</v>
      </c>
      <c r="B3740" s="6" t="s">
        <v>25</v>
      </c>
      <c r="C3740" s="6" t="s">
        <v>10646</v>
      </c>
      <c r="D3740" s="6" t="s">
        <v>1414</v>
      </c>
      <c r="E3740" s="6" t="s">
        <v>10647</v>
      </c>
      <c r="F3740" s="6" t="s">
        <v>10645</v>
      </c>
      <c r="G3740" s="6" t="s">
        <v>30</v>
      </c>
      <c r="H3740" s="126">
        <v>60</v>
      </c>
      <c r="I3740" s="6" t="s">
        <v>31</v>
      </c>
      <c r="J3740" s="6" t="s">
        <v>32</v>
      </c>
      <c r="K3740" s="3" t="s">
        <v>95</v>
      </c>
      <c r="L3740" s="6" t="s">
        <v>34</v>
      </c>
      <c r="M3740" s="6" t="s">
        <v>35</v>
      </c>
      <c r="N3740" s="11" t="s">
        <v>78</v>
      </c>
      <c r="O3740" s="3" t="s">
        <v>79</v>
      </c>
      <c r="P3740" s="32" t="s">
        <v>432</v>
      </c>
      <c r="Q3740" s="3" t="s">
        <v>433</v>
      </c>
      <c r="R3740" s="9">
        <v>1.2</v>
      </c>
      <c r="S3740" s="9">
        <v>143000</v>
      </c>
      <c r="T3740" s="9">
        <f t="shared" ref="T3740" si="1954">S3740*R3740</f>
        <v>171600</v>
      </c>
      <c r="U3740" s="9">
        <f t="shared" ref="U3740:U3761" si="1955">T3740*1.12</f>
        <v>192192.00000000003</v>
      </c>
      <c r="V3740" s="11" t="s">
        <v>80</v>
      </c>
      <c r="W3740" s="345">
        <v>2016</v>
      </c>
      <c r="X3740" s="265"/>
    </row>
    <row r="3741" spans="1:24" ht="153" x14ac:dyDescent="0.25">
      <c r="A3741" s="6" t="s">
        <v>10637</v>
      </c>
      <c r="B3741" s="6" t="s">
        <v>25</v>
      </c>
      <c r="C3741" s="11" t="s">
        <v>6888</v>
      </c>
      <c r="D3741" s="11" t="s">
        <v>1793</v>
      </c>
      <c r="E3741" s="11" t="s">
        <v>6889</v>
      </c>
      <c r="F3741" s="6" t="s">
        <v>1794</v>
      </c>
      <c r="G3741" s="6" t="s">
        <v>30</v>
      </c>
      <c r="H3741" s="126">
        <v>60</v>
      </c>
      <c r="I3741" s="6" t="s">
        <v>31</v>
      </c>
      <c r="J3741" s="6" t="s">
        <v>32</v>
      </c>
      <c r="K3741" s="3" t="s">
        <v>95</v>
      </c>
      <c r="L3741" s="6" t="s">
        <v>10812</v>
      </c>
      <c r="M3741" s="6" t="s">
        <v>35</v>
      </c>
      <c r="N3741" s="11" t="s">
        <v>78</v>
      </c>
      <c r="O3741" s="3" t="s">
        <v>79</v>
      </c>
      <c r="P3741" s="32" t="s">
        <v>1367</v>
      </c>
      <c r="Q3741" s="11" t="s">
        <v>1368</v>
      </c>
      <c r="R3741" s="9">
        <v>400</v>
      </c>
      <c r="S3741" s="9">
        <v>2000</v>
      </c>
      <c r="T3741" s="9">
        <v>0</v>
      </c>
      <c r="U3741" s="9">
        <f t="shared" si="1955"/>
        <v>0</v>
      </c>
      <c r="V3741" s="11" t="s">
        <v>80</v>
      </c>
      <c r="W3741" s="6">
        <v>2016</v>
      </c>
      <c r="X3741" s="6" t="s">
        <v>6907</v>
      </c>
    </row>
    <row r="3742" spans="1:24" ht="153" x14ac:dyDescent="0.25">
      <c r="A3742" s="6" t="s">
        <v>10989</v>
      </c>
      <c r="B3742" s="6" t="s">
        <v>25</v>
      </c>
      <c r="C3742" s="11" t="s">
        <v>6888</v>
      </c>
      <c r="D3742" s="11" t="s">
        <v>1793</v>
      </c>
      <c r="E3742" s="11" t="s">
        <v>6889</v>
      </c>
      <c r="F3742" s="6" t="s">
        <v>1794</v>
      </c>
      <c r="G3742" s="6" t="s">
        <v>30</v>
      </c>
      <c r="H3742" s="126">
        <v>60</v>
      </c>
      <c r="I3742" s="6" t="s">
        <v>31</v>
      </c>
      <c r="J3742" s="6" t="s">
        <v>32</v>
      </c>
      <c r="K3742" s="3" t="s">
        <v>95</v>
      </c>
      <c r="L3742" s="6" t="s">
        <v>10812</v>
      </c>
      <c r="M3742" s="6" t="s">
        <v>35</v>
      </c>
      <c r="N3742" s="11" t="s">
        <v>78</v>
      </c>
      <c r="O3742" s="3" t="s">
        <v>79</v>
      </c>
      <c r="P3742" s="32" t="s">
        <v>1367</v>
      </c>
      <c r="Q3742" s="11" t="s">
        <v>1368</v>
      </c>
      <c r="R3742" s="9">
        <v>660.68</v>
      </c>
      <c r="S3742" s="9">
        <v>2000</v>
      </c>
      <c r="T3742" s="9">
        <f t="shared" ref="T3742" si="1956">S3742*R3742</f>
        <v>1321360</v>
      </c>
      <c r="U3742" s="9">
        <f t="shared" ref="U3742" si="1957">T3742*1.12</f>
        <v>1479923.2000000002</v>
      </c>
      <c r="V3742" s="11" t="s">
        <v>80</v>
      </c>
      <c r="W3742" s="6">
        <v>2016</v>
      </c>
      <c r="X3742" s="265"/>
    </row>
    <row r="3743" spans="1:24" ht="153" x14ac:dyDescent="0.25">
      <c r="A3743" s="6" t="s">
        <v>10680</v>
      </c>
      <c r="B3743" s="6" t="s">
        <v>25</v>
      </c>
      <c r="C3743" s="11" t="s">
        <v>10697</v>
      </c>
      <c r="D3743" s="11" t="s">
        <v>10698</v>
      </c>
      <c r="E3743" s="11" t="s">
        <v>10699</v>
      </c>
      <c r="F3743" s="48" t="s">
        <v>10700</v>
      </c>
      <c r="G3743" s="2" t="s">
        <v>30</v>
      </c>
      <c r="H3743" s="41">
        <v>0</v>
      </c>
      <c r="I3743" s="18">
        <v>470000000</v>
      </c>
      <c r="J3743" s="6" t="s">
        <v>32</v>
      </c>
      <c r="K3743" s="11" t="s">
        <v>95</v>
      </c>
      <c r="L3743" s="40" t="s">
        <v>2257</v>
      </c>
      <c r="M3743" s="2" t="s">
        <v>35</v>
      </c>
      <c r="N3743" s="11" t="s">
        <v>2258</v>
      </c>
      <c r="O3743" s="11" t="s">
        <v>2259</v>
      </c>
      <c r="P3743" s="11">
        <v>839</v>
      </c>
      <c r="Q3743" s="11" t="s">
        <v>2030</v>
      </c>
      <c r="R3743" s="43">
        <v>1</v>
      </c>
      <c r="S3743" s="67">
        <v>167450</v>
      </c>
      <c r="T3743" s="23">
        <f>R3743*S3743</f>
        <v>167450</v>
      </c>
      <c r="U3743" s="23">
        <f t="shared" si="1955"/>
        <v>187544.00000000003</v>
      </c>
      <c r="V3743" s="2"/>
      <c r="W3743" s="2">
        <v>2016</v>
      </c>
      <c r="X3743" s="265"/>
    </row>
    <row r="3744" spans="1:24" ht="153" x14ac:dyDescent="0.25">
      <c r="A3744" s="6" t="s">
        <v>10681</v>
      </c>
      <c r="B3744" s="6" t="s">
        <v>25</v>
      </c>
      <c r="C3744" s="11" t="s">
        <v>3250</v>
      </c>
      <c r="D3744" s="11" t="s">
        <v>3251</v>
      </c>
      <c r="E3744" s="11" t="s">
        <v>3252</v>
      </c>
      <c r="F3744" s="48" t="s">
        <v>10701</v>
      </c>
      <c r="G3744" s="2" t="s">
        <v>30</v>
      </c>
      <c r="H3744" s="41">
        <v>0</v>
      </c>
      <c r="I3744" s="18">
        <v>470000000</v>
      </c>
      <c r="J3744" s="6" t="s">
        <v>32</v>
      </c>
      <c r="K3744" s="11" t="s">
        <v>95</v>
      </c>
      <c r="L3744" s="40" t="s">
        <v>2257</v>
      </c>
      <c r="M3744" s="2" t="s">
        <v>35</v>
      </c>
      <c r="N3744" s="11" t="s">
        <v>2258</v>
      </c>
      <c r="O3744" s="11" t="s">
        <v>2259</v>
      </c>
      <c r="P3744" s="11">
        <v>796</v>
      </c>
      <c r="Q3744" s="11" t="s">
        <v>39</v>
      </c>
      <c r="R3744" s="43">
        <v>1</v>
      </c>
      <c r="S3744" s="67">
        <v>234750</v>
      </c>
      <c r="T3744" s="23">
        <f t="shared" ref="T3744:T3760" si="1958">R3744*S3744</f>
        <v>234750</v>
      </c>
      <c r="U3744" s="23">
        <f t="shared" si="1955"/>
        <v>262920</v>
      </c>
      <c r="V3744" s="2"/>
      <c r="W3744" s="2">
        <v>2016</v>
      </c>
      <c r="X3744" s="265"/>
    </row>
    <row r="3745" spans="1:24" ht="153" x14ac:dyDescent="0.25">
      <c r="A3745" s="6" t="s">
        <v>10682</v>
      </c>
      <c r="B3745" s="6" t="s">
        <v>25</v>
      </c>
      <c r="C3745" s="11" t="s">
        <v>10702</v>
      </c>
      <c r="D3745" s="11" t="s">
        <v>2675</v>
      </c>
      <c r="E3745" s="11" t="s">
        <v>10703</v>
      </c>
      <c r="F3745" s="48" t="s">
        <v>10704</v>
      </c>
      <c r="G3745" s="2" t="s">
        <v>30</v>
      </c>
      <c r="H3745" s="41">
        <v>0</v>
      </c>
      <c r="I3745" s="18">
        <v>470000000</v>
      </c>
      <c r="J3745" s="6" t="s">
        <v>32</v>
      </c>
      <c r="K3745" s="11" t="s">
        <v>95</v>
      </c>
      <c r="L3745" s="40" t="s">
        <v>2257</v>
      </c>
      <c r="M3745" s="2" t="s">
        <v>35</v>
      </c>
      <c r="N3745" s="11" t="s">
        <v>2258</v>
      </c>
      <c r="O3745" s="11" t="s">
        <v>2259</v>
      </c>
      <c r="P3745" s="11">
        <v>796</v>
      </c>
      <c r="Q3745" s="11" t="s">
        <v>39</v>
      </c>
      <c r="R3745" s="43">
        <v>1</v>
      </c>
      <c r="S3745" s="67">
        <v>93275</v>
      </c>
      <c r="T3745" s="23">
        <f t="shared" si="1958"/>
        <v>93275</v>
      </c>
      <c r="U3745" s="23">
        <f t="shared" si="1955"/>
        <v>104468.00000000001</v>
      </c>
      <c r="V3745" s="2"/>
      <c r="W3745" s="2">
        <v>2016</v>
      </c>
      <c r="X3745" s="265"/>
    </row>
    <row r="3746" spans="1:24" ht="153" x14ac:dyDescent="0.25">
      <c r="A3746" s="6" t="s">
        <v>10683</v>
      </c>
      <c r="B3746" s="6" t="s">
        <v>25</v>
      </c>
      <c r="C3746" s="11" t="s">
        <v>2357</v>
      </c>
      <c r="D3746" s="11" t="s">
        <v>2358</v>
      </c>
      <c r="E3746" s="11" t="s">
        <v>2359</v>
      </c>
      <c r="F3746" s="48" t="s">
        <v>10705</v>
      </c>
      <c r="G3746" s="2" t="s">
        <v>30</v>
      </c>
      <c r="H3746" s="41">
        <v>0</v>
      </c>
      <c r="I3746" s="18">
        <v>470000000</v>
      </c>
      <c r="J3746" s="6" t="s">
        <v>32</v>
      </c>
      <c r="K3746" s="11" t="s">
        <v>95</v>
      </c>
      <c r="L3746" s="40" t="s">
        <v>2257</v>
      </c>
      <c r="M3746" s="2" t="s">
        <v>35</v>
      </c>
      <c r="N3746" s="11" t="s">
        <v>2258</v>
      </c>
      <c r="O3746" s="11" t="s">
        <v>2259</v>
      </c>
      <c r="P3746" s="11">
        <v>839</v>
      </c>
      <c r="Q3746" s="11" t="s">
        <v>2030</v>
      </c>
      <c r="R3746" s="43">
        <v>1</v>
      </c>
      <c r="S3746" s="67">
        <v>21190</v>
      </c>
      <c r="T3746" s="23">
        <f t="shared" si="1958"/>
        <v>21190</v>
      </c>
      <c r="U3746" s="23">
        <f t="shared" si="1955"/>
        <v>23732.800000000003</v>
      </c>
      <c r="V3746" s="2"/>
      <c r="W3746" s="2">
        <v>2016</v>
      </c>
      <c r="X3746" s="265"/>
    </row>
    <row r="3747" spans="1:24" ht="153" x14ac:dyDescent="0.25">
      <c r="A3747" s="6" t="s">
        <v>10684</v>
      </c>
      <c r="B3747" s="6" t="s">
        <v>25</v>
      </c>
      <c r="C3747" s="11" t="s">
        <v>2362</v>
      </c>
      <c r="D3747" s="11" t="s">
        <v>2358</v>
      </c>
      <c r="E3747" s="11" t="s">
        <v>2363</v>
      </c>
      <c r="F3747" s="48" t="s">
        <v>10706</v>
      </c>
      <c r="G3747" s="2" t="s">
        <v>30</v>
      </c>
      <c r="H3747" s="41">
        <v>0</v>
      </c>
      <c r="I3747" s="18">
        <v>470000000</v>
      </c>
      <c r="J3747" s="6" t="s">
        <v>32</v>
      </c>
      <c r="K3747" s="11" t="s">
        <v>95</v>
      </c>
      <c r="L3747" s="40" t="s">
        <v>2257</v>
      </c>
      <c r="M3747" s="2" t="s">
        <v>35</v>
      </c>
      <c r="N3747" s="11" t="s">
        <v>2258</v>
      </c>
      <c r="O3747" s="11" t="s">
        <v>2259</v>
      </c>
      <c r="P3747" s="11">
        <v>796</v>
      </c>
      <c r="Q3747" s="11" t="s">
        <v>39</v>
      </c>
      <c r="R3747" s="43">
        <v>1</v>
      </c>
      <c r="S3747" s="67">
        <v>19240.25</v>
      </c>
      <c r="T3747" s="23">
        <f t="shared" si="1958"/>
        <v>19240.25</v>
      </c>
      <c r="U3747" s="23">
        <f t="shared" si="1955"/>
        <v>21549.08</v>
      </c>
      <c r="V3747" s="2"/>
      <c r="W3747" s="2">
        <v>2016</v>
      </c>
      <c r="X3747" s="265"/>
    </row>
    <row r="3748" spans="1:24" ht="153" x14ac:dyDescent="0.25">
      <c r="A3748" s="6" t="s">
        <v>10685</v>
      </c>
      <c r="B3748" s="6" t="s">
        <v>25</v>
      </c>
      <c r="C3748" s="11" t="s">
        <v>10707</v>
      </c>
      <c r="D3748" s="11" t="s">
        <v>2384</v>
      </c>
      <c r="E3748" s="11" t="s">
        <v>10708</v>
      </c>
      <c r="F3748" s="48" t="s">
        <v>10709</v>
      </c>
      <c r="G3748" s="2" t="s">
        <v>30</v>
      </c>
      <c r="H3748" s="41">
        <v>0</v>
      </c>
      <c r="I3748" s="18">
        <v>470000000</v>
      </c>
      <c r="J3748" s="6" t="s">
        <v>32</v>
      </c>
      <c r="K3748" s="11" t="s">
        <v>95</v>
      </c>
      <c r="L3748" s="40" t="s">
        <v>2257</v>
      </c>
      <c r="M3748" s="2" t="s">
        <v>35</v>
      </c>
      <c r="N3748" s="11" t="s">
        <v>2258</v>
      </c>
      <c r="O3748" s="11" t="s">
        <v>2259</v>
      </c>
      <c r="P3748" s="11">
        <v>839</v>
      </c>
      <c r="Q3748" s="11" t="s">
        <v>2030</v>
      </c>
      <c r="R3748" s="43">
        <v>1</v>
      </c>
      <c r="S3748" s="67">
        <v>30570</v>
      </c>
      <c r="T3748" s="23">
        <f t="shared" si="1958"/>
        <v>30570</v>
      </c>
      <c r="U3748" s="23">
        <f t="shared" si="1955"/>
        <v>34238.400000000001</v>
      </c>
      <c r="V3748" s="2"/>
      <c r="W3748" s="2">
        <v>2016</v>
      </c>
      <c r="X3748" s="265"/>
    </row>
    <row r="3749" spans="1:24" ht="153" x14ac:dyDescent="0.25">
      <c r="A3749" s="6" t="s">
        <v>10686</v>
      </c>
      <c r="B3749" s="6" t="s">
        <v>25</v>
      </c>
      <c r="C3749" s="11" t="s">
        <v>10710</v>
      </c>
      <c r="D3749" s="11" t="s">
        <v>912</v>
      </c>
      <c r="E3749" s="11" t="s">
        <v>10711</v>
      </c>
      <c r="F3749" s="48" t="s">
        <v>10712</v>
      </c>
      <c r="G3749" s="2" t="s">
        <v>30</v>
      </c>
      <c r="H3749" s="41">
        <v>0</v>
      </c>
      <c r="I3749" s="18">
        <v>470000000</v>
      </c>
      <c r="J3749" s="6" t="s">
        <v>32</v>
      </c>
      <c r="K3749" s="11" t="s">
        <v>95</v>
      </c>
      <c r="L3749" s="40" t="s">
        <v>2257</v>
      </c>
      <c r="M3749" s="2" t="s">
        <v>35</v>
      </c>
      <c r="N3749" s="11" t="s">
        <v>2258</v>
      </c>
      <c r="O3749" s="11" t="s">
        <v>2259</v>
      </c>
      <c r="P3749" s="11">
        <v>796</v>
      </c>
      <c r="Q3749" s="11" t="s">
        <v>39</v>
      </c>
      <c r="R3749" s="43">
        <v>4</v>
      </c>
      <c r="S3749" s="67">
        <v>3900</v>
      </c>
      <c r="T3749" s="23">
        <f t="shared" si="1958"/>
        <v>15600</v>
      </c>
      <c r="U3749" s="23">
        <f t="shared" si="1955"/>
        <v>17472</v>
      </c>
      <c r="V3749" s="2"/>
      <c r="W3749" s="2">
        <v>2016</v>
      </c>
      <c r="X3749" s="265"/>
    </row>
    <row r="3750" spans="1:24" ht="153" x14ac:dyDescent="0.25">
      <c r="A3750" s="6" t="s">
        <v>10687</v>
      </c>
      <c r="B3750" s="6" t="s">
        <v>25</v>
      </c>
      <c r="C3750" s="11" t="s">
        <v>10713</v>
      </c>
      <c r="D3750" s="11" t="s">
        <v>3108</v>
      </c>
      <c r="E3750" s="11" t="s">
        <v>10714</v>
      </c>
      <c r="F3750" s="48" t="s">
        <v>10715</v>
      </c>
      <c r="G3750" s="2" t="s">
        <v>30</v>
      </c>
      <c r="H3750" s="41">
        <v>0</v>
      </c>
      <c r="I3750" s="18">
        <v>470000000</v>
      </c>
      <c r="J3750" s="6" t="s">
        <v>32</v>
      </c>
      <c r="K3750" s="11" t="s">
        <v>95</v>
      </c>
      <c r="L3750" s="40" t="s">
        <v>2257</v>
      </c>
      <c r="M3750" s="2" t="s">
        <v>35</v>
      </c>
      <c r="N3750" s="11" t="s">
        <v>2258</v>
      </c>
      <c r="O3750" s="11" t="s">
        <v>2259</v>
      </c>
      <c r="P3750" s="11">
        <v>796</v>
      </c>
      <c r="Q3750" s="11" t="s">
        <v>39</v>
      </c>
      <c r="R3750" s="43">
        <v>1</v>
      </c>
      <c r="S3750" s="346">
        <v>248235</v>
      </c>
      <c r="T3750" s="23">
        <f t="shared" si="1958"/>
        <v>248235</v>
      </c>
      <c r="U3750" s="23">
        <f t="shared" si="1955"/>
        <v>278023.2</v>
      </c>
      <c r="V3750" s="2"/>
      <c r="W3750" s="2">
        <v>2016</v>
      </c>
      <c r="X3750" s="265"/>
    </row>
    <row r="3751" spans="1:24" ht="153" x14ac:dyDescent="0.25">
      <c r="A3751" s="6" t="s">
        <v>10688</v>
      </c>
      <c r="B3751" s="6" t="s">
        <v>25</v>
      </c>
      <c r="C3751" s="11" t="s">
        <v>10716</v>
      </c>
      <c r="D3751" s="11" t="s">
        <v>10717</v>
      </c>
      <c r="E3751" s="11" t="s">
        <v>3095</v>
      </c>
      <c r="F3751" s="35" t="s">
        <v>10718</v>
      </c>
      <c r="G3751" s="2" t="s">
        <v>30</v>
      </c>
      <c r="H3751" s="41">
        <v>0</v>
      </c>
      <c r="I3751" s="18">
        <v>470000000</v>
      </c>
      <c r="J3751" s="6" t="s">
        <v>32</v>
      </c>
      <c r="K3751" s="11" t="s">
        <v>95</v>
      </c>
      <c r="L3751" s="40" t="s">
        <v>2257</v>
      </c>
      <c r="M3751" s="2" t="s">
        <v>35</v>
      </c>
      <c r="N3751" s="11" t="s">
        <v>2258</v>
      </c>
      <c r="O3751" s="11" t="s">
        <v>2259</v>
      </c>
      <c r="P3751" s="2">
        <v>796</v>
      </c>
      <c r="Q3751" s="42" t="s">
        <v>39</v>
      </c>
      <c r="R3751" s="43">
        <v>1</v>
      </c>
      <c r="S3751" s="346">
        <v>364311</v>
      </c>
      <c r="T3751" s="23">
        <f t="shared" si="1958"/>
        <v>364311</v>
      </c>
      <c r="U3751" s="23">
        <f t="shared" si="1955"/>
        <v>408028.32000000007</v>
      </c>
      <c r="V3751" s="2"/>
      <c r="W3751" s="2">
        <v>2016</v>
      </c>
      <c r="X3751" s="265"/>
    </row>
    <row r="3752" spans="1:24" ht="153" x14ac:dyDescent="0.25">
      <c r="A3752" s="6" t="s">
        <v>10689</v>
      </c>
      <c r="B3752" s="6" t="s">
        <v>25</v>
      </c>
      <c r="C3752" s="11" t="s">
        <v>10719</v>
      </c>
      <c r="D3752" s="11" t="s">
        <v>2717</v>
      </c>
      <c r="E3752" s="11" t="s">
        <v>2351</v>
      </c>
      <c r="F3752" s="48" t="s">
        <v>10720</v>
      </c>
      <c r="G3752" s="2" t="s">
        <v>30</v>
      </c>
      <c r="H3752" s="41">
        <v>0</v>
      </c>
      <c r="I3752" s="18">
        <v>470000000</v>
      </c>
      <c r="J3752" s="6" t="s">
        <v>32</v>
      </c>
      <c r="K3752" s="11" t="s">
        <v>95</v>
      </c>
      <c r="L3752" s="40" t="s">
        <v>2257</v>
      </c>
      <c r="M3752" s="2" t="s">
        <v>35</v>
      </c>
      <c r="N3752" s="11" t="s">
        <v>2258</v>
      </c>
      <c r="O3752" s="11" t="s">
        <v>2259</v>
      </c>
      <c r="P3752" s="11">
        <v>796</v>
      </c>
      <c r="Q3752" s="11" t="s">
        <v>39</v>
      </c>
      <c r="R3752" s="43">
        <v>1</v>
      </c>
      <c r="S3752" s="347">
        <v>640000</v>
      </c>
      <c r="T3752" s="23">
        <f t="shared" si="1958"/>
        <v>640000</v>
      </c>
      <c r="U3752" s="23">
        <f t="shared" si="1955"/>
        <v>716800.00000000012</v>
      </c>
      <c r="V3752" s="2"/>
      <c r="W3752" s="2">
        <v>2016</v>
      </c>
      <c r="X3752" s="265"/>
    </row>
    <row r="3753" spans="1:24" ht="165.75" x14ac:dyDescent="0.25">
      <c r="A3753" s="6" t="s">
        <v>10690</v>
      </c>
      <c r="B3753" s="6" t="s">
        <v>25</v>
      </c>
      <c r="C3753" s="11" t="s">
        <v>10697</v>
      </c>
      <c r="D3753" s="11" t="s">
        <v>10698</v>
      </c>
      <c r="E3753" s="11" t="s">
        <v>10699</v>
      </c>
      <c r="F3753" s="48" t="s">
        <v>10721</v>
      </c>
      <c r="G3753" s="2" t="s">
        <v>30</v>
      </c>
      <c r="H3753" s="41">
        <v>0</v>
      </c>
      <c r="I3753" s="18">
        <v>470000000</v>
      </c>
      <c r="J3753" s="6" t="s">
        <v>32</v>
      </c>
      <c r="K3753" s="11" t="s">
        <v>95</v>
      </c>
      <c r="L3753" s="40" t="s">
        <v>2257</v>
      </c>
      <c r="M3753" s="2" t="s">
        <v>35</v>
      </c>
      <c r="N3753" s="11" t="s">
        <v>2258</v>
      </c>
      <c r="O3753" s="11" t="s">
        <v>2259</v>
      </c>
      <c r="P3753" s="11">
        <v>839</v>
      </c>
      <c r="Q3753" s="11" t="s">
        <v>2030</v>
      </c>
      <c r="R3753" s="43">
        <v>1</v>
      </c>
      <c r="S3753" s="346">
        <v>936156</v>
      </c>
      <c r="T3753" s="23">
        <f t="shared" si="1958"/>
        <v>936156</v>
      </c>
      <c r="U3753" s="23">
        <f t="shared" si="1955"/>
        <v>1048494.7200000001</v>
      </c>
      <c r="V3753" s="2"/>
      <c r="W3753" s="2">
        <v>2016</v>
      </c>
      <c r="X3753" s="265"/>
    </row>
    <row r="3754" spans="1:24" ht="153" x14ac:dyDescent="0.25">
      <c r="A3754" s="6" t="s">
        <v>10691</v>
      </c>
      <c r="B3754" s="6" t="s">
        <v>25</v>
      </c>
      <c r="C3754" s="11" t="s">
        <v>10722</v>
      </c>
      <c r="D3754" s="11" t="s">
        <v>10723</v>
      </c>
      <c r="E3754" s="11" t="s">
        <v>10724</v>
      </c>
      <c r="F3754" s="48" t="s">
        <v>10725</v>
      </c>
      <c r="G3754" s="2" t="s">
        <v>30</v>
      </c>
      <c r="H3754" s="41">
        <v>0</v>
      </c>
      <c r="I3754" s="18">
        <v>470000000</v>
      </c>
      <c r="J3754" s="6" t="s">
        <v>32</v>
      </c>
      <c r="K3754" s="11" t="s">
        <v>95</v>
      </c>
      <c r="L3754" s="40" t="s">
        <v>2257</v>
      </c>
      <c r="M3754" s="2" t="s">
        <v>35</v>
      </c>
      <c r="N3754" s="11" t="s">
        <v>2258</v>
      </c>
      <c r="O3754" s="11" t="s">
        <v>2259</v>
      </c>
      <c r="P3754" s="11">
        <v>796</v>
      </c>
      <c r="Q3754" s="11" t="s">
        <v>39</v>
      </c>
      <c r="R3754" s="43">
        <v>12</v>
      </c>
      <c r="S3754" s="346">
        <v>29250</v>
      </c>
      <c r="T3754" s="23">
        <f t="shared" si="1958"/>
        <v>351000</v>
      </c>
      <c r="U3754" s="23">
        <f t="shared" si="1955"/>
        <v>393120.00000000006</v>
      </c>
      <c r="V3754" s="2"/>
      <c r="W3754" s="2">
        <v>2016</v>
      </c>
      <c r="X3754" s="265"/>
    </row>
    <row r="3755" spans="1:24" ht="153" x14ac:dyDescent="0.25">
      <c r="A3755" s="6" t="s">
        <v>10692</v>
      </c>
      <c r="B3755" s="6" t="s">
        <v>25</v>
      </c>
      <c r="C3755" s="11" t="s">
        <v>2375</v>
      </c>
      <c r="D3755" s="11" t="s">
        <v>2376</v>
      </c>
      <c r="E3755" s="11" t="s">
        <v>2377</v>
      </c>
      <c r="F3755" s="48" t="s">
        <v>10726</v>
      </c>
      <c r="G3755" s="2" t="s">
        <v>30</v>
      </c>
      <c r="H3755" s="41">
        <v>0</v>
      </c>
      <c r="I3755" s="18">
        <v>470000000</v>
      </c>
      <c r="J3755" s="6" t="s">
        <v>32</v>
      </c>
      <c r="K3755" s="11" t="s">
        <v>95</v>
      </c>
      <c r="L3755" s="40" t="s">
        <v>2257</v>
      </c>
      <c r="M3755" s="2" t="s">
        <v>35</v>
      </c>
      <c r="N3755" s="11" t="s">
        <v>2258</v>
      </c>
      <c r="O3755" s="11" t="s">
        <v>2259</v>
      </c>
      <c r="P3755" s="11">
        <v>839</v>
      </c>
      <c r="Q3755" s="11" t="s">
        <v>2030</v>
      </c>
      <c r="R3755" s="43">
        <v>12</v>
      </c>
      <c r="S3755" s="346">
        <v>12000</v>
      </c>
      <c r="T3755" s="23">
        <f t="shared" si="1958"/>
        <v>144000</v>
      </c>
      <c r="U3755" s="23">
        <f t="shared" si="1955"/>
        <v>161280.00000000003</v>
      </c>
      <c r="V3755" s="2"/>
      <c r="W3755" s="2">
        <v>2016</v>
      </c>
      <c r="X3755" s="265"/>
    </row>
    <row r="3756" spans="1:24" ht="153" x14ac:dyDescent="0.25">
      <c r="A3756" s="6" t="s">
        <v>10693</v>
      </c>
      <c r="B3756" s="6" t="s">
        <v>25</v>
      </c>
      <c r="C3756" s="11" t="s">
        <v>2357</v>
      </c>
      <c r="D3756" s="11" t="s">
        <v>2358</v>
      </c>
      <c r="E3756" s="11" t="s">
        <v>2359</v>
      </c>
      <c r="F3756" s="35" t="s">
        <v>10727</v>
      </c>
      <c r="G3756" s="2" t="s">
        <v>30</v>
      </c>
      <c r="H3756" s="41">
        <v>0</v>
      </c>
      <c r="I3756" s="18">
        <v>470000000</v>
      </c>
      <c r="J3756" s="6" t="s">
        <v>32</v>
      </c>
      <c r="K3756" s="11" t="s">
        <v>95</v>
      </c>
      <c r="L3756" s="40" t="s">
        <v>2257</v>
      </c>
      <c r="M3756" s="2" t="s">
        <v>35</v>
      </c>
      <c r="N3756" s="11" t="s">
        <v>2258</v>
      </c>
      <c r="O3756" s="11" t="s">
        <v>2259</v>
      </c>
      <c r="P3756" s="11">
        <v>839</v>
      </c>
      <c r="Q3756" s="11" t="s">
        <v>2030</v>
      </c>
      <c r="R3756" s="43">
        <v>2</v>
      </c>
      <c r="S3756" s="346">
        <v>26030</v>
      </c>
      <c r="T3756" s="23">
        <f t="shared" si="1958"/>
        <v>52060</v>
      </c>
      <c r="U3756" s="23">
        <f t="shared" si="1955"/>
        <v>58307.200000000004</v>
      </c>
      <c r="V3756" s="2"/>
      <c r="W3756" s="2">
        <v>2016</v>
      </c>
      <c r="X3756" s="265"/>
    </row>
    <row r="3757" spans="1:24" ht="153" x14ac:dyDescent="0.25">
      <c r="A3757" s="6" t="s">
        <v>10694</v>
      </c>
      <c r="B3757" s="6" t="s">
        <v>25</v>
      </c>
      <c r="C3757" s="11" t="s">
        <v>2362</v>
      </c>
      <c r="D3757" s="11" t="s">
        <v>2358</v>
      </c>
      <c r="E3757" s="11" t="s">
        <v>2363</v>
      </c>
      <c r="F3757" s="35" t="s">
        <v>10728</v>
      </c>
      <c r="G3757" s="2" t="s">
        <v>30</v>
      </c>
      <c r="H3757" s="41">
        <v>0</v>
      </c>
      <c r="I3757" s="18">
        <v>470000000</v>
      </c>
      <c r="J3757" s="6" t="s">
        <v>32</v>
      </c>
      <c r="K3757" s="11" t="s">
        <v>95</v>
      </c>
      <c r="L3757" s="40" t="s">
        <v>2257</v>
      </c>
      <c r="M3757" s="2" t="s">
        <v>35</v>
      </c>
      <c r="N3757" s="11" t="s">
        <v>2258</v>
      </c>
      <c r="O3757" s="11" t="s">
        <v>2259</v>
      </c>
      <c r="P3757" s="11">
        <v>796</v>
      </c>
      <c r="Q3757" s="11" t="s">
        <v>39</v>
      </c>
      <c r="R3757" s="43">
        <v>2</v>
      </c>
      <c r="S3757" s="346">
        <v>11650</v>
      </c>
      <c r="T3757" s="23">
        <f t="shared" si="1958"/>
        <v>23300</v>
      </c>
      <c r="U3757" s="23">
        <f t="shared" si="1955"/>
        <v>26096.000000000004</v>
      </c>
      <c r="V3757" s="2"/>
      <c r="W3757" s="2">
        <v>2016</v>
      </c>
      <c r="X3757" s="265"/>
    </row>
    <row r="3758" spans="1:24" ht="153" x14ac:dyDescent="0.25">
      <c r="A3758" s="6" t="s">
        <v>10695</v>
      </c>
      <c r="B3758" s="6" t="s">
        <v>25</v>
      </c>
      <c r="C3758" s="11" t="s">
        <v>10707</v>
      </c>
      <c r="D3758" s="11" t="s">
        <v>2384</v>
      </c>
      <c r="E3758" s="11" t="s">
        <v>10708</v>
      </c>
      <c r="F3758" s="35" t="s">
        <v>10729</v>
      </c>
      <c r="G3758" s="2" t="s">
        <v>30</v>
      </c>
      <c r="H3758" s="41">
        <v>0</v>
      </c>
      <c r="I3758" s="18">
        <v>470000000</v>
      </c>
      <c r="J3758" s="6" t="s">
        <v>32</v>
      </c>
      <c r="K3758" s="11" t="s">
        <v>95</v>
      </c>
      <c r="L3758" s="40" t="s">
        <v>2257</v>
      </c>
      <c r="M3758" s="2" t="s">
        <v>35</v>
      </c>
      <c r="N3758" s="11" t="s">
        <v>2258</v>
      </c>
      <c r="O3758" s="11" t="s">
        <v>2259</v>
      </c>
      <c r="P3758" s="11">
        <v>839</v>
      </c>
      <c r="Q3758" s="11" t="s">
        <v>2030</v>
      </c>
      <c r="R3758" s="43">
        <v>2</v>
      </c>
      <c r="S3758" s="346">
        <v>27295</v>
      </c>
      <c r="T3758" s="23">
        <f t="shared" si="1958"/>
        <v>54590</v>
      </c>
      <c r="U3758" s="23">
        <f t="shared" si="1955"/>
        <v>61140.800000000003</v>
      </c>
      <c r="V3758" s="2"/>
      <c r="W3758" s="2">
        <v>2016</v>
      </c>
      <c r="X3758" s="265"/>
    </row>
    <row r="3759" spans="1:24" ht="153" x14ac:dyDescent="0.25">
      <c r="A3759" s="6" t="s">
        <v>10696</v>
      </c>
      <c r="B3759" s="6" t="s">
        <v>25</v>
      </c>
      <c r="C3759" s="11" t="s">
        <v>10707</v>
      </c>
      <c r="D3759" s="11" t="s">
        <v>2384</v>
      </c>
      <c r="E3759" s="11" t="s">
        <v>10708</v>
      </c>
      <c r="F3759" s="35" t="s">
        <v>10730</v>
      </c>
      <c r="G3759" s="2" t="s">
        <v>30</v>
      </c>
      <c r="H3759" s="41">
        <v>0</v>
      </c>
      <c r="I3759" s="18">
        <v>470000000</v>
      </c>
      <c r="J3759" s="6" t="s">
        <v>32</v>
      </c>
      <c r="K3759" s="11" t="s">
        <v>95</v>
      </c>
      <c r="L3759" s="40" t="s">
        <v>2257</v>
      </c>
      <c r="M3759" s="2" t="s">
        <v>35</v>
      </c>
      <c r="N3759" s="11" t="s">
        <v>2258</v>
      </c>
      <c r="O3759" s="11" t="s">
        <v>2259</v>
      </c>
      <c r="P3759" s="11">
        <v>839</v>
      </c>
      <c r="Q3759" s="11" t="s">
        <v>2030</v>
      </c>
      <c r="R3759" s="43">
        <v>1</v>
      </c>
      <c r="S3759" s="346">
        <v>60000</v>
      </c>
      <c r="T3759" s="23">
        <f t="shared" si="1958"/>
        <v>60000</v>
      </c>
      <c r="U3759" s="23">
        <f t="shared" si="1955"/>
        <v>67200</v>
      </c>
      <c r="V3759" s="2"/>
      <c r="W3759" s="2">
        <v>2016</v>
      </c>
      <c r="X3759" s="265"/>
    </row>
    <row r="3760" spans="1:24" ht="153" x14ac:dyDescent="0.25">
      <c r="A3760" s="6" t="s">
        <v>10809</v>
      </c>
      <c r="B3760" s="6" t="s">
        <v>25</v>
      </c>
      <c r="C3760" s="11" t="s">
        <v>2149</v>
      </c>
      <c r="D3760" s="11" t="s">
        <v>2150</v>
      </c>
      <c r="E3760" s="11" t="s">
        <v>2151</v>
      </c>
      <c r="F3760" s="35" t="s">
        <v>10810</v>
      </c>
      <c r="G3760" s="6" t="s">
        <v>30</v>
      </c>
      <c r="H3760" s="126">
        <v>60</v>
      </c>
      <c r="I3760" s="6" t="s">
        <v>31</v>
      </c>
      <c r="J3760" s="6" t="s">
        <v>32</v>
      </c>
      <c r="K3760" s="3" t="s">
        <v>95</v>
      </c>
      <c r="L3760" s="6" t="s">
        <v>34</v>
      </c>
      <c r="M3760" s="6" t="s">
        <v>35</v>
      </c>
      <c r="N3760" s="11" t="s">
        <v>78</v>
      </c>
      <c r="O3760" s="3" t="s">
        <v>79</v>
      </c>
      <c r="P3760" s="32">
        <v>796</v>
      </c>
      <c r="Q3760" s="3" t="s">
        <v>39</v>
      </c>
      <c r="R3760" s="43">
        <v>4</v>
      </c>
      <c r="S3760" s="346">
        <v>285000</v>
      </c>
      <c r="T3760" s="23">
        <f t="shared" si="1958"/>
        <v>1140000</v>
      </c>
      <c r="U3760" s="23">
        <f t="shared" si="1955"/>
        <v>1276800.0000000002</v>
      </c>
      <c r="V3760" s="2" t="s">
        <v>80</v>
      </c>
      <c r="W3760" s="83">
        <v>2016</v>
      </c>
      <c r="X3760" s="265"/>
    </row>
    <row r="3761" spans="1:27" ht="126" customHeight="1" x14ac:dyDescent="0.25">
      <c r="A3761" s="6" t="s">
        <v>10831</v>
      </c>
      <c r="B3761" s="6" t="s">
        <v>25</v>
      </c>
      <c r="C3761" s="28" t="s">
        <v>10654</v>
      </c>
      <c r="D3761" s="29" t="s">
        <v>10655</v>
      </c>
      <c r="E3761" s="289" t="s">
        <v>10656</v>
      </c>
      <c r="F3761" s="289" t="s">
        <v>10964</v>
      </c>
      <c r="G3761" s="2" t="s">
        <v>337</v>
      </c>
      <c r="H3761" s="25">
        <v>0</v>
      </c>
      <c r="I3761" s="18">
        <v>470000000</v>
      </c>
      <c r="J3761" s="6" t="s">
        <v>32</v>
      </c>
      <c r="K3761" s="11" t="s">
        <v>95</v>
      </c>
      <c r="L3761" s="26" t="s">
        <v>34</v>
      </c>
      <c r="M3761" s="2" t="s">
        <v>35</v>
      </c>
      <c r="N3761" s="11" t="s">
        <v>2112</v>
      </c>
      <c r="O3761" s="11" t="s">
        <v>37</v>
      </c>
      <c r="P3761" s="41" t="s">
        <v>38</v>
      </c>
      <c r="Q3761" s="11" t="s">
        <v>39</v>
      </c>
      <c r="R3761" s="288">
        <v>23</v>
      </c>
      <c r="S3761" s="36">
        <v>1996264.91</v>
      </c>
      <c r="T3761" s="39">
        <f>R3761*S3761</f>
        <v>45914092.93</v>
      </c>
      <c r="U3761" s="39">
        <f t="shared" si="1955"/>
        <v>51423784.081600003</v>
      </c>
      <c r="V3761" s="2"/>
      <c r="W3761" s="2">
        <v>2016</v>
      </c>
      <c r="X3761" s="138"/>
      <c r="Y3761" s="342"/>
      <c r="AA3761" s="349"/>
    </row>
    <row r="3762" spans="1:27" ht="153" x14ac:dyDescent="0.25">
      <c r="A3762" s="6" t="s">
        <v>10832</v>
      </c>
      <c r="B3762" s="6" t="s">
        <v>25</v>
      </c>
      <c r="C3762" s="28" t="s">
        <v>10867</v>
      </c>
      <c r="D3762" s="29" t="s">
        <v>2036</v>
      </c>
      <c r="E3762" s="289" t="s">
        <v>10868</v>
      </c>
      <c r="F3762" s="35" t="s">
        <v>10835</v>
      </c>
      <c r="G3762" s="2" t="s">
        <v>30</v>
      </c>
      <c r="H3762" s="25">
        <v>60</v>
      </c>
      <c r="I3762" s="18">
        <v>470000000</v>
      </c>
      <c r="J3762" s="6" t="s">
        <v>32</v>
      </c>
      <c r="K3762" s="11" t="s">
        <v>95</v>
      </c>
      <c r="L3762" s="26" t="s">
        <v>34</v>
      </c>
      <c r="M3762" s="2" t="s">
        <v>35</v>
      </c>
      <c r="N3762" s="11" t="s">
        <v>78</v>
      </c>
      <c r="O3762" s="3" t="s">
        <v>79</v>
      </c>
      <c r="P3762" s="32" t="s">
        <v>2039</v>
      </c>
      <c r="Q3762" s="11" t="s">
        <v>2040</v>
      </c>
      <c r="R3762" s="43">
        <v>2.5</v>
      </c>
      <c r="S3762" s="346">
        <v>1297234.3999999999</v>
      </c>
      <c r="T3762" s="39">
        <v>0</v>
      </c>
      <c r="U3762" s="39">
        <f t="shared" ref="U3762:U3768" si="1959">T3762*1.12</f>
        <v>0</v>
      </c>
      <c r="V3762" s="2" t="s">
        <v>80</v>
      </c>
      <c r="W3762" s="83">
        <v>2016</v>
      </c>
      <c r="X3762" s="83" t="s">
        <v>6905</v>
      </c>
    </row>
    <row r="3763" spans="1:27" ht="153" x14ac:dyDescent="0.25">
      <c r="A3763" s="6" t="s">
        <v>10833</v>
      </c>
      <c r="B3763" s="6" t="s">
        <v>25</v>
      </c>
      <c r="C3763" s="28" t="s">
        <v>10869</v>
      </c>
      <c r="D3763" s="29" t="s">
        <v>2036</v>
      </c>
      <c r="E3763" s="289" t="s">
        <v>10870</v>
      </c>
      <c r="F3763" s="35" t="s">
        <v>10836</v>
      </c>
      <c r="G3763" s="2" t="s">
        <v>30</v>
      </c>
      <c r="H3763" s="25">
        <v>60</v>
      </c>
      <c r="I3763" s="18">
        <v>470000000</v>
      </c>
      <c r="J3763" s="6" t="s">
        <v>32</v>
      </c>
      <c r="K3763" s="11" t="s">
        <v>95</v>
      </c>
      <c r="L3763" s="26" t="s">
        <v>34</v>
      </c>
      <c r="M3763" s="2" t="s">
        <v>35</v>
      </c>
      <c r="N3763" s="11" t="s">
        <v>78</v>
      </c>
      <c r="O3763" s="3" t="s">
        <v>79</v>
      </c>
      <c r="P3763" s="32" t="s">
        <v>2039</v>
      </c>
      <c r="Q3763" s="11" t="s">
        <v>2040</v>
      </c>
      <c r="R3763" s="43">
        <v>0.41</v>
      </c>
      <c r="S3763" s="346">
        <v>2732835.3</v>
      </c>
      <c r="T3763" s="39">
        <v>0</v>
      </c>
      <c r="U3763" s="39">
        <f t="shared" si="1959"/>
        <v>0</v>
      </c>
      <c r="V3763" s="2" t="s">
        <v>80</v>
      </c>
      <c r="W3763" s="2">
        <v>2016</v>
      </c>
      <c r="X3763" s="2" t="s">
        <v>7058</v>
      </c>
    </row>
    <row r="3764" spans="1:27" ht="153" x14ac:dyDescent="0.25">
      <c r="A3764" s="6" t="s">
        <v>11271</v>
      </c>
      <c r="B3764" s="6" t="s">
        <v>25</v>
      </c>
      <c r="C3764" s="28" t="s">
        <v>10869</v>
      </c>
      <c r="D3764" s="29" t="s">
        <v>2036</v>
      </c>
      <c r="E3764" s="289" t="s">
        <v>10870</v>
      </c>
      <c r="F3764" s="35" t="s">
        <v>10836</v>
      </c>
      <c r="G3764" s="2" t="s">
        <v>30</v>
      </c>
      <c r="H3764" s="25">
        <v>60</v>
      </c>
      <c r="I3764" s="18">
        <v>470000000</v>
      </c>
      <c r="J3764" s="6" t="s">
        <v>32</v>
      </c>
      <c r="K3764" s="11" t="s">
        <v>95</v>
      </c>
      <c r="L3764" s="26" t="s">
        <v>34</v>
      </c>
      <c r="M3764" s="2" t="s">
        <v>35</v>
      </c>
      <c r="N3764" s="11" t="s">
        <v>78</v>
      </c>
      <c r="O3764" s="3" t="s">
        <v>79</v>
      </c>
      <c r="P3764" s="32" t="s">
        <v>2039</v>
      </c>
      <c r="Q3764" s="11" t="s">
        <v>2040</v>
      </c>
      <c r="R3764" s="43">
        <v>1.8</v>
      </c>
      <c r="S3764" s="346">
        <v>1732835.3</v>
      </c>
      <c r="T3764" s="39">
        <f t="shared" ref="T3764" si="1960">R3764*S3764</f>
        <v>3119103.54</v>
      </c>
      <c r="U3764" s="39">
        <f t="shared" ref="U3764" si="1961">T3764*1.12</f>
        <v>3493395.9648000002</v>
      </c>
      <c r="V3764" s="2" t="s">
        <v>80</v>
      </c>
      <c r="W3764" s="2">
        <v>2016</v>
      </c>
      <c r="X3764" s="265"/>
    </row>
    <row r="3765" spans="1:27" ht="102" x14ac:dyDescent="0.25">
      <c r="A3765" s="6" t="s">
        <v>10834</v>
      </c>
      <c r="B3765" s="6" t="s">
        <v>25</v>
      </c>
      <c r="C3765" s="28" t="s">
        <v>10838</v>
      </c>
      <c r="D3765" s="29" t="s">
        <v>334</v>
      </c>
      <c r="E3765" s="289" t="s">
        <v>10839</v>
      </c>
      <c r="F3765" s="7" t="s">
        <v>10840</v>
      </c>
      <c r="G3765" s="2" t="s">
        <v>337</v>
      </c>
      <c r="H3765" s="126">
        <v>0</v>
      </c>
      <c r="I3765" s="6" t="s">
        <v>31</v>
      </c>
      <c r="J3765" s="6" t="s">
        <v>32</v>
      </c>
      <c r="K3765" s="6" t="s">
        <v>95</v>
      </c>
      <c r="L3765" s="6" t="s">
        <v>6799</v>
      </c>
      <c r="M3765" s="6" t="s">
        <v>35</v>
      </c>
      <c r="N3765" s="6" t="s">
        <v>10770</v>
      </c>
      <c r="O3765" s="6" t="s">
        <v>37</v>
      </c>
      <c r="P3765" s="32" t="s">
        <v>432</v>
      </c>
      <c r="Q3765" s="11" t="s">
        <v>433</v>
      </c>
      <c r="R3765" s="23">
        <v>69</v>
      </c>
      <c r="S3765" s="23">
        <v>226800</v>
      </c>
      <c r="T3765" s="9">
        <f t="shared" ref="T3765:T3768" si="1962">S3765*R3765</f>
        <v>15649200</v>
      </c>
      <c r="U3765" s="9">
        <f t="shared" si="1959"/>
        <v>17527104</v>
      </c>
      <c r="V3765" s="6"/>
      <c r="W3765" s="6">
        <v>2016</v>
      </c>
      <c r="X3765" s="41"/>
    </row>
    <row r="3766" spans="1:27" ht="153" x14ac:dyDescent="0.25">
      <c r="A3766" s="6" t="s">
        <v>10837</v>
      </c>
      <c r="B3766" s="6" t="s">
        <v>25</v>
      </c>
      <c r="C3766" s="28" t="s">
        <v>10856</v>
      </c>
      <c r="D3766" s="29" t="s">
        <v>4674</v>
      </c>
      <c r="E3766" s="289" t="s">
        <v>10857</v>
      </c>
      <c r="F3766" s="7" t="s">
        <v>10858</v>
      </c>
      <c r="G3766" s="2" t="s">
        <v>30</v>
      </c>
      <c r="H3766" s="126">
        <v>60</v>
      </c>
      <c r="I3766" s="6" t="s">
        <v>31</v>
      </c>
      <c r="J3766" s="6" t="s">
        <v>32</v>
      </c>
      <c r="K3766" s="6" t="s">
        <v>95</v>
      </c>
      <c r="L3766" s="26" t="s">
        <v>34</v>
      </c>
      <c r="M3766" s="2" t="s">
        <v>35</v>
      </c>
      <c r="N3766" s="11" t="s">
        <v>78</v>
      </c>
      <c r="O3766" s="3" t="s">
        <v>79</v>
      </c>
      <c r="P3766" s="32" t="s">
        <v>340</v>
      </c>
      <c r="Q3766" s="11" t="s">
        <v>353</v>
      </c>
      <c r="R3766" s="23">
        <v>175</v>
      </c>
      <c r="S3766" s="23">
        <v>350</v>
      </c>
      <c r="T3766" s="9">
        <f t="shared" si="1962"/>
        <v>61250</v>
      </c>
      <c r="U3766" s="9">
        <f t="shared" si="1959"/>
        <v>68600</v>
      </c>
      <c r="V3766" s="6" t="s">
        <v>80</v>
      </c>
      <c r="W3766" s="6">
        <v>2016</v>
      </c>
      <c r="X3766" s="41"/>
    </row>
    <row r="3767" spans="1:27" ht="153" x14ac:dyDescent="0.25">
      <c r="A3767" s="6" t="s">
        <v>10855</v>
      </c>
      <c r="B3767" s="6" t="s">
        <v>25</v>
      </c>
      <c r="C3767" s="28" t="s">
        <v>9818</v>
      </c>
      <c r="D3767" s="29" t="s">
        <v>1372</v>
      </c>
      <c r="E3767" s="289" t="s">
        <v>9819</v>
      </c>
      <c r="F3767" s="7" t="s">
        <v>10860</v>
      </c>
      <c r="G3767" s="2" t="s">
        <v>30</v>
      </c>
      <c r="H3767" s="126">
        <v>60</v>
      </c>
      <c r="I3767" s="6" t="s">
        <v>31</v>
      </c>
      <c r="J3767" s="6" t="s">
        <v>32</v>
      </c>
      <c r="K3767" s="6" t="s">
        <v>95</v>
      </c>
      <c r="L3767" s="26" t="s">
        <v>34</v>
      </c>
      <c r="M3767" s="2" t="s">
        <v>35</v>
      </c>
      <c r="N3767" s="11" t="s">
        <v>78</v>
      </c>
      <c r="O3767" s="3" t="s">
        <v>79</v>
      </c>
      <c r="P3767" s="32" t="s">
        <v>10861</v>
      </c>
      <c r="Q3767" s="11" t="s">
        <v>6779</v>
      </c>
      <c r="R3767" s="23">
        <v>2</v>
      </c>
      <c r="S3767" s="23">
        <v>3346.45</v>
      </c>
      <c r="T3767" s="9">
        <f t="shared" si="1962"/>
        <v>6692.9</v>
      </c>
      <c r="U3767" s="9">
        <f t="shared" si="1959"/>
        <v>7496.0480000000007</v>
      </c>
      <c r="V3767" s="6" t="s">
        <v>80</v>
      </c>
      <c r="W3767" s="6">
        <v>2016</v>
      </c>
      <c r="X3767" s="41"/>
    </row>
    <row r="3768" spans="1:27" ht="153" x14ac:dyDescent="0.25">
      <c r="A3768" s="6" t="s">
        <v>10859</v>
      </c>
      <c r="B3768" s="6" t="s">
        <v>25</v>
      </c>
      <c r="C3768" s="28" t="s">
        <v>10862</v>
      </c>
      <c r="D3768" s="29" t="s">
        <v>1329</v>
      </c>
      <c r="E3768" s="289" t="s">
        <v>10863</v>
      </c>
      <c r="F3768" s="7" t="s">
        <v>10864</v>
      </c>
      <c r="G3768" s="2" t="s">
        <v>30</v>
      </c>
      <c r="H3768" s="126">
        <v>60</v>
      </c>
      <c r="I3768" s="6" t="s">
        <v>31</v>
      </c>
      <c r="J3768" s="6" t="s">
        <v>32</v>
      </c>
      <c r="K3768" s="6" t="s">
        <v>95</v>
      </c>
      <c r="L3768" s="26" t="s">
        <v>34</v>
      </c>
      <c r="M3768" s="2" t="s">
        <v>35</v>
      </c>
      <c r="N3768" s="11" t="s">
        <v>78</v>
      </c>
      <c r="O3768" s="3" t="s">
        <v>79</v>
      </c>
      <c r="P3768" s="32" t="s">
        <v>3973</v>
      </c>
      <c r="Q3768" s="11" t="s">
        <v>10865</v>
      </c>
      <c r="R3768" s="23">
        <v>3</v>
      </c>
      <c r="S3768" s="23">
        <v>2600</v>
      </c>
      <c r="T3768" s="9">
        <f t="shared" si="1962"/>
        <v>7800</v>
      </c>
      <c r="U3768" s="9">
        <f t="shared" si="1959"/>
        <v>8736</v>
      </c>
      <c r="V3768" s="6" t="s">
        <v>80</v>
      </c>
      <c r="W3768" s="6">
        <v>2016</v>
      </c>
      <c r="X3768" s="41"/>
    </row>
    <row r="3769" spans="1:27" ht="153" x14ac:dyDescent="0.25">
      <c r="A3769" s="6" t="s">
        <v>10991</v>
      </c>
      <c r="B3769" s="6" t="s">
        <v>25</v>
      </c>
      <c r="C3769" s="28" t="s">
        <v>10993</v>
      </c>
      <c r="D3769" s="29" t="s">
        <v>334</v>
      </c>
      <c r="E3769" s="289" t="s">
        <v>10994</v>
      </c>
      <c r="F3769" s="7" t="s">
        <v>10995</v>
      </c>
      <c r="G3769" s="2" t="s">
        <v>30</v>
      </c>
      <c r="H3769" s="126">
        <v>60</v>
      </c>
      <c r="I3769" s="6" t="s">
        <v>31</v>
      </c>
      <c r="J3769" s="6" t="s">
        <v>32</v>
      </c>
      <c r="K3769" s="6" t="s">
        <v>628</v>
      </c>
      <c r="L3769" s="26" t="s">
        <v>34</v>
      </c>
      <c r="M3769" s="2" t="s">
        <v>35</v>
      </c>
      <c r="N3769" s="11" t="s">
        <v>78</v>
      </c>
      <c r="O3769" s="3" t="s">
        <v>79</v>
      </c>
      <c r="P3769" s="32" t="s">
        <v>432</v>
      </c>
      <c r="Q3769" s="11" t="s">
        <v>433</v>
      </c>
      <c r="R3769" s="23">
        <v>12.22</v>
      </c>
      <c r="S3769" s="23">
        <v>205440</v>
      </c>
      <c r="T3769" s="9">
        <f t="shared" ref="T3769" si="1963">S3769*R3769</f>
        <v>2510476.8000000003</v>
      </c>
      <c r="U3769" s="9">
        <f t="shared" ref="U3769" si="1964">T3769*1.12</f>
        <v>2811734.0160000008</v>
      </c>
      <c r="V3769" s="6" t="s">
        <v>80</v>
      </c>
      <c r="W3769" s="345">
        <v>2016</v>
      </c>
      <c r="X3769" s="41"/>
    </row>
    <row r="3770" spans="1:27" ht="153" x14ac:dyDescent="0.25">
      <c r="A3770" s="6" t="s">
        <v>10992</v>
      </c>
      <c r="B3770" s="6" t="s">
        <v>25</v>
      </c>
      <c r="C3770" s="28" t="s">
        <v>10997</v>
      </c>
      <c r="D3770" s="29" t="s">
        <v>334</v>
      </c>
      <c r="E3770" s="289" t="s">
        <v>10998</v>
      </c>
      <c r="F3770" s="7" t="s">
        <v>10999</v>
      </c>
      <c r="G3770" s="2" t="s">
        <v>30</v>
      </c>
      <c r="H3770" s="126">
        <v>60</v>
      </c>
      <c r="I3770" s="6" t="s">
        <v>31</v>
      </c>
      <c r="J3770" s="6" t="s">
        <v>32</v>
      </c>
      <c r="K3770" s="6" t="s">
        <v>628</v>
      </c>
      <c r="L3770" s="26" t="s">
        <v>34</v>
      </c>
      <c r="M3770" s="2" t="s">
        <v>35</v>
      </c>
      <c r="N3770" s="11" t="s">
        <v>78</v>
      </c>
      <c r="O3770" s="3" t="s">
        <v>79</v>
      </c>
      <c r="P3770" s="32" t="s">
        <v>432</v>
      </c>
      <c r="Q3770" s="11" t="s">
        <v>433</v>
      </c>
      <c r="R3770" s="23">
        <v>9</v>
      </c>
      <c r="S3770" s="23">
        <v>205440</v>
      </c>
      <c r="T3770" s="9">
        <f>S3770*R3770</f>
        <v>1848960</v>
      </c>
      <c r="U3770" s="9">
        <f t="shared" ref="U3770:U3772" si="1965">T3770*1.12</f>
        <v>2070835.2000000002</v>
      </c>
      <c r="V3770" s="6" t="s">
        <v>80</v>
      </c>
      <c r="W3770" s="345">
        <v>2016</v>
      </c>
      <c r="X3770" s="41"/>
    </row>
    <row r="3771" spans="1:27" ht="153" x14ac:dyDescent="0.25">
      <c r="A3771" s="6" t="s">
        <v>11001</v>
      </c>
      <c r="B3771" s="6" t="s">
        <v>25</v>
      </c>
      <c r="C3771" s="28" t="s">
        <v>11023</v>
      </c>
      <c r="D3771" s="29" t="s">
        <v>391</v>
      </c>
      <c r="E3771" s="289" t="s">
        <v>11024</v>
      </c>
      <c r="F3771" s="7" t="s">
        <v>11013</v>
      </c>
      <c r="G3771" s="6" t="s">
        <v>30</v>
      </c>
      <c r="H3771" s="126">
        <v>60</v>
      </c>
      <c r="I3771" s="6" t="s">
        <v>31</v>
      </c>
      <c r="J3771" s="6" t="s">
        <v>32</v>
      </c>
      <c r="K3771" s="6" t="s">
        <v>628</v>
      </c>
      <c r="L3771" s="6" t="s">
        <v>34</v>
      </c>
      <c r="M3771" s="6" t="s">
        <v>35</v>
      </c>
      <c r="N3771" s="11" t="s">
        <v>78</v>
      </c>
      <c r="O3771" s="3" t="s">
        <v>79</v>
      </c>
      <c r="P3771" s="32" t="s">
        <v>38</v>
      </c>
      <c r="Q3771" s="11" t="s">
        <v>39</v>
      </c>
      <c r="R3771" s="23">
        <v>24</v>
      </c>
      <c r="S3771" s="23">
        <v>22538.400000000001</v>
      </c>
      <c r="T3771" s="9">
        <f>S3771*R3771</f>
        <v>540921.60000000009</v>
      </c>
      <c r="U3771" s="9">
        <f t="shared" si="1965"/>
        <v>605832.19200000016</v>
      </c>
      <c r="V3771" s="6" t="s">
        <v>80</v>
      </c>
      <c r="W3771" s="345">
        <v>2016</v>
      </c>
      <c r="X3771" s="41"/>
    </row>
    <row r="3772" spans="1:27" ht="153" x14ac:dyDescent="0.25">
      <c r="A3772" s="6" t="s">
        <v>11003</v>
      </c>
      <c r="B3772" s="6" t="s">
        <v>25</v>
      </c>
      <c r="C3772" s="28" t="s">
        <v>11023</v>
      </c>
      <c r="D3772" s="29" t="s">
        <v>391</v>
      </c>
      <c r="E3772" s="289" t="s">
        <v>11024</v>
      </c>
      <c r="F3772" s="7" t="s">
        <v>11014</v>
      </c>
      <c r="G3772" s="6" t="s">
        <v>30</v>
      </c>
      <c r="H3772" s="126">
        <v>60</v>
      </c>
      <c r="I3772" s="6" t="s">
        <v>31</v>
      </c>
      <c r="J3772" s="6" t="s">
        <v>32</v>
      </c>
      <c r="K3772" s="6" t="s">
        <v>628</v>
      </c>
      <c r="L3772" s="6" t="s">
        <v>34</v>
      </c>
      <c r="M3772" s="6" t="s">
        <v>35</v>
      </c>
      <c r="N3772" s="11" t="s">
        <v>78</v>
      </c>
      <c r="O3772" s="3" t="s">
        <v>79</v>
      </c>
      <c r="P3772" s="32" t="s">
        <v>38</v>
      </c>
      <c r="Q3772" s="11" t="s">
        <v>39</v>
      </c>
      <c r="R3772" s="23">
        <v>24</v>
      </c>
      <c r="S3772" s="23">
        <v>10924.8</v>
      </c>
      <c r="T3772" s="9">
        <f>S3772*R3772</f>
        <v>262195.19999999995</v>
      </c>
      <c r="U3772" s="9">
        <f t="shared" si="1965"/>
        <v>293658.62399999995</v>
      </c>
      <c r="V3772" s="6" t="s">
        <v>80</v>
      </c>
      <c r="W3772" s="345">
        <v>2016</v>
      </c>
      <c r="X3772" s="41"/>
    </row>
    <row r="3773" spans="1:27" ht="153" x14ac:dyDescent="0.25">
      <c r="A3773" s="6" t="s">
        <v>11004</v>
      </c>
      <c r="B3773" s="6" t="s">
        <v>25</v>
      </c>
      <c r="C3773" s="28" t="s">
        <v>11023</v>
      </c>
      <c r="D3773" s="29" t="s">
        <v>391</v>
      </c>
      <c r="E3773" s="289" t="s">
        <v>11024</v>
      </c>
      <c r="F3773" s="7" t="s">
        <v>11015</v>
      </c>
      <c r="G3773" s="6" t="s">
        <v>30</v>
      </c>
      <c r="H3773" s="126">
        <v>60</v>
      </c>
      <c r="I3773" s="6" t="s">
        <v>31</v>
      </c>
      <c r="J3773" s="6" t="s">
        <v>32</v>
      </c>
      <c r="K3773" s="6" t="s">
        <v>628</v>
      </c>
      <c r="L3773" s="6" t="s">
        <v>34</v>
      </c>
      <c r="M3773" s="6" t="s">
        <v>35</v>
      </c>
      <c r="N3773" s="11" t="s">
        <v>78</v>
      </c>
      <c r="O3773" s="3" t="s">
        <v>79</v>
      </c>
      <c r="P3773" s="32" t="s">
        <v>38</v>
      </c>
      <c r="Q3773" s="11" t="s">
        <v>39</v>
      </c>
      <c r="R3773" s="23">
        <v>10</v>
      </c>
      <c r="S3773" s="23">
        <v>3505</v>
      </c>
      <c r="T3773" s="9">
        <f t="shared" ref="T3773:T3779" si="1966">S3773*R3773</f>
        <v>35050</v>
      </c>
      <c r="U3773" s="9">
        <f t="shared" ref="U3773:U3779" si="1967">T3773*1.12</f>
        <v>39256.000000000007</v>
      </c>
      <c r="V3773" s="6" t="s">
        <v>80</v>
      </c>
      <c r="W3773" s="345">
        <v>2016</v>
      </c>
      <c r="X3773" s="41"/>
    </row>
    <row r="3774" spans="1:27" ht="153" x14ac:dyDescent="0.25">
      <c r="A3774" s="6" t="s">
        <v>11005</v>
      </c>
      <c r="B3774" s="6" t="s">
        <v>25</v>
      </c>
      <c r="C3774" s="28" t="s">
        <v>11025</v>
      </c>
      <c r="D3774" s="29" t="s">
        <v>391</v>
      </c>
      <c r="E3774" s="289" t="s">
        <v>11026</v>
      </c>
      <c r="F3774" s="7" t="s">
        <v>11016</v>
      </c>
      <c r="G3774" s="6" t="s">
        <v>30</v>
      </c>
      <c r="H3774" s="126">
        <v>60</v>
      </c>
      <c r="I3774" s="6" t="s">
        <v>31</v>
      </c>
      <c r="J3774" s="6" t="s">
        <v>32</v>
      </c>
      <c r="K3774" s="6" t="s">
        <v>628</v>
      </c>
      <c r="L3774" s="6" t="s">
        <v>34</v>
      </c>
      <c r="M3774" s="6" t="s">
        <v>35</v>
      </c>
      <c r="N3774" s="11" t="s">
        <v>78</v>
      </c>
      <c r="O3774" s="3" t="s">
        <v>79</v>
      </c>
      <c r="P3774" s="32" t="s">
        <v>38</v>
      </c>
      <c r="Q3774" s="11" t="s">
        <v>39</v>
      </c>
      <c r="R3774" s="23">
        <v>32</v>
      </c>
      <c r="S3774" s="23">
        <v>3405.6</v>
      </c>
      <c r="T3774" s="9">
        <f t="shared" si="1966"/>
        <v>108979.2</v>
      </c>
      <c r="U3774" s="9">
        <f t="shared" si="1967"/>
        <v>122056.70400000001</v>
      </c>
      <c r="V3774" s="6" t="s">
        <v>80</v>
      </c>
      <c r="W3774" s="345">
        <v>2016</v>
      </c>
      <c r="X3774" s="41"/>
    </row>
    <row r="3775" spans="1:27" ht="153" x14ac:dyDescent="0.25">
      <c r="A3775" s="6" t="s">
        <v>11006</v>
      </c>
      <c r="B3775" s="6" t="s">
        <v>25</v>
      </c>
      <c r="C3775" s="28" t="s">
        <v>11023</v>
      </c>
      <c r="D3775" s="29" t="s">
        <v>391</v>
      </c>
      <c r="E3775" s="289" t="s">
        <v>11024</v>
      </c>
      <c r="F3775" s="7" t="s">
        <v>11017</v>
      </c>
      <c r="G3775" s="6" t="s">
        <v>30</v>
      </c>
      <c r="H3775" s="126">
        <v>60</v>
      </c>
      <c r="I3775" s="6" t="s">
        <v>31</v>
      </c>
      <c r="J3775" s="6" t="s">
        <v>32</v>
      </c>
      <c r="K3775" s="6" t="s">
        <v>628</v>
      </c>
      <c r="L3775" s="6" t="s">
        <v>34</v>
      </c>
      <c r="M3775" s="6" t="s">
        <v>35</v>
      </c>
      <c r="N3775" s="11" t="s">
        <v>78</v>
      </c>
      <c r="O3775" s="3" t="s">
        <v>79</v>
      </c>
      <c r="P3775" s="32" t="s">
        <v>38</v>
      </c>
      <c r="Q3775" s="11" t="s">
        <v>39</v>
      </c>
      <c r="R3775" s="23">
        <v>12</v>
      </c>
      <c r="S3775" s="23">
        <v>3405.6</v>
      </c>
      <c r="T3775" s="9">
        <f t="shared" si="1966"/>
        <v>40867.199999999997</v>
      </c>
      <c r="U3775" s="9">
        <f t="shared" si="1967"/>
        <v>45771.264000000003</v>
      </c>
      <c r="V3775" s="6" t="s">
        <v>80</v>
      </c>
      <c r="W3775" s="345">
        <v>2016</v>
      </c>
      <c r="X3775" s="41"/>
    </row>
    <row r="3776" spans="1:27" ht="153" x14ac:dyDescent="0.25">
      <c r="A3776" s="6" t="s">
        <v>11018</v>
      </c>
      <c r="B3776" s="6" t="s">
        <v>25</v>
      </c>
      <c r="C3776" s="6" t="s">
        <v>1644</v>
      </c>
      <c r="D3776" s="11" t="s">
        <v>1649</v>
      </c>
      <c r="E3776" s="11" t="s">
        <v>1645</v>
      </c>
      <c r="F3776" s="6" t="s">
        <v>1646</v>
      </c>
      <c r="G3776" s="6" t="s">
        <v>2001</v>
      </c>
      <c r="H3776" s="126">
        <v>60</v>
      </c>
      <c r="I3776" s="6" t="s">
        <v>31</v>
      </c>
      <c r="J3776" s="6" t="s">
        <v>32</v>
      </c>
      <c r="K3776" s="3" t="s">
        <v>628</v>
      </c>
      <c r="L3776" s="6" t="s">
        <v>10756</v>
      </c>
      <c r="M3776" s="6" t="s">
        <v>35</v>
      </c>
      <c r="N3776" s="11" t="s">
        <v>78</v>
      </c>
      <c r="O3776" s="6" t="s">
        <v>79</v>
      </c>
      <c r="P3776" s="32" t="s">
        <v>1303</v>
      </c>
      <c r="Q3776" s="11" t="s">
        <v>1304</v>
      </c>
      <c r="R3776" s="23">
        <v>23.25</v>
      </c>
      <c r="S3776" s="9">
        <v>36400</v>
      </c>
      <c r="T3776" s="9">
        <f t="shared" si="1966"/>
        <v>846300</v>
      </c>
      <c r="U3776" s="9">
        <f t="shared" si="1967"/>
        <v>947856.00000000012</v>
      </c>
      <c r="V3776" s="6" t="s">
        <v>80</v>
      </c>
      <c r="W3776" s="345">
        <v>2016</v>
      </c>
      <c r="X3776" s="41"/>
    </row>
    <row r="3777" spans="1:24" ht="153" x14ac:dyDescent="0.25">
      <c r="A3777" s="6" t="s">
        <v>11019</v>
      </c>
      <c r="B3777" s="6" t="s">
        <v>25</v>
      </c>
      <c r="C3777" s="6" t="s">
        <v>719</v>
      </c>
      <c r="D3777" s="6" t="s">
        <v>707</v>
      </c>
      <c r="E3777" s="6" t="s">
        <v>720</v>
      </c>
      <c r="F3777" s="6" t="s">
        <v>753</v>
      </c>
      <c r="G3777" s="6" t="s">
        <v>30</v>
      </c>
      <c r="H3777" s="126">
        <v>60</v>
      </c>
      <c r="I3777" s="6" t="s">
        <v>31</v>
      </c>
      <c r="J3777" s="6" t="s">
        <v>32</v>
      </c>
      <c r="K3777" s="3" t="s">
        <v>628</v>
      </c>
      <c r="L3777" s="6" t="s">
        <v>34</v>
      </c>
      <c r="M3777" s="6" t="s">
        <v>35</v>
      </c>
      <c r="N3777" s="11" t="s">
        <v>78</v>
      </c>
      <c r="O3777" s="3" t="s">
        <v>79</v>
      </c>
      <c r="P3777" s="32">
        <v>839</v>
      </c>
      <c r="Q3777" s="3" t="s">
        <v>2030</v>
      </c>
      <c r="R3777" s="9">
        <v>5</v>
      </c>
      <c r="S3777" s="9">
        <v>42000</v>
      </c>
      <c r="T3777" s="9">
        <f t="shared" si="1966"/>
        <v>210000</v>
      </c>
      <c r="U3777" s="9">
        <f t="shared" si="1967"/>
        <v>235200.00000000003</v>
      </c>
      <c r="V3777" s="6" t="s">
        <v>80</v>
      </c>
      <c r="W3777" s="345">
        <v>2016</v>
      </c>
      <c r="X3777" s="41"/>
    </row>
    <row r="3778" spans="1:24" ht="153" x14ac:dyDescent="0.25">
      <c r="A3778" s="6" t="s">
        <v>11020</v>
      </c>
      <c r="B3778" s="6" t="s">
        <v>25</v>
      </c>
      <c r="C3778" s="6" t="s">
        <v>11065</v>
      </c>
      <c r="D3778" s="6" t="s">
        <v>786</v>
      </c>
      <c r="E3778" s="6" t="s">
        <v>11066</v>
      </c>
      <c r="F3778" s="6" t="s">
        <v>11028</v>
      </c>
      <c r="G3778" s="6" t="s">
        <v>30</v>
      </c>
      <c r="H3778" s="126">
        <v>60</v>
      </c>
      <c r="I3778" s="6" t="s">
        <v>31</v>
      </c>
      <c r="J3778" s="6" t="s">
        <v>32</v>
      </c>
      <c r="K3778" s="3" t="s">
        <v>628</v>
      </c>
      <c r="L3778" s="6" t="s">
        <v>34</v>
      </c>
      <c r="M3778" s="6" t="s">
        <v>35</v>
      </c>
      <c r="N3778" s="11" t="s">
        <v>78</v>
      </c>
      <c r="O3778" s="3" t="s">
        <v>79</v>
      </c>
      <c r="P3778" s="41" t="s">
        <v>38</v>
      </c>
      <c r="Q3778" s="2" t="s">
        <v>39</v>
      </c>
      <c r="R3778" s="9">
        <v>1</v>
      </c>
      <c r="S3778" s="9">
        <v>1260</v>
      </c>
      <c r="T3778" s="9">
        <f t="shared" si="1966"/>
        <v>1260</v>
      </c>
      <c r="U3778" s="9">
        <f t="shared" si="1967"/>
        <v>1411.2</v>
      </c>
      <c r="V3778" s="6" t="s">
        <v>80</v>
      </c>
      <c r="W3778" s="6">
        <v>2016</v>
      </c>
      <c r="X3778" s="41"/>
    </row>
    <row r="3779" spans="1:24" ht="153" x14ac:dyDescent="0.25">
      <c r="A3779" s="6" t="s">
        <v>11046</v>
      </c>
      <c r="B3779" s="6" t="s">
        <v>25</v>
      </c>
      <c r="C3779" s="6" t="s">
        <v>11067</v>
      </c>
      <c r="D3779" s="6" t="s">
        <v>786</v>
      </c>
      <c r="E3779" s="6" t="s">
        <v>11068</v>
      </c>
      <c r="F3779" s="283" t="s">
        <v>11054</v>
      </c>
      <c r="G3779" s="6" t="s">
        <v>30</v>
      </c>
      <c r="H3779" s="126">
        <v>60</v>
      </c>
      <c r="I3779" s="6" t="s">
        <v>31</v>
      </c>
      <c r="J3779" s="6" t="s">
        <v>32</v>
      </c>
      <c r="K3779" s="3" t="s">
        <v>628</v>
      </c>
      <c r="L3779" s="6" t="s">
        <v>34</v>
      </c>
      <c r="M3779" s="6" t="s">
        <v>35</v>
      </c>
      <c r="N3779" s="11" t="s">
        <v>78</v>
      </c>
      <c r="O3779" s="3" t="s">
        <v>79</v>
      </c>
      <c r="P3779" s="41" t="s">
        <v>38</v>
      </c>
      <c r="Q3779" s="2" t="s">
        <v>39</v>
      </c>
      <c r="R3779" s="9">
        <v>3</v>
      </c>
      <c r="S3779" s="9">
        <v>11281</v>
      </c>
      <c r="T3779" s="9">
        <f t="shared" si="1966"/>
        <v>33843</v>
      </c>
      <c r="U3779" s="9">
        <f t="shared" si="1967"/>
        <v>37904.160000000003</v>
      </c>
      <c r="V3779" s="6" t="s">
        <v>80</v>
      </c>
      <c r="W3779" s="345">
        <v>2016</v>
      </c>
      <c r="X3779" s="41"/>
    </row>
    <row r="3780" spans="1:24" ht="153" x14ac:dyDescent="0.25">
      <c r="A3780" s="6" t="s">
        <v>11047</v>
      </c>
      <c r="B3780" s="6" t="s">
        <v>25</v>
      </c>
      <c r="C3780" s="6" t="s">
        <v>11063</v>
      </c>
      <c r="D3780" s="6" t="s">
        <v>786</v>
      </c>
      <c r="E3780" s="6" t="s">
        <v>11064</v>
      </c>
      <c r="F3780" s="283" t="s">
        <v>11059</v>
      </c>
      <c r="G3780" s="6" t="s">
        <v>30</v>
      </c>
      <c r="H3780" s="126">
        <v>60</v>
      </c>
      <c r="I3780" s="6" t="s">
        <v>31</v>
      </c>
      <c r="J3780" s="6" t="s">
        <v>32</v>
      </c>
      <c r="K3780" s="3" t="s">
        <v>628</v>
      </c>
      <c r="L3780" s="6" t="s">
        <v>34</v>
      </c>
      <c r="M3780" s="6" t="s">
        <v>35</v>
      </c>
      <c r="N3780" s="11" t="s">
        <v>78</v>
      </c>
      <c r="O3780" s="3" t="s">
        <v>79</v>
      </c>
      <c r="P3780" s="41" t="s">
        <v>38</v>
      </c>
      <c r="Q3780" s="2" t="s">
        <v>39</v>
      </c>
      <c r="R3780" s="23">
        <v>3</v>
      </c>
      <c r="S3780" s="23">
        <v>7412</v>
      </c>
      <c r="T3780" s="9">
        <f t="shared" ref="T3780:T3783" si="1968">S3780*R3780</f>
        <v>22236</v>
      </c>
      <c r="U3780" s="9">
        <f t="shared" ref="U3780:U3783" si="1969">T3780*1.12</f>
        <v>24904.320000000003</v>
      </c>
      <c r="V3780" s="6" t="s">
        <v>80</v>
      </c>
      <c r="W3780" s="345">
        <v>2016</v>
      </c>
      <c r="X3780" s="41"/>
    </row>
    <row r="3781" spans="1:24" ht="153" x14ac:dyDescent="0.25">
      <c r="A3781" s="6" t="s">
        <v>11048</v>
      </c>
      <c r="B3781" s="6" t="s">
        <v>25</v>
      </c>
      <c r="C3781" s="6" t="s">
        <v>11057</v>
      </c>
      <c r="D3781" s="6" t="s">
        <v>786</v>
      </c>
      <c r="E3781" s="6" t="s">
        <v>11058</v>
      </c>
      <c r="F3781" s="283" t="s">
        <v>11055</v>
      </c>
      <c r="G3781" s="6" t="s">
        <v>30</v>
      </c>
      <c r="H3781" s="126">
        <v>60</v>
      </c>
      <c r="I3781" s="6" t="s">
        <v>31</v>
      </c>
      <c r="J3781" s="6" t="s">
        <v>32</v>
      </c>
      <c r="K3781" s="3" t="s">
        <v>628</v>
      </c>
      <c r="L3781" s="6" t="s">
        <v>34</v>
      </c>
      <c r="M3781" s="6" t="s">
        <v>35</v>
      </c>
      <c r="N3781" s="11" t="s">
        <v>78</v>
      </c>
      <c r="O3781" s="3" t="s">
        <v>79</v>
      </c>
      <c r="P3781" s="41" t="s">
        <v>38</v>
      </c>
      <c r="Q3781" s="2" t="s">
        <v>39</v>
      </c>
      <c r="R3781" s="23">
        <v>3</v>
      </c>
      <c r="S3781" s="23">
        <v>7476</v>
      </c>
      <c r="T3781" s="9">
        <f t="shared" si="1968"/>
        <v>22428</v>
      </c>
      <c r="U3781" s="9">
        <f t="shared" si="1969"/>
        <v>25119.360000000001</v>
      </c>
      <c r="V3781" s="6" t="s">
        <v>80</v>
      </c>
      <c r="W3781" s="345">
        <v>2016</v>
      </c>
      <c r="X3781" s="41"/>
    </row>
    <row r="3782" spans="1:24" ht="153" x14ac:dyDescent="0.25">
      <c r="A3782" s="6" t="s">
        <v>11049</v>
      </c>
      <c r="B3782" s="6" t="s">
        <v>25</v>
      </c>
      <c r="C3782" s="6" t="s">
        <v>11061</v>
      </c>
      <c r="D3782" s="6" t="s">
        <v>786</v>
      </c>
      <c r="E3782" s="6" t="s">
        <v>11062</v>
      </c>
      <c r="F3782" s="283" t="s">
        <v>11056</v>
      </c>
      <c r="G3782" s="6" t="s">
        <v>30</v>
      </c>
      <c r="H3782" s="126">
        <v>60</v>
      </c>
      <c r="I3782" s="6" t="s">
        <v>31</v>
      </c>
      <c r="J3782" s="6" t="s">
        <v>32</v>
      </c>
      <c r="K3782" s="3" t="s">
        <v>628</v>
      </c>
      <c r="L3782" s="6" t="s">
        <v>34</v>
      </c>
      <c r="M3782" s="6" t="s">
        <v>35</v>
      </c>
      <c r="N3782" s="11" t="s">
        <v>78</v>
      </c>
      <c r="O3782" s="3" t="s">
        <v>79</v>
      </c>
      <c r="P3782" s="41" t="s">
        <v>38</v>
      </c>
      <c r="Q3782" s="2" t="s">
        <v>39</v>
      </c>
      <c r="R3782" s="23">
        <v>3</v>
      </c>
      <c r="S3782" s="23">
        <v>7047.6</v>
      </c>
      <c r="T3782" s="9">
        <f t="shared" si="1968"/>
        <v>21142.800000000003</v>
      </c>
      <c r="U3782" s="9">
        <f t="shared" si="1969"/>
        <v>23679.936000000005</v>
      </c>
      <c r="V3782" s="6" t="s">
        <v>80</v>
      </c>
      <c r="W3782" s="345">
        <v>2016</v>
      </c>
      <c r="X3782" s="41"/>
    </row>
    <row r="3783" spans="1:24" ht="153" x14ac:dyDescent="0.25">
      <c r="A3783" s="6" t="s">
        <v>11050</v>
      </c>
      <c r="B3783" s="6" t="s">
        <v>25</v>
      </c>
      <c r="C3783" s="11" t="s">
        <v>598</v>
      </c>
      <c r="D3783" s="11" t="s">
        <v>366</v>
      </c>
      <c r="E3783" s="11" t="s">
        <v>599</v>
      </c>
      <c r="F3783" s="6" t="s">
        <v>600</v>
      </c>
      <c r="G3783" s="6" t="s">
        <v>30</v>
      </c>
      <c r="H3783" s="126">
        <v>60</v>
      </c>
      <c r="I3783" s="6" t="s">
        <v>31</v>
      </c>
      <c r="J3783" s="6" t="s">
        <v>32</v>
      </c>
      <c r="K3783" s="3" t="s">
        <v>628</v>
      </c>
      <c r="L3783" s="6" t="s">
        <v>34</v>
      </c>
      <c r="M3783" s="6" t="s">
        <v>35</v>
      </c>
      <c r="N3783" s="11" t="s">
        <v>78</v>
      </c>
      <c r="O3783" s="3" t="s">
        <v>79</v>
      </c>
      <c r="P3783" s="41" t="s">
        <v>38</v>
      </c>
      <c r="Q3783" s="2" t="s">
        <v>39</v>
      </c>
      <c r="R3783" s="9">
        <v>16</v>
      </c>
      <c r="S3783" s="9">
        <v>2896.8</v>
      </c>
      <c r="T3783" s="9">
        <f t="shared" si="1968"/>
        <v>46348.800000000003</v>
      </c>
      <c r="U3783" s="9">
        <f t="shared" si="1969"/>
        <v>51910.65600000001</v>
      </c>
      <c r="V3783" s="6" t="s">
        <v>80</v>
      </c>
      <c r="W3783" s="345">
        <v>2016</v>
      </c>
      <c r="X3783" s="41"/>
    </row>
    <row r="3784" spans="1:24" ht="153" x14ac:dyDescent="0.25">
      <c r="A3784" s="6" t="s">
        <v>11051</v>
      </c>
      <c r="B3784" s="6" t="s">
        <v>25</v>
      </c>
      <c r="C3784" s="11" t="s">
        <v>620</v>
      </c>
      <c r="D3784" s="11" t="s">
        <v>366</v>
      </c>
      <c r="E3784" s="11" t="s">
        <v>621</v>
      </c>
      <c r="F3784" s="6" t="s">
        <v>624</v>
      </c>
      <c r="G3784" s="6" t="s">
        <v>30</v>
      </c>
      <c r="H3784" s="126">
        <v>60</v>
      </c>
      <c r="I3784" s="6" t="s">
        <v>31</v>
      </c>
      <c r="J3784" s="6" t="s">
        <v>32</v>
      </c>
      <c r="K3784" s="3" t="s">
        <v>628</v>
      </c>
      <c r="L3784" s="6" t="s">
        <v>34</v>
      </c>
      <c r="M3784" s="6" t="s">
        <v>35</v>
      </c>
      <c r="N3784" s="11" t="s">
        <v>78</v>
      </c>
      <c r="O3784" s="3" t="s">
        <v>79</v>
      </c>
      <c r="P3784" s="41" t="s">
        <v>38</v>
      </c>
      <c r="Q3784" s="2" t="s">
        <v>39</v>
      </c>
      <c r="R3784" s="9">
        <v>117</v>
      </c>
      <c r="S3784" s="9">
        <v>455</v>
      </c>
      <c r="T3784" s="9">
        <f t="shared" ref="T3784" si="1970">S3784*R3784</f>
        <v>53235</v>
      </c>
      <c r="U3784" s="9">
        <f t="shared" ref="U3784" si="1971">T3784*1.12</f>
        <v>59623.200000000004</v>
      </c>
      <c r="V3784" s="6" t="s">
        <v>80</v>
      </c>
      <c r="W3784" s="345">
        <v>2016</v>
      </c>
      <c r="X3784" s="41"/>
    </row>
    <row r="3785" spans="1:24" ht="153" x14ac:dyDescent="0.25">
      <c r="A3785" s="6" t="s">
        <v>11052</v>
      </c>
      <c r="B3785" s="6" t="s">
        <v>25</v>
      </c>
      <c r="C3785" s="11" t="s">
        <v>11341</v>
      </c>
      <c r="D3785" s="11" t="s">
        <v>366</v>
      </c>
      <c r="E3785" s="11" t="s">
        <v>11342</v>
      </c>
      <c r="F3785" s="283" t="s">
        <v>11070</v>
      </c>
      <c r="G3785" s="6" t="s">
        <v>30</v>
      </c>
      <c r="H3785" s="126">
        <v>60</v>
      </c>
      <c r="I3785" s="6" t="s">
        <v>31</v>
      </c>
      <c r="J3785" s="6" t="s">
        <v>32</v>
      </c>
      <c r="K3785" s="3" t="s">
        <v>628</v>
      </c>
      <c r="L3785" s="6" t="s">
        <v>34</v>
      </c>
      <c r="M3785" s="6" t="s">
        <v>35</v>
      </c>
      <c r="N3785" s="11" t="s">
        <v>78</v>
      </c>
      <c r="O3785" s="3" t="s">
        <v>79</v>
      </c>
      <c r="P3785" s="41" t="s">
        <v>38</v>
      </c>
      <c r="Q3785" s="2" t="s">
        <v>39</v>
      </c>
      <c r="R3785" s="9">
        <v>6</v>
      </c>
      <c r="S3785" s="9">
        <v>243.6</v>
      </c>
      <c r="T3785" s="9">
        <f>S3785*R3785</f>
        <v>1461.6</v>
      </c>
      <c r="U3785" s="9">
        <f t="shared" ref="U3785" si="1972">T3785*1.12</f>
        <v>1636.992</v>
      </c>
      <c r="V3785" s="6" t="s">
        <v>80</v>
      </c>
      <c r="W3785" s="345">
        <v>2016</v>
      </c>
      <c r="X3785" s="41"/>
    </row>
    <row r="3786" spans="1:24" ht="153" x14ac:dyDescent="0.25">
      <c r="A3786" s="6" t="s">
        <v>11053</v>
      </c>
      <c r="B3786" s="6" t="s">
        <v>25</v>
      </c>
      <c r="C3786" s="11" t="s">
        <v>667</v>
      </c>
      <c r="D3786" s="11" t="s">
        <v>655</v>
      </c>
      <c r="E3786" s="11" t="s">
        <v>668</v>
      </c>
      <c r="F3786" s="283" t="s">
        <v>11071</v>
      </c>
      <c r="G3786" s="6" t="s">
        <v>30</v>
      </c>
      <c r="H3786" s="126">
        <v>60</v>
      </c>
      <c r="I3786" s="6" t="s">
        <v>31</v>
      </c>
      <c r="J3786" s="6" t="s">
        <v>32</v>
      </c>
      <c r="K3786" s="3" t="s">
        <v>628</v>
      </c>
      <c r="L3786" s="6" t="s">
        <v>34</v>
      </c>
      <c r="M3786" s="6" t="s">
        <v>35</v>
      </c>
      <c r="N3786" s="11" t="s">
        <v>78</v>
      </c>
      <c r="O3786" s="3" t="s">
        <v>79</v>
      </c>
      <c r="P3786" s="41" t="s">
        <v>38</v>
      </c>
      <c r="Q3786" s="2" t="s">
        <v>39</v>
      </c>
      <c r="R3786" s="23">
        <v>3</v>
      </c>
      <c r="S3786" s="23">
        <v>10704</v>
      </c>
      <c r="T3786" s="9">
        <f t="shared" ref="T3786:T3792" si="1973">S3786*R3786</f>
        <v>32112</v>
      </c>
      <c r="U3786" s="9">
        <f t="shared" ref="U3786:U3792" si="1974">T3786*1.12</f>
        <v>35965.440000000002</v>
      </c>
      <c r="V3786" s="6" t="s">
        <v>80</v>
      </c>
      <c r="W3786" s="345">
        <v>2016</v>
      </c>
      <c r="X3786" s="41"/>
    </row>
    <row r="3787" spans="1:24" ht="153" x14ac:dyDescent="0.25">
      <c r="A3787" s="6" t="s">
        <v>11078</v>
      </c>
      <c r="B3787" s="6" t="s">
        <v>25</v>
      </c>
      <c r="C3787" s="11" t="s">
        <v>667</v>
      </c>
      <c r="D3787" s="11" t="s">
        <v>655</v>
      </c>
      <c r="E3787" s="11" t="s">
        <v>668</v>
      </c>
      <c r="F3787" s="283" t="s">
        <v>11072</v>
      </c>
      <c r="G3787" s="6" t="s">
        <v>30</v>
      </c>
      <c r="H3787" s="126">
        <v>60</v>
      </c>
      <c r="I3787" s="6" t="s">
        <v>31</v>
      </c>
      <c r="J3787" s="6" t="s">
        <v>32</v>
      </c>
      <c r="K3787" s="3" t="s">
        <v>628</v>
      </c>
      <c r="L3787" s="6" t="s">
        <v>34</v>
      </c>
      <c r="M3787" s="6" t="s">
        <v>35</v>
      </c>
      <c r="N3787" s="11" t="s">
        <v>78</v>
      </c>
      <c r="O3787" s="3" t="s">
        <v>79</v>
      </c>
      <c r="P3787" s="41" t="s">
        <v>38</v>
      </c>
      <c r="Q3787" s="2" t="s">
        <v>39</v>
      </c>
      <c r="R3787" s="23">
        <v>1</v>
      </c>
      <c r="S3787" s="23">
        <v>10704</v>
      </c>
      <c r="T3787" s="9">
        <f t="shared" si="1973"/>
        <v>10704</v>
      </c>
      <c r="U3787" s="9">
        <f t="shared" si="1974"/>
        <v>11988.480000000001</v>
      </c>
      <c r="V3787" s="6" t="s">
        <v>80</v>
      </c>
      <c r="W3787" s="345">
        <v>2016</v>
      </c>
      <c r="X3787" s="41"/>
    </row>
    <row r="3788" spans="1:24" ht="153" x14ac:dyDescent="0.25">
      <c r="A3788" s="6" t="s">
        <v>11079</v>
      </c>
      <c r="B3788" s="6" t="s">
        <v>25</v>
      </c>
      <c r="C3788" s="11" t="s">
        <v>667</v>
      </c>
      <c r="D3788" s="11" t="s">
        <v>655</v>
      </c>
      <c r="E3788" s="11" t="s">
        <v>668</v>
      </c>
      <c r="F3788" s="283" t="s">
        <v>11073</v>
      </c>
      <c r="G3788" s="6" t="s">
        <v>30</v>
      </c>
      <c r="H3788" s="126">
        <v>60</v>
      </c>
      <c r="I3788" s="6" t="s">
        <v>31</v>
      </c>
      <c r="J3788" s="6" t="s">
        <v>32</v>
      </c>
      <c r="K3788" s="3" t="s">
        <v>628</v>
      </c>
      <c r="L3788" s="6" t="s">
        <v>34</v>
      </c>
      <c r="M3788" s="6" t="s">
        <v>35</v>
      </c>
      <c r="N3788" s="11" t="s">
        <v>78</v>
      </c>
      <c r="O3788" s="3" t="s">
        <v>79</v>
      </c>
      <c r="P3788" s="41" t="s">
        <v>38</v>
      </c>
      <c r="Q3788" s="2" t="s">
        <v>39</v>
      </c>
      <c r="R3788" s="23">
        <v>6</v>
      </c>
      <c r="S3788" s="23">
        <v>5760</v>
      </c>
      <c r="T3788" s="9">
        <f t="shared" si="1973"/>
        <v>34560</v>
      </c>
      <c r="U3788" s="9">
        <f t="shared" si="1974"/>
        <v>38707.200000000004</v>
      </c>
      <c r="V3788" s="6" t="s">
        <v>80</v>
      </c>
      <c r="W3788" s="345">
        <v>2016</v>
      </c>
      <c r="X3788" s="41"/>
    </row>
    <row r="3789" spans="1:24" ht="153" x14ac:dyDescent="0.25">
      <c r="A3789" s="6" t="s">
        <v>11080</v>
      </c>
      <c r="B3789" s="6" t="s">
        <v>25</v>
      </c>
      <c r="C3789" s="11" t="s">
        <v>667</v>
      </c>
      <c r="D3789" s="11" t="s">
        <v>655</v>
      </c>
      <c r="E3789" s="11" t="s">
        <v>668</v>
      </c>
      <c r="F3789" s="283" t="s">
        <v>11074</v>
      </c>
      <c r="G3789" s="6" t="s">
        <v>30</v>
      </c>
      <c r="H3789" s="126">
        <v>60</v>
      </c>
      <c r="I3789" s="6" t="s">
        <v>31</v>
      </c>
      <c r="J3789" s="6" t="s">
        <v>32</v>
      </c>
      <c r="K3789" s="3" t="s">
        <v>628</v>
      </c>
      <c r="L3789" s="6" t="s">
        <v>34</v>
      </c>
      <c r="M3789" s="6" t="s">
        <v>35</v>
      </c>
      <c r="N3789" s="11" t="s">
        <v>78</v>
      </c>
      <c r="O3789" s="3" t="s">
        <v>79</v>
      </c>
      <c r="P3789" s="41" t="s">
        <v>38</v>
      </c>
      <c r="Q3789" s="2" t="s">
        <v>39</v>
      </c>
      <c r="R3789" s="23">
        <v>2</v>
      </c>
      <c r="S3789" s="23">
        <v>5760</v>
      </c>
      <c r="T3789" s="9">
        <f t="shared" si="1973"/>
        <v>11520</v>
      </c>
      <c r="U3789" s="9">
        <f t="shared" si="1974"/>
        <v>12902.400000000001</v>
      </c>
      <c r="V3789" s="6" t="s">
        <v>80</v>
      </c>
      <c r="W3789" s="345">
        <v>2016</v>
      </c>
      <c r="X3789" s="41"/>
    </row>
    <row r="3790" spans="1:24" ht="153" x14ac:dyDescent="0.25">
      <c r="A3790" s="6" t="s">
        <v>11081</v>
      </c>
      <c r="B3790" s="6" t="s">
        <v>25</v>
      </c>
      <c r="C3790" s="11" t="s">
        <v>667</v>
      </c>
      <c r="D3790" s="11" t="s">
        <v>655</v>
      </c>
      <c r="E3790" s="11" t="s">
        <v>668</v>
      </c>
      <c r="F3790" s="283" t="s">
        <v>11075</v>
      </c>
      <c r="G3790" s="6" t="s">
        <v>30</v>
      </c>
      <c r="H3790" s="126">
        <v>60</v>
      </c>
      <c r="I3790" s="6" t="s">
        <v>31</v>
      </c>
      <c r="J3790" s="6" t="s">
        <v>32</v>
      </c>
      <c r="K3790" s="3" t="s">
        <v>628</v>
      </c>
      <c r="L3790" s="6" t="s">
        <v>34</v>
      </c>
      <c r="M3790" s="6" t="s">
        <v>35</v>
      </c>
      <c r="N3790" s="11" t="s">
        <v>78</v>
      </c>
      <c r="O3790" s="3" t="s">
        <v>79</v>
      </c>
      <c r="P3790" s="41" t="s">
        <v>38</v>
      </c>
      <c r="Q3790" s="2" t="s">
        <v>39</v>
      </c>
      <c r="R3790" s="23">
        <v>3</v>
      </c>
      <c r="S3790" s="23">
        <v>5230</v>
      </c>
      <c r="T3790" s="9">
        <f t="shared" si="1973"/>
        <v>15690</v>
      </c>
      <c r="U3790" s="9">
        <f t="shared" si="1974"/>
        <v>17572.800000000003</v>
      </c>
      <c r="V3790" s="6" t="s">
        <v>80</v>
      </c>
      <c r="W3790" s="345">
        <v>2016</v>
      </c>
      <c r="X3790" s="41"/>
    </row>
    <row r="3791" spans="1:24" ht="153" x14ac:dyDescent="0.25">
      <c r="A3791" s="6" t="s">
        <v>11082</v>
      </c>
      <c r="B3791" s="6" t="s">
        <v>25</v>
      </c>
      <c r="C3791" s="11" t="s">
        <v>667</v>
      </c>
      <c r="D3791" s="11" t="s">
        <v>655</v>
      </c>
      <c r="E3791" s="11" t="s">
        <v>668</v>
      </c>
      <c r="F3791" s="283" t="s">
        <v>11076</v>
      </c>
      <c r="G3791" s="6" t="s">
        <v>30</v>
      </c>
      <c r="H3791" s="126">
        <v>60</v>
      </c>
      <c r="I3791" s="6" t="s">
        <v>31</v>
      </c>
      <c r="J3791" s="6" t="s">
        <v>32</v>
      </c>
      <c r="K3791" s="3" t="s">
        <v>628</v>
      </c>
      <c r="L3791" s="6" t="s">
        <v>34</v>
      </c>
      <c r="M3791" s="6" t="s">
        <v>35</v>
      </c>
      <c r="N3791" s="11" t="s">
        <v>78</v>
      </c>
      <c r="O3791" s="3" t="s">
        <v>79</v>
      </c>
      <c r="P3791" s="41" t="s">
        <v>38</v>
      </c>
      <c r="Q3791" s="2" t="s">
        <v>39</v>
      </c>
      <c r="R3791" s="23">
        <v>6</v>
      </c>
      <c r="S3791" s="23">
        <v>4560</v>
      </c>
      <c r="T3791" s="9">
        <f t="shared" si="1973"/>
        <v>27360</v>
      </c>
      <c r="U3791" s="9">
        <f t="shared" si="1974"/>
        <v>30643.200000000004</v>
      </c>
      <c r="V3791" s="6" t="s">
        <v>80</v>
      </c>
      <c r="W3791" s="345">
        <v>2016</v>
      </c>
      <c r="X3791" s="41"/>
    </row>
    <row r="3792" spans="1:24" ht="153" x14ac:dyDescent="0.25">
      <c r="A3792" s="6" t="s">
        <v>11083</v>
      </c>
      <c r="B3792" s="6" t="s">
        <v>25</v>
      </c>
      <c r="C3792" s="11" t="s">
        <v>7983</v>
      </c>
      <c r="D3792" s="11" t="s">
        <v>417</v>
      </c>
      <c r="E3792" s="11" t="s">
        <v>7984</v>
      </c>
      <c r="F3792" s="283" t="s">
        <v>11077</v>
      </c>
      <c r="G3792" s="6" t="s">
        <v>30</v>
      </c>
      <c r="H3792" s="126">
        <v>60</v>
      </c>
      <c r="I3792" s="6" t="s">
        <v>31</v>
      </c>
      <c r="J3792" s="6" t="s">
        <v>32</v>
      </c>
      <c r="K3792" s="3" t="s">
        <v>628</v>
      </c>
      <c r="L3792" s="6" t="s">
        <v>34</v>
      </c>
      <c r="M3792" s="6" t="s">
        <v>35</v>
      </c>
      <c r="N3792" s="11" t="s">
        <v>78</v>
      </c>
      <c r="O3792" s="3" t="s">
        <v>79</v>
      </c>
      <c r="P3792" s="41" t="s">
        <v>38</v>
      </c>
      <c r="Q3792" s="2" t="s">
        <v>39</v>
      </c>
      <c r="R3792" s="23">
        <v>2</v>
      </c>
      <c r="S3792" s="23">
        <v>20184</v>
      </c>
      <c r="T3792" s="9">
        <f t="shared" si="1973"/>
        <v>40368</v>
      </c>
      <c r="U3792" s="9">
        <f t="shared" si="1974"/>
        <v>45212.160000000003</v>
      </c>
      <c r="V3792" s="6" t="s">
        <v>80</v>
      </c>
      <c r="W3792" s="345">
        <v>2016</v>
      </c>
      <c r="X3792" s="41"/>
    </row>
    <row r="3793" spans="1:24" ht="153" x14ac:dyDescent="0.25">
      <c r="A3793" s="6" t="s">
        <v>11086</v>
      </c>
      <c r="B3793" s="6" t="s">
        <v>25</v>
      </c>
      <c r="C3793" s="11" t="s">
        <v>11144</v>
      </c>
      <c r="D3793" s="11" t="s">
        <v>11145</v>
      </c>
      <c r="E3793" s="11" t="s">
        <v>11146</v>
      </c>
      <c r="F3793" s="283" t="s">
        <v>11084</v>
      </c>
      <c r="G3793" s="6" t="s">
        <v>30</v>
      </c>
      <c r="H3793" s="126">
        <v>60</v>
      </c>
      <c r="I3793" s="6" t="s">
        <v>31</v>
      </c>
      <c r="J3793" s="6" t="s">
        <v>32</v>
      </c>
      <c r="K3793" s="3" t="s">
        <v>628</v>
      </c>
      <c r="L3793" s="6" t="s">
        <v>34</v>
      </c>
      <c r="M3793" s="6" t="s">
        <v>35</v>
      </c>
      <c r="N3793" s="11" t="s">
        <v>78</v>
      </c>
      <c r="O3793" s="3" t="s">
        <v>79</v>
      </c>
      <c r="P3793" s="41" t="s">
        <v>38</v>
      </c>
      <c r="Q3793" s="2" t="s">
        <v>39</v>
      </c>
      <c r="R3793" s="23">
        <v>6362</v>
      </c>
      <c r="S3793" s="23">
        <v>28</v>
      </c>
      <c r="T3793" s="9">
        <f t="shared" ref="T3793:T3794" si="1975">S3793*R3793</f>
        <v>178136</v>
      </c>
      <c r="U3793" s="9">
        <f t="shared" ref="U3793:U3794" si="1976">T3793*1.12</f>
        <v>199512.32000000001</v>
      </c>
      <c r="V3793" s="6" t="s">
        <v>80</v>
      </c>
      <c r="W3793" s="345">
        <v>2016</v>
      </c>
      <c r="X3793" s="41"/>
    </row>
    <row r="3794" spans="1:24" ht="95.25" customHeight="1" x14ac:dyDescent="0.25">
      <c r="A3794" s="6" t="s">
        <v>11087</v>
      </c>
      <c r="B3794" s="6" t="s">
        <v>25</v>
      </c>
      <c r="C3794" s="11" t="s">
        <v>11147</v>
      </c>
      <c r="D3794" s="11" t="s">
        <v>1300</v>
      </c>
      <c r="E3794" s="11" t="s">
        <v>11148</v>
      </c>
      <c r="F3794" s="283" t="s">
        <v>11085</v>
      </c>
      <c r="G3794" s="6" t="s">
        <v>30</v>
      </c>
      <c r="H3794" s="126">
        <v>0</v>
      </c>
      <c r="I3794" s="6" t="s">
        <v>31</v>
      </c>
      <c r="J3794" s="6" t="s">
        <v>32</v>
      </c>
      <c r="K3794" s="3" t="s">
        <v>628</v>
      </c>
      <c r="L3794" s="6" t="s">
        <v>34</v>
      </c>
      <c r="M3794" s="6" t="s">
        <v>35</v>
      </c>
      <c r="N3794" s="11" t="s">
        <v>36</v>
      </c>
      <c r="O3794" s="3" t="s">
        <v>2050</v>
      </c>
      <c r="P3794" s="41" t="s">
        <v>1303</v>
      </c>
      <c r="Q3794" s="11" t="s">
        <v>1304</v>
      </c>
      <c r="R3794" s="23">
        <v>25.44</v>
      </c>
      <c r="S3794" s="23">
        <v>1478</v>
      </c>
      <c r="T3794" s="9">
        <f t="shared" si="1975"/>
        <v>37600.32</v>
      </c>
      <c r="U3794" s="9">
        <f t="shared" si="1976"/>
        <v>42112.358400000005</v>
      </c>
      <c r="V3794" s="6"/>
      <c r="W3794" s="345">
        <v>2016</v>
      </c>
      <c r="X3794" s="41"/>
    </row>
    <row r="3795" spans="1:24" ht="153" x14ac:dyDescent="0.25">
      <c r="A3795" s="6" t="s">
        <v>11088</v>
      </c>
      <c r="B3795" s="6" t="s">
        <v>25</v>
      </c>
      <c r="C3795" s="11" t="s">
        <v>11149</v>
      </c>
      <c r="D3795" s="11" t="s">
        <v>676</v>
      </c>
      <c r="E3795" s="11" t="s">
        <v>11150</v>
      </c>
      <c r="F3795" s="283" t="s">
        <v>11099</v>
      </c>
      <c r="G3795" s="6" t="s">
        <v>30</v>
      </c>
      <c r="H3795" s="126">
        <v>60</v>
      </c>
      <c r="I3795" s="6" t="s">
        <v>31</v>
      </c>
      <c r="J3795" s="6" t="s">
        <v>32</v>
      </c>
      <c r="K3795" s="3" t="s">
        <v>628</v>
      </c>
      <c r="L3795" s="6" t="s">
        <v>34</v>
      </c>
      <c r="M3795" s="6" t="s">
        <v>35</v>
      </c>
      <c r="N3795" s="11" t="s">
        <v>78</v>
      </c>
      <c r="O3795" s="3" t="s">
        <v>79</v>
      </c>
      <c r="P3795" s="41" t="s">
        <v>38</v>
      </c>
      <c r="Q3795" s="2" t="s">
        <v>39</v>
      </c>
      <c r="R3795" s="23">
        <v>3</v>
      </c>
      <c r="S3795" s="23">
        <v>1640</v>
      </c>
      <c r="T3795" s="9">
        <f t="shared" ref="T3795:T3796" si="1977">S3795*R3795</f>
        <v>4920</v>
      </c>
      <c r="U3795" s="9">
        <f t="shared" ref="U3795:U3797" si="1978">T3795*1.12</f>
        <v>5510.4000000000005</v>
      </c>
      <c r="V3795" s="6" t="s">
        <v>80</v>
      </c>
      <c r="W3795" s="345">
        <v>2016</v>
      </c>
      <c r="X3795" s="41"/>
    </row>
    <row r="3796" spans="1:24" ht="153" x14ac:dyDescent="0.25">
      <c r="A3796" s="6" t="s">
        <v>11089</v>
      </c>
      <c r="B3796" s="6" t="s">
        <v>25</v>
      </c>
      <c r="C3796" s="11" t="s">
        <v>1482</v>
      </c>
      <c r="D3796" s="11" t="s">
        <v>1483</v>
      </c>
      <c r="E3796" s="11" t="s">
        <v>1484</v>
      </c>
      <c r="F3796" s="283" t="s">
        <v>11100</v>
      </c>
      <c r="G3796" s="6" t="s">
        <v>30</v>
      </c>
      <c r="H3796" s="126">
        <v>60</v>
      </c>
      <c r="I3796" s="6" t="s">
        <v>31</v>
      </c>
      <c r="J3796" s="6" t="s">
        <v>32</v>
      </c>
      <c r="K3796" s="3" t="s">
        <v>628</v>
      </c>
      <c r="L3796" s="6" t="s">
        <v>34</v>
      </c>
      <c r="M3796" s="6" t="s">
        <v>35</v>
      </c>
      <c r="N3796" s="11" t="s">
        <v>78</v>
      </c>
      <c r="O3796" s="3" t="s">
        <v>79</v>
      </c>
      <c r="P3796" s="32" t="s">
        <v>432</v>
      </c>
      <c r="Q3796" s="11" t="s">
        <v>433</v>
      </c>
      <c r="R3796" s="23">
        <v>0.16400000000000001</v>
      </c>
      <c r="S3796" s="23">
        <v>257442</v>
      </c>
      <c r="T3796" s="9">
        <f t="shared" si="1977"/>
        <v>42220.488000000005</v>
      </c>
      <c r="U3796" s="9">
        <f t="shared" si="1978"/>
        <v>47286.946560000011</v>
      </c>
      <c r="V3796" s="11" t="s">
        <v>80</v>
      </c>
      <c r="W3796" s="345">
        <v>2016</v>
      </c>
      <c r="X3796" s="41"/>
    </row>
    <row r="3797" spans="1:24" ht="153" x14ac:dyDescent="0.25">
      <c r="A3797" s="6" t="s">
        <v>11090</v>
      </c>
      <c r="B3797" s="6" t="s">
        <v>25</v>
      </c>
      <c r="C3797" s="11" t="s">
        <v>11140</v>
      </c>
      <c r="D3797" s="11" t="s">
        <v>1364</v>
      </c>
      <c r="E3797" s="11" t="s">
        <v>11141</v>
      </c>
      <c r="F3797" s="283" t="s">
        <v>11101</v>
      </c>
      <c r="G3797" s="6" t="s">
        <v>30</v>
      </c>
      <c r="H3797" s="126">
        <v>60</v>
      </c>
      <c r="I3797" s="6" t="s">
        <v>31</v>
      </c>
      <c r="J3797" s="6" t="s">
        <v>32</v>
      </c>
      <c r="K3797" s="3" t="s">
        <v>95</v>
      </c>
      <c r="L3797" s="6" t="s">
        <v>34</v>
      </c>
      <c r="M3797" s="6" t="s">
        <v>35</v>
      </c>
      <c r="N3797" s="11" t="s">
        <v>78</v>
      </c>
      <c r="O3797" s="3" t="s">
        <v>79</v>
      </c>
      <c r="P3797" s="32" t="s">
        <v>1367</v>
      </c>
      <c r="Q3797" s="3" t="s">
        <v>1368</v>
      </c>
      <c r="R3797" s="9">
        <v>2.75</v>
      </c>
      <c r="S3797" s="9">
        <v>11200</v>
      </c>
      <c r="T3797" s="9">
        <f>S3797*R3797</f>
        <v>30800</v>
      </c>
      <c r="U3797" s="9">
        <f t="shared" si="1978"/>
        <v>34496</v>
      </c>
      <c r="V3797" s="11" t="s">
        <v>80</v>
      </c>
      <c r="W3797" s="345">
        <v>2016</v>
      </c>
      <c r="X3797" s="41"/>
    </row>
    <row r="3798" spans="1:24" ht="153" x14ac:dyDescent="0.25">
      <c r="A3798" s="6" t="s">
        <v>11091</v>
      </c>
      <c r="B3798" s="6" t="s">
        <v>25</v>
      </c>
      <c r="C3798" s="11" t="s">
        <v>11161</v>
      </c>
      <c r="D3798" s="11" t="s">
        <v>11162</v>
      </c>
      <c r="E3798" s="11" t="s">
        <v>11163</v>
      </c>
      <c r="F3798" s="283" t="s">
        <v>11102</v>
      </c>
      <c r="G3798" s="6" t="s">
        <v>30</v>
      </c>
      <c r="H3798" s="126">
        <v>0</v>
      </c>
      <c r="I3798" s="6" t="s">
        <v>31</v>
      </c>
      <c r="J3798" s="6" t="s">
        <v>32</v>
      </c>
      <c r="K3798" s="3" t="s">
        <v>628</v>
      </c>
      <c r="L3798" s="6" t="s">
        <v>34</v>
      </c>
      <c r="M3798" s="6" t="s">
        <v>35</v>
      </c>
      <c r="N3798" s="11" t="s">
        <v>36</v>
      </c>
      <c r="O3798" s="3" t="s">
        <v>2050</v>
      </c>
      <c r="P3798" s="32" t="s">
        <v>301</v>
      </c>
      <c r="Q3798" s="11" t="s">
        <v>2030</v>
      </c>
      <c r="R3798" s="23">
        <v>1</v>
      </c>
      <c r="S3798" s="23">
        <v>1210625</v>
      </c>
      <c r="T3798" s="9">
        <f>S3798*R3798</f>
        <v>1210625</v>
      </c>
      <c r="U3798" s="9">
        <f t="shared" ref="U3798" si="1979">T3798*1.12</f>
        <v>1355900.0000000002</v>
      </c>
      <c r="V3798" s="6"/>
      <c r="W3798" s="345">
        <v>2016</v>
      </c>
      <c r="X3798" s="41"/>
    </row>
    <row r="3799" spans="1:24" ht="153" x14ac:dyDescent="0.25">
      <c r="A3799" s="6" t="s">
        <v>11092</v>
      </c>
      <c r="B3799" s="6" t="s">
        <v>25</v>
      </c>
      <c r="C3799" s="11" t="s">
        <v>11168</v>
      </c>
      <c r="D3799" s="11" t="s">
        <v>4202</v>
      </c>
      <c r="E3799" s="11" t="s">
        <v>11169</v>
      </c>
      <c r="F3799" s="356" t="s">
        <v>11103</v>
      </c>
      <c r="G3799" s="6" t="s">
        <v>30</v>
      </c>
      <c r="H3799" s="126">
        <v>60</v>
      </c>
      <c r="I3799" s="6" t="s">
        <v>31</v>
      </c>
      <c r="J3799" s="6" t="s">
        <v>32</v>
      </c>
      <c r="K3799" s="3" t="s">
        <v>628</v>
      </c>
      <c r="L3799" s="6" t="s">
        <v>34</v>
      </c>
      <c r="M3799" s="6" t="s">
        <v>35</v>
      </c>
      <c r="N3799" s="11" t="s">
        <v>78</v>
      </c>
      <c r="O3799" s="3" t="s">
        <v>79</v>
      </c>
      <c r="P3799" s="32" t="s">
        <v>38</v>
      </c>
      <c r="Q3799" s="11" t="s">
        <v>39</v>
      </c>
      <c r="R3799" s="23">
        <v>1</v>
      </c>
      <c r="S3799" s="23">
        <v>1021205.36</v>
      </c>
      <c r="T3799" s="9">
        <f>S3799*R3799</f>
        <v>1021205.36</v>
      </c>
      <c r="U3799" s="9">
        <f t="shared" ref="U3799" si="1980">T3799*1.12</f>
        <v>1143750.0032000002</v>
      </c>
      <c r="V3799" s="6" t="s">
        <v>80</v>
      </c>
      <c r="W3799" s="345">
        <v>2016</v>
      </c>
      <c r="X3799" s="41"/>
    </row>
    <row r="3800" spans="1:24" ht="153" x14ac:dyDescent="0.25">
      <c r="A3800" s="6" t="s">
        <v>11104</v>
      </c>
      <c r="B3800" s="6" t="s">
        <v>25</v>
      </c>
      <c r="C3800" s="11" t="s">
        <v>11164</v>
      </c>
      <c r="D3800" s="11" t="s">
        <v>2204</v>
      </c>
      <c r="E3800" s="11" t="s">
        <v>11165</v>
      </c>
      <c r="F3800" s="356" t="s">
        <v>11110</v>
      </c>
      <c r="G3800" s="6" t="s">
        <v>30</v>
      </c>
      <c r="H3800" s="126">
        <v>0</v>
      </c>
      <c r="I3800" s="6" t="s">
        <v>31</v>
      </c>
      <c r="J3800" s="6" t="s">
        <v>32</v>
      </c>
      <c r="K3800" s="3" t="s">
        <v>628</v>
      </c>
      <c r="L3800" s="6" t="s">
        <v>34</v>
      </c>
      <c r="M3800" s="6" t="s">
        <v>35</v>
      </c>
      <c r="N3800" s="11" t="s">
        <v>36</v>
      </c>
      <c r="O3800" s="3" t="s">
        <v>11093</v>
      </c>
      <c r="P3800" s="32" t="s">
        <v>38</v>
      </c>
      <c r="Q3800" s="11" t="s">
        <v>39</v>
      </c>
      <c r="R3800" s="23">
        <v>1</v>
      </c>
      <c r="S3800" s="23">
        <v>251509.62</v>
      </c>
      <c r="T3800" s="9">
        <f t="shared" ref="T3800:T3805" si="1981">S3800*R3800</f>
        <v>251509.62</v>
      </c>
      <c r="U3800" s="9">
        <f t="shared" ref="U3800:U3805" si="1982">T3800*1.12</f>
        <v>281690.77439999999</v>
      </c>
      <c r="V3800" s="6"/>
      <c r="W3800" s="345">
        <v>2016</v>
      </c>
      <c r="X3800" s="41"/>
    </row>
    <row r="3801" spans="1:24" ht="153" x14ac:dyDescent="0.25">
      <c r="A3801" s="6" t="s">
        <v>11105</v>
      </c>
      <c r="B3801" s="6" t="s">
        <v>25</v>
      </c>
      <c r="C3801" s="11" t="s">
        <v>8214</v>
      </c>
      <c r="D3801" s="11" t="s">
        <v>8215</v>
      </c>
      <c r="E3801" s="11" t="s">
        <v>8216</v>
      </c>
      <c r="F3801" s="356" t="s">
        <v>11111</v>
      </c>
      <c r="G3801" s="6" t="s">
        <v>30</v>
      </c>
      <c r="H3801" s="126">
        <v>0</v>
      </c>
      <c r="I3801" s="6" t="s">
        <v>31</v>
      </c>
      <c r="J3801" s="6" t="s">
        <v>32</v>
      </c>
      <c r="K3801" s="3" t="s">
        <v>628</v>
      </c>
      <c r="L3801" s="6" t="s">
        <v>34</v>
      </c>
      <c r="M3801" s="6" t="s">
        <v>35</v>
      </c>
      <c r="N3801" s="11" t="s">
        <v>36</v>
      </c>
      <c r="O3801" s="3" t="s">
        <v>11093</v>
      </c>
      <c r="P3801" s="32" t="s">
        <v>38</v>
      </c>
      <c r="Q3801" s="11" t="s">
        <v>39</v>
      </c>
      <c r="R3801" s="23">
        <v>3</v>
      </c>
      <c r="S3801" s="23">
        <v>104478.12</v>
      </c>
      <c r="T3801" s="9">
        <f t="shared" si="1981"/>
        <v>313434.36</v>
      </c>
      <c r="U3801" s="9">
        <f t="shared" si="1982"/>
        <v>351046.48320000002</v>
      </c>
      <c r="V3801" s="6"/>
      <c r="W3801" s="345">
        <v>2016</v>
      </c>
      <c r="X3801" s="41"/>
    </row>
    <row r="3802" spans="1:24" ht="153" x14ac:dyDescent="0.25">
      <c r="A3802" s="6" t="s">
        <v>11106</v>
      </c>
      <c r="B3802" s="6" t="s">
        <v>25</v>
      </c>
      <c r="C3802" s="11" t="s">
        <v>11170</v>
      </c>
      <c r="D3802" s="11" t="s">
        <v>11171</v>
      </c>
      <c r="E3802" s="11" t="s">
        <v>11172</v>
      </c>
      <c r="F3802" s="356" t="s">
        <v>11112</v>
      </c>
      <c r="G3802" s="6" t="s">
        <v>30</v>
      </c>
      <c r="H3802" s="126">
        <v>0</v>
      </c>
      <c r="I3802" s="6" t="s">
        <v>31</v>
      </c>
      <c r="J3802" s="6" t="s">
        <v>32</v>
      </c>
      <c r="K3802" s="3" t="s">
        <v>628</v>
      </c>
      <c r="L3802" s="6" t="s">
        <v>34</v>
      </c>
      <c r="M3802" s="6" t="s">
        <v>35</v>
      </c>
      <c r="N3802" s="11" t="s">
        <v>36</v>
      </c>
      <c r="O3802" s="3" t="s">
        <v>11093</v>
      </c>
      <c r="P3802" s="32" t="s">
        <v>38</v>
      </c>
      <c r="Q3802" s="11" t="s">
        <v>39</v>
      </c>
      <c r="R3802" s="23">
        <v>6</v>
      </c>
      <c r="S3802" s="23">
        <v>38106.25</v>
      </c>
      <c r="T3802" s="9">
        <f t="shared" si="1981"/>
        <v>228637.5</v>
      </c>
      <c r="U3802" s="9">
        <f t="shared" si="1982"/>
        <v>256074.00000000003</v>
      </c>
      <c r="V3802" s="6"/>
      <c r="W3802" s="345">
        <v>2016</v>
      </c>
      <c r="X3802" s="41"/>
    </row>
    <row r="3803" spans="1:24" ht="153" x14ac:dyDescent="0.25">
      <c r="A3803" s="6" t="s">
        <v>11107</v>
      </c>
      <c r="B3803" s="6" t="s">
        <v>25</v>
      </c>
      <c r="C3803" s="11" t="s">
        <v>11166</v>
      </c>
      <c r="D3803" s="11" t="s">
        <v>2204</v>
      </c>
      <c r="E3803" s="11" t="s">
        <v>11167</v>
      </c>
      <c r="F3803" s="356" t="s">
        <v>11113</v>
      </c>
      <c r="G3803" s="6" t="s">
        <v>30</v>
      </c>
      <c r="H3803" s="126">
        <v>0</v>
      </c>
      <c r="I3803" s="6" t="s">
        <v>31</v>
      </c>
      <c r="J3803" s="6" t="s">
        <v>32</v>
      </c>
      <c r="K3803" s="3" t="s">
        <v>628</v>
      </c>
      <c r="L3803" s="6" t="s">
        <v>34</v>
      </c>
      <c r="M3803" s="6" t="s">
        <v>35</v>
      </c>
      <c r="N3803" s="11" t="s">
        <v>36</v>
      </c>
      <c r="O3803" s="3" t="s">
        <v>11093</v>
      </c>
      <c r="P3803" s="32" t="s">
        <v>38</v>
      </c>
      <c r="Q3803" s="11" t="s">
        <v>39</v>
      </c>
      <c r="R3803" s="23">
        <v>2</v>
      </c>
      <c r="S3803" s="23">
        <v>261639.19</v>
      </c>
      <c r="T3803" s="9">
        <f t="shared" si="1981"/>
        <v>523278.38</v>
      </c>
      <c r="U3803" s="9">
        <f t="shared" si="1982"/>
        <v>586071.78560000006</v>
      </c>
      <c r="V3803" s="6"/>
      <c r="W3803" s="345">
        <v>2016</v>
      </c>
      <c r="X3803" s="41"/>
    </row>
    <row r="3804" spans="1:24" ht="153" x14ac:dyDescent="0.25">
      <c r="A3804" s="6" t="s">
        <v>11108</v>
      </c>
      <c r="B3804" s="6" t="s">
        <v>25</v>
      </c>
      <c r="C3804" s="11" t="s">
        <v>11151</v>
      </c>
      <c r="D3804" s="11" t="s">
        <v>4081</v>
      </c>
      <c r="E3804" s="11" t="s">
        <v>11152</v>
      </c>
      <c r="F3804" s="356" t="s">
        <v>11114</v>
      </c>
      <c r="G3804" s="6" t="s">
        <v>30</v>
      </c>
      <c r="H3804" s="126">
        <v>0</v>
      </c>
      <c r="I3804" s="6" t="s">
        <v>31</v>
      </c>
      <c r="J3804" s="6" t="s">
        <v>32</v>
      </c>
      <c r="K3804" s="3" t="s">
        <v>628</v>
      </c>
      <c r="L3804" s="6" t="s">
        <v>34</v>
      </c>
      <c r="M3804" s="6" t="s">
        <v>35</v>
      </c>
      <c r="N3804" s="11" t="s">
        <v>36</v>
      </c>
      <c r="O3804" s="3" t="s">
        <v>11093</v>
      </c>
      <c r="P3804" s="41" t="s">
        <v>38</v>
      </c>
      <c r="Q3804" s="88" t="s">
        <v>39</v>
      </c>
      <c r="R3804" s="23">
        <v>6</v>
      </c>
      <c r="S3804" s="23">
        <v>2074</v>
      </c>
      <c r="T3804" s="9">
        <f t="shared" si="1981"/>
        <v>12444</v>
      </c>
      <c r="U3804" s="9">
        <f t="shared" si="1982"/>
        <v>13937.28</v>
      </c>
      <c r="V3804" s="6"/>
      <c r="W3804" s="345">
        <v>2016</v>
      </c>
      <c r="X3804" s="41"/>
    </row>
    <row r="3805" spans="1:24" ht="102" x14ac:dyDescent="0.25">
      <c r="A3805" s="6" t="s">
        <v>11109</v>
      </c>
      <c r="B3805" s="6" t="s">
        <v>25</v>
      </c>
      <c r="C3805" s="11" t="s">
        <v>8214</v>
      </c>
      <c r="D3805" s="11" t="s">
        <v>8215</v>
      </c>
      <c r="E3805" s="11" t="s">
        <v>8216</v>
      </c>
      <c r="F3805" s="356" t="s">
        <v>11115</v>
      </c>
      <c r="G3805" s="6" t="s">
        <v>30</v>
      </c>
      <c r="H3805" s="6">
        <v>0</v>
      </c>
      <c r="I3805" s="6" t="s">
        <v>31</v>
      </c>
      <c r="J3805" s="6" t="s">
        <v>32</v>
      </c>
      <c r="K3805" s="6" t="s">
        <v>95</v>
      </c>
      <c r="L3805" s="6" t="s">
        <v>11322</v>
      </c>
      <c r="M3805" s="6" t="s">
        <v>35</v>
      </c>
      <c r="N3805" s="11" t="s">
        <v>36</v>
      </c>
      <c r="O3805" s="6" t="s">
        <v>37</v>
      </c>
      <c r="P3805" s="41" t="s">
        <v>38</v>
      </c>
      <c r="Q3805" s="88" t="s">
        <v>39</v>
      </c>
      <c r="R3805" s="23">
        <v>1</v>
      </c>
      <c r="S3805" s="23">
        <v>746690</v>
      </c>
      <c r="T3805" s="9">
        <f t="shared" si="1981"/>
        <v>746690</v>
      </c>
      <c r="U3805" s="9">
        <f t="shared" si="1982"/>
        <v>836292.8</v>
      </c>
      <c r="V3805" s="6"/>
      <c r="W3805" s="282">
        <v>2016</v>
      </c>
      <c r="X3805" s="41"/>
    </row>
    <row r="3806" spans="1:24" ht="153" x14ac:dyDescent="0.25">
      <c r="A3806" s="6" t="s">
        <v>11116</v>
      </c>
      <c r="B3806" s="6" t="s">
        <v>25</v>
      </c>
      <c r="C3806" s="11" t="s">
        <v>11176</v>
      </c>
      <c r="D3806" s="11" t="s">
        <v>4202</v>
      </c>
      <c r="E3806" s="11" t="s">
        <v>11177</v>
      </c>
      <c r="F3806" s="356" t="s">
        <v>11336</v>
      </c>
      <c r="G3806" s="6" t="s">
        <v>337</v>
      </c>
      <c r="H3806" s="6">
        <v>60</v>
      </c>
      <c r="I3806" s="6" t="s">
        <v>31</v>
      </c>
      <c r="J3806" s="6" t="s">
        <v>32</v>
      </c>
      <c r="K3806" s="6" t="s">
        <v>95</v>
      </c>
      <c r="L3806" s="6" t="s">
        <v>11322</v>
      </c>
      <c r="M3806" s="6" t="s">
        <v>35</v>
      </c>
      <c r="N3806" s="11" t="s">
        <v>78</v>
      </c>
      <c r="O3806" s="3" t="s">
        <v>79</v>
      </c>
      <c r="P3806" s="41" t="s">
        <v>38</v>
      </c>
      <c r="Q3806" s="88" t="s">
        <v>39</v>
      </c>
      <c r="R3806" s="23">
        <v>2</v>
      </c>
      <c r="S3806" s="23">
        <v>17004429</v>
      </c>
      <c r="T3806" s="9">
        <f t="shared" ref="T3806:T3809" si="1983">S3806*R3806</f>
        <v>34008858</v>
      </c>
      <c r="U3806" s="9">
        <f t="shared" ref="U3806:U3809" si="1984">T3806*1.12</f>
        <v>38089920.960000001</v>
      </c>
      <c r="V3806" s="6" t="s">
        <v>80</v>
      </c>
      <c r="W3806" s="282">
        <v>2016</v>
      </c>
      <c r="X3806" s="41"/>
    </row>
    <row r="3807" spans="1:24" ht="153" x14ac:dyDescent="0.25">
      <c r="A3807" s="6" t="s">
        <v>11117</v>
      </c>
      <c r="B3807" s="6" t="s">
        <v>25</v>
      </c>
      <c r="C3807" s="11" t="s">
        <v>11347</v>
      </c>
      <c r="D3807" s="11" t="s">
        <v>707</v>
      </c>
      <c r="E3807" s="11" t="s">
        <v>11348</v>
      </c>
      <c r="F3807" s="283" t="s">
        <v>11123</v>
      </c>
      <c r="G3807" s="6" t="s">
        <v>30</v>
      </c>
      <c r="H3807" s="126">
        <v>60</v>
      </c>
      <c r="I3807" s="6" t="s">
        <v>31</v>
      </c>
      <c r="J3807" s="6" t="s">
        <v>32</v>
      </c>
      <c r="K3807" s="6" t="s">
        <v>95</v>
      </c>
      <c r="L3807" s="6" t="s">
        <v>11322</v>
      </c>
      <c r="M3807" s="6" t="s">
        <v>35</v>
      </c>
      <c r="N3807" s="11" t="s">
        <v>78</v>
      </c>
      <c r="O3807" s="3" t="s">
        <v>79</v>
      </c>
      <c r="P3807" s="41" t="s">
        <v>38</v>
      </c>
      <c r="Q3807" s="88" t="s">
        <v>39</v>
      </c>
      <c r="R3807" s="23">
        <v>2</v>
      </c>
      <c r="S3807" s="23">
        <v>401985.65</v>
      </c>
      <c r="T3807" s="9">
        <f t="shared" si="1983"/>
        <v>803971.3</v>
      </c>
      <c r="U3807" s="9">
        <f t="shared" si="1984"/>
        <v>900447.85600000015</v>
      </c>
      <c r="V3807" s="6"/>
      <c r="W3807" s="282">
        <v>2016</v>
      </c>
      <c r="X3807" s="41"/>
    </row>
    <row r="3808" spans="1:24" ht="102" x14ac:dyDescent="0.25">
      <c r="A3808" s="6" t="s">
        <v>11118</v>
      </c>
      <c r="B3808" s="6" t="s">
        <v>25</v>
      </c>
      <c r="C3808" s="11" t="s">
        <v>9309</v>
      </c>
      <c r="D3808" s="11" t="s">
        <v>9310</v>
      </c>
      <c r="E3808" s="11" t="s">
        <v>9311</v>
      </c>
      <c r="F3808" s="283" t="s">
        <v>11124</v>
      </c>
      <c r="G3808" s="6" t="s">
        <v>30</v>
      </c>
      <c r="H3808" s="6">
        <v>0</v>
      </c>
      <c r="I3808" s="6" t="s">
        <v>31</v>
      </c>
      <c r="J3808" s="6" t="s">
        <v>32</v>
      </c>
      <c r="K3808" s="6" t="s">
        <v>95</v>
      </c>
      <c r="L3808" s="6" t="s">
        <v>11322</v>
      </c>
      <c r="M3808" s="6" t="s">
        <v>35</v>
      </c>
      <c r="N3808" s="11" t="s">
        <v>36</v>
      </c>
      <c r="O3808" s="6" t="s">
        <v>37</v>
      </c>
      <c r="P3808" s="32" t="s">
        <v>38</v>
      </c>
      <c r="Q3808" s="11" t="s">
        <v>39</v>
      </c>
      <c r="R3808" s="23">
        <v>1</v>
      </c>
      <c r="S3808" s="23">
        <v>5097555</v>
      </c>
      <c r="T3808" s="9">
        <f t="shared" si="1983"/>
        <v>5097555</v>
      </c>
      <c r="U3808" s="9">
        <f t="shared" si="1984"/>
        <v>5709261.6000000006</v>
      </c>
      <c r="V3808" s="6"/>
      <c r="W3808" s="282">
        <v>2016</v>
      </c>
      <c r="X3808" s="41"/>
    </row>
    <row r="3809" spans="1:24" ht="102" x14ac:dyDescent="0.25">
      <c r="A3809" s="6" t="s">
        <v>11119</v>
      </c>
      <c r="B3809" s="6" t="s">
        <v>25</v>
      </c>
      <c r="C3809" s="11" t="s">
        <v>4131</v>
      </c>
      <c r="D3809" s="11" t="s">
        <v>4132</v>
      </c>
      <c r="E3809" s="11" t="s">
        <v>4133</v>
      </c>
      <c r="F3809" s="283" t="s">
        <v>11125</v>
      </c>
      <c r="G3809" s="6" t="s">
        <v>30</v>
      </c>
      <c r="H3809" s="6">
        <v>0</v>
      </c>
      <c r="I3809" s="6" t="s">
        <v>31</v>
      </c>
      <c r="J3809" s="6" t="s">
        <v>32</v>
      </c>
      <c r="K3809" s="6" t="s">
        <v>95</v>
      </c>
      <c r="L3809" s="6" t="s">
        <v>11322</v>
      </c>
      <c r="M3809" s="6" t="s">
        <v>35</v>
      </c>
      <c r="N3809" s="11" t="s">
        <v>36</v>
      </c>
      <c r="O3809" s="6" t="s">
        <v>37</v>
      </c>
      <c r="P3809" s="32" t="s">
        <v>38</v>
      </c>
      <c r="Q3809" s="11" t="s">
        <v>39</v>
      </c>
      <c r="R3809" s="23">
        <v>1</v>
      </c>
      <c r="S3809" s="23">
        <v>187803</v>
      </c>
      <c r="T3809" s="9">
        <f t="shared" si="1983"/>
        <v>187803</v>
      </c>
      <c r="U3809" s="9">
        <f t="shared" si="1984"/>
        <v>210339.36000000002</v>
      </c>
      <c r="V3809" s="6"/>
      <c r="W3809" s="282">
        <v>2016</v>
      </c>
      <c r="X3809" s="41"/>
    </row>
    <row r="3810" spans="1:24" ht="102" x14ac:dyDescent="0.25">
      <c r="A3810" s="6" t="s">
        <v>11120</v>
      </c>
      <c r="B3810" s="6" t="s">
        <v>25</v>
      </c>
      <c r="C3810" s="11" t="s">
        <v>11369</v>
      </c>
      <c r="D3810" s="11" t="s">
        <v>2139</v>
      </c>
      <c r="E3810" s="11" t="s">
        <v>11370</v>
      </c>
      <c r="F3810" s="283" t="s">
        <v>11126</v>
      </c>
      <c r="G3810" s="6" t="s">
        <v>30</v>
      </c>
      <c r="H3810" s="6">
        <v>0</v>
      </c>
      <c r="I3810" s="6" t="s">
        <v>31</v>
      </c>
      <c r="J3810" s="6" t="s">
        <v>32</v>
      </c>
      <c r="K3810" s="6" t="s">
        <v>95</v>
      </c>
      <c r="L3810" s="6" t="s">
        <v>11322</v>
      </c>
      <c r="M3810" s="6" t="s">
        <v>35</v>
      </c>
      <c r="N3810" s="11" t="s">
        <v>36</v>
      </c>
      <c r="O3810" s="6" t="s">
        <v>37</v>
      </c>
      <c r="P3810" s="32"/>
      <c r="Q3810" s="11"/>
      <c r="R3810" s="23">
        <v>1</v>
      </c>
      <c r="S3810" s="23">
        <v>287231.17</v>
      </c>
      <c r="T3810" s="9">
        <f t="shared" ref="T3810:T3818" si="1985">S3810*R3810</f>
        <v>287231.17</v>
      </c>
      <c r="U3810" s="9">
        <f t="shared" ref="U3810:U3818" si="1986">T3810*1.12</f>
        <v>321698.91039999999</v>
      </c>
      <c r="V3810" s="6"/>
      <c r="W3810" s="282">
        <v>2016</v>
      </c>
      <c r="X3810" s="41"/>
    </row>
    <row r="3811" spans="1:24" ht="102" x14ac:dyDescent="0.25">
      <c r="A3811" s="6" t="s">
        <v>11121</v>
      </c>
      <c r="B3811" s="6" t="s">
        <v>25</v>
      </c>
      <c r="C3811" s="11" t="s">
        <v>11173</v>
      </c>
      <c r="D3811" s="11" t="s">
        <v>11174</v>
      </c>
      <c r="E3811" s="11" t="s">
        <v>11175</v>
      </c>
      <c r="F3811" s="283" t="s">
        <v>11127</v>
      </c>
      <c r="G3811" s="6" t="s">
        <v>30</v>
      </c>
      <c r="H3811" s="6">
        <v>0</v>
      </c>
      <c r="I3811" s="6" t="s">
        <v>31</v>
      </c>
      <c r="J3811" s="6" t="s">
        <v>32</v>
      </c>
      <c r="K3811" s="6" t="s">
        <v>95</v>
      </c>
      <c r="L3811" s="6" t="s">
        <v>11322</v>
      </c>
      <c r="M3811" s="6" t="s">
        <v>35</v>
      </c>
      <c r="N3811" s="11" t="s">
        <v>36</v>
      </c>
      <c r="O3811" s="6" t="s">
        <v>37</v>
      </c>
      <c r="P3811" s="32" t="s">
        <v>38</v>
      </c>
      <c r="Q3811" s="11" t="s">
        <v>39</v>
      </c>
      <c r="R3811" s="23">
        <v>1</v>
      </c>
      <c r="S3811" s="23">
        <v>223909.54</v>
      </c>
      <c r="T3811" s="9">
        <f t="shared" si="1985"/>
        <v>223909.54</v>
      </c>
      <c r="U3811" s="9">
        <f t="shared" si="1986"/>
        <v>250778.68480000005</v>
      </c>
      <c r="V3811" s="6"/>
      <c r="W3811" s="282">
        <v>2016</v>
      </c>
      <c r="X3811" s="41"/>
    </row>
    <row r="3812" spans="1:24" ht="102" x14ac:dyDescent="0.25">
      <c r="A3812" s="6" t="s">
        <v>11122</v>
      </c>
      <c r="B3812" s="6" t="s">
        <v>25</v>
      </c>
      <c r="C3812" s="11" t="s">
        <v>11332</v>
      </c>
      <c r="D3812" s="11" t="s">
        <v>4081</v>
      </c>
      <c r="E3812" s="11" t="s">
        <v>11333</v>
      </c>
      <c r="F3812" s="283" t="s">
        <v>11128</v>
      </c>
      <c r="G3812" s="6" t="s">
        <v>30</v>
      </c>
      <c r="H3812" s="6">
        <v>0</v>
      </c>
      <c r="I3812" s="6" t="s">
        <v>31</v>
      </c>
      <c r="J3812" s="6" t="s">
        <v>32</v>
      </c>
      <c r="K3812" s="6" t="s">
        <v>95</v>
      </c>
      <c r="L3812" s="6" t="s">
        <v>11322</v>
      </c>
      <c r="M3812" s="6" t="s">
        <v>35</v>
      </c>
      <c r="N3812" s="11" t="s">
        <v>36</v>
      </c>
      <c r="O3812" s="6" t="s">
        <v>37</v>
      </c>
      <c r="P3812" s="32" t="s">
        <v>38</v>
      </c>
      <c r="Q3812" s="11" t="s">
        <v>39</v>
      </c>
      <c r="R3812" s="23">
        <v>2</v>
      </c>
      <c r="S3812" s="23">
        <v>162161.13</v>
      </c>
      <c r="T3812" s="9">
        <f t="shared" si="1985"/>
        <v>324322.26</v>
      </c>
      <c r="U3812" s="9">
        <f t="shared" si="1986"/>
        <v>363240.93120000005</v>
      </c>
      <c r="V3812" s="6"/>
      <c r="W3812" s="282">
        <v>2016</v>
      </c>
      <c r="X3812" s="41"/>
    </row>
    <row r="3813" spans="1:24" ht="102" x14ac:dyDescent="0.25">
      <c r="A3813" s="6" t="s">
        <v>11132</v>
      </c>
      <c r="B3813" s="6" t="s">
        <v>25</v>
      </c>
      <c r="C3813" s="11" t="s">
        <v>11329</v>
      </c>
      <c r="D3813" s="11" t="s">
        <v>11330</v>
      </c>
      <c r="E3813" s="11" t="s">
        <v>11331</v>
      </c>
      <c r="F3813" s="283" t="s">
        <v>11129</v>
      </c>
      <c r="G3813" s="6" t="s">
        <v>30</v>
      </c>
      <c r="H3813" s="6">
        <v>0</v>
      </c>
      <c r="I3813" s="6" t="s">
        <v>31</v>
      </c>
      <c r="J3813" s="6" t="s">
        <v>32</v>
      </c>
      <c r="K3813" s="6" t="s">
        <v>95</v>
      </c>
      <c r="L3813" s="6" t="s">
        <v>11322</v>
      </c>
      <c r="M3813" s="6" t="s">
        <v>35</v>
      </c>
      <c r="N3813" s="11" t="s">
        <v>36</v>
      </c>
      <c r="O3813" s="6" t="s">
        <v>37</v>
      </c>
      <c r="P3813" s="32" t="s">
        <v>38</v>
      </c>
      <c r="Q3813" s="11" t="s">
        <v>39</v>
      </c>
      <c r="R3813" s="23">
        <v>1</v>
      </c>
      <c r="S3813" s="23">
        <v>60553</v>
      </c>
      <c r="T3813" s="9">
        <f t="shared" si="1985"/>
        <v>60553</v>
      </c>
      <c r="U3813" s="9">
        <f t="shared" si="1986"/>
        <v>67819.360000000001</v>
      </c>
      <c r="V3813" s="6"/>
      <c r="W3813" s="282">
        <v>2016</v>
      </c>
      <c r="X3813" s="41"/>
    </row>
    <row r="3814" spans="1:24" ht="102" x14ac:dyDescent="0.25">
      <c r="A3814" s="6" t="s">
        <v>11133</v>
      </c>
      <c r="B3814" s="6" t="s">
        <v>25</v>
      </c>
      <c r="C3814" s="11" t="s">
        <v>11334</v>
      </c>
      <c r="D3814" s="11" t="s">
        <v>808</v>
      </c>
      <c r="E3814" s="11" t="s">
        <v>11335</v>
      </c>
      <c r="F3814" s="283" t="s">
        <v>11130</v>
      </c>
      <c r="G3814" s="6" t="s">
        <v>30</v>
      </c>
      <c r="H3814" s="6">
        <v>0</v>
      </c>
      <c r="I3814" s="6" t="s">
        <v>31</v>
      </c>
      <c r="J3814" s="6" t="s">
        <v>32</v>
      </c>
      <c r="K3814" s="6" t="s">
        <v>95</v>
      </c>
      <c r="L3814" s="6" t="s">
        <v>11322</v>
      </c>
      <c r="M3814" s="6" t="s">
        <v>35</v>
      </c>
      <c r="N3814" s="11" t="s">
        <v>36</v>
      </c>
      <c r="O3814" s="6" t="s">
        <v>37</v>
      </c>
      <c r="P3814" s="32" t="s">
        <v>38</v>
      </c>
      <c r="Q3814" s="11" t="s">
        <v>39</v>
      </c>
      <c r="R3814" s="23">
        <v>2</v>
      </c>
      <c r="S3814" s="23">
        <v>40142.82</v>
      </c>
      <c r="T3814" s="9">
        <f t="shared" si="1985"/>
        <v>80285.64</v>
      </c>
      <c r="U3814" s="9">
        <f t="shared" si="1986"/>
        <v>89919.916800000006</v>
      </c>
      <c r="V3814" s="6"/>
      <c r="W3814" s="282">
        <v>2016</v>
      </c>
      <c r="X3814" s="41"/>
    </row>
    <row r="3815" spans="1:24" ht="102" x14ac:dyDescent="0.25">
      <c r="A3815" s="6" t="s">
        <v>11134</v>
      </c>
      <c r="B3815" s="6" t="s">
        <v>25</v>
      </c>
      <c r="C3815" s="11" t="s">
        <v>6848</v>
      </c>
      <c r="D3815" s="11" t="s">
        <v>2210</v>
      </c>
      <c r="E3815" s="11" t="s">
        <v>2211</v>
      </c>
      <c r="F3815" s="283" t="s">
        <v>11131</v>
      </c>
      <c r="G3815" s="6" t="s">
        <v>30</v>
      </c>
      <c r="H3815" s="6">
        <v>0</v>
      </c>
      <c r="I3815" s="6" t="s">
        <v>31</v>
      </c>
      <c r="J3815" s="6" t="s">
        <v>32</v>
      </c>
      <c r="K3815" s="6" t="s">
        <v>95</v>
      </c>
      <c r="L3815" s="6" t="s">
        <v>11322</v>
      </c>
      <c r="M3815" s="6" t="s">
        <v>35</v>
      </c>
      <c r="N3815" s="11" t="s">
        <v>36</v>
      </c>
      <c r="O3815" s="6" t="s">
        <v>37</v>
      </c>
      <c r="P3815" s="32" t="s">
        <v>38</v>
      </c>
      <c r="Q3815" s="11" t="s">
        <v>39</v>
      </c>
      <c r="R3815" s="23">
        <v>1</v>
      </c>
      <c r="S3815" s="23">
        <v>902266</v>
      </c>
      <c r="T3815" s="9">
        <f t="shared" si="1985"/>
        <v>902266</v>
      </c>
      <c r="U3815" s="9">
        <f t="shared" si="1986"/>
        <v>1010537.92</v>
      </c>
      <c r="V3815" s="6"/>
      <c r="W3815" s="282">
        <v>2016</v>
      </c>
      <c r="X3815" s="41"/>
    </row>
    <row r="3816" spans="1:24" ht="153" x14ac:dyDescent="0.25">
      <c r="A3816" s="6" t="s">
        <v>11135</v>
      </c>
      <c r="B3816" s="6" t="s">
        <v>25</v>
      </c>
      <c r="C3816" s="11" t="s">
        <v>1600</v>
      </c>
      <c r="D3816" s="11" t="s">
        <v>1601</v>
      </c>
      <c r="E3816" s="11" t="s">
        <v>1602</v>
      </c>
      <c r="F3816" s="6" t="s">
        <v>11154</v>
      </c>
      <c r="G3816" s="6" t="s">
        <v>30</v>
      </c>
      <c r="H3816" s="126">
        <v>60</v>
      </c>
      <c r="I3816" s="6" t="s">
        <v>31</v>
      </c>
      <c r="J3816" s="6" t="s">
        <v>32</v>
      </c>
      <c r="K3816" s="6" t="s">
        <v>95</v>
      </c>
      <c r="L3816" s="6" t="s">
        <v>34</v>
      </c>
      <c r="M3816" s="6" t="s">
        <v>35</v>
      </c>
      <c r="N3816" s="6" t="s">
        <v>6885</v>
      </c>
      <c r="O3816" s="3" t="s">
        <v>79</v>
      </c>
      <c r="P3816" s="32" t="s">
        <v>432</v>
      </c>
      <c r="Q3816" s="11" t="s">
        <v>433</v>
      </c>
      <c r="R3816" s="23">
        <v>0.42799999999999999</v>
      </c>
      <c r="S3816" s="9">
        <v>150000</v>
      </c>
      <c r="T3816" s="9">
        <f t="shared" si="1985"/>
        <v>64200</v>
      </c>
      <c r="U3816" s="9">
        <f t="shared" si="1986"/>
        <v>71904</v>
      </c>
      <c r="V3816" s="6" t="s">
        <v>80</v>
      </c>
      <c r="W3816" s="6">
        <v>2016</v>
      </c>
      <c r="X3816" s="32"/>
    </row>
    <row r="3817" spans="1:24" ht="153" x14ac:dyDescent="0.25">
      <c r="A3817" s="6" t="s">
        <v>11136</v>
      </c>
      <c r="B3817" s="6" t="s">
        <v>25</v>
      </c>
      <c r="C3817" s="11" t="s">
        <v>6886</v>
      </c>
      <c r="D3817" s="11" t="s">
        <v>1601</v>
      </c>
      <c r="E3817" s="11" t="s">
        <v>6887</v>
      </c>
      <c r="F3817" s="6" t="s">
        <v>1621</v>
      </c>
      <c r="G3817" s="6" t="s">
        <v>30</v>
      </c>
      <c r="H3817" s="126">
        <v>60</v>
      </c>
      <c r="I3817" s="6" t="s">
        <v>31</v>
      </c>
      <c r="J3817" s="6" t="s">
        <v>32</v>
      </c>
      <c r="K3817" s="6" t="s">
        <v>95</v>
      </c>
      <c r="L3817" s="6" t="s">
        <v>34</v>
      </c>
      <c r="M3817" s="6" t="s">
        <v>35</v>
      </c>
      <c r="N3817" s="6" t="s">
        <v>6885</v>
      </c>
      <c r="O3817" s="3" t="s">
        <v>79</v>
      </c>
      <c r="P3817" s="32" t="s">
        <v>432</v>
      </c>
      <c r="Q3817" s="11" t="s">
        <v>433</v>
      </c>
      <c r="R3817" s="23">
        <v>0.433</v>
      </c>
      <c r="S3817" s="9">
        <v>150000</v>
      </c>
      <c r="T3817" s="9">
        <f t="shared" si="1985"/>
        <v>64950</v>
      </c>
      <c r="U3817" s="9">
        <f t="shared" si="1986"/>
        <v>72744</v>
      </c>
      <c r="V3817" s="6" t="s">
        <v>80</v>
      </c>
      <c r="W3817" s="6">
        <v>2016</v>
      </c>
      <c r="X3817" s="41"/>
    </row>
    <row r="3818" spans="1:24" ht="153" x14ac:dyDescent="0.25">
      <c r="A3818" s="6" t="s">
        <v>11137</v>
      </c>
      <c r="B3818" s="6" t="s">
        <v>25</v>
      </c>
      <c r="C3818" s="6" t="s">
        <v>1567</v>
      </c>
      <c r="D3818" s="11" t="s">
        <v>1534</v>
      </c>
      <c r="E3818" s="11" t="s">
        <v>1568</v>
      </c>
      <c r="F3818" s="6" t="s">
        <v>1569</v>
      </c>
      <c r="G3818" s="6" t="s">
        <v>30</v>
      </c>
      <c r="H3818" s="126">
        <v>60</v>
      </c>
      <c r="I3818" s="6" t="s">
        <v>31</v>
      </c>
      <c r="J3818" s="6" t="s">
        <v>32</v>
      </c>
      <c r="K3818" s="6" t="s">
        <v>628</v>
      </c>
      <c r="L3818" s="6" t="s">
        <v>34</v>
      </c>
      <c r="M3818" s="6" t="s">
        <v>35</v>
      </c>
      <c r="N3818" s="11" t="s">
        <v>78</v>
      </c>
      <c r="O3818" s="3" t="s">
        <v>79</v>
      </c>
      <c r="P3818" s="32" t="s">
        <v>432</v>
      </c>
      <c r="Q3818" s="11" t="s">
        <v>433</v>
      </c>
      <c r="R3818" s="23">
        <v>3.3690000000000002</v>
      </c>
      <c r="S3818" s="9">
        <v>140340</v>
      </c>
      <c r="T3818" s="9">
        <f t="shared" si="1985"/>
        <v>472805.46</v>
      </c>
      <c r="U3818" s="9">
        <f t="shared" si="1986"/>
        <v>529542.11520000012</v>
      </c>
      <c r="V3818" s="6" t="s">
        <v>80</v>
      </c>
      <c r="W3818" s="6">
        <v>2016</v>
      </c>
      <c r="X3818" s="41"/>
    </row>
    <row r="3819" spans="1:24" ht="153" x14ac:dyDescent="0.25">
      <c r="A3819" s="6" t="s">
        <v>11138</v>
      </c>
      <c r="B3819" s="6" t="s">
        <v>25</v>
      </c>
      <c r="C3819" s="6" t="s">
        <v>1470</v>
      </c>
      <c r="D3819" s="11" t="s">
        <v>1462</v>
      </c>
      <c r="E3819" s="119" t="s">
        <v>1471</v>
      </c>
      <c r="F3819" s="6" t="s">
        <v>1472</v>
      </c>
      <c r="G3819" s="6" t="s">
        <v>30</v>
      </c>
      <c r="H3819" s="126">
        <v>60</v>
      </c>
      <c r="I3819" s="6" t="s">
        <v>31</v>
      </c>
      <c r="J3819" s="6" t="s">
        <v>32</v>
      </c>
      <c r="K3819" s="6" t="s">
        <v>628</v>
      </c>
      <c r="L3819" s="6" t="s">
        <v>34</v>
      </c>
      <c r="M3819" s="6" t="s">
        <v>35</v>
      </c>
      <c r="N3819" s="11" t="s">
        <v>78</v>
      </c>
      <c r="O3819" s="3" t="s">
        <v>79</v>
      </c>
      <c r="P3819" s="32" t="s">
        <v>432</v>
      </c>
      <c r="Q3819" s="11" t="s">
        <v>433</v>
      </c>
      <c r="R3819" s="23">
        <v>13.31</v>
      </c>
      <c r="S3819" s="9">
        <v>180183.6</v>
      </c>
      <c r="T3819" s="9">
        <f t="shared" ref="T3819" si="1987">S3819*R3819</f>
        <v>2398243.716</v>
      </c>
      <c r="U3819" s="9">
        <f t="shared" ref="U3819" si="1988">T3819*1.12</f>
        <v>2686032.9619200001</v>
      </c>
      <c r="V3819" s="6" t="s">
        <v>80</v>
      </c>
      <c r="W3819" s="6">
        <v>2016</v>
      </c>
      <c r="X3819" s="41"/>
    </row>
    <row r="3820" spans="1:24" ht="102" x14ac:dyDescent="0.25">
      <c r="A3820" s="6" t="s">
        <v>11197</v>
      </c>
      <c r="B3820" s="6" t="s">
        <v>25</v>
      </c>
      <c r="C3820" s="11" t="s">
        <v>1328</v>
      </c>
      <c r="D3820" s="11" t="s">
        <v>1329</v>
      </c>
      <c r="E3820" s="11" t="s">
        <v>1330</v>
      </c>
      <c r="F3820" s="6" t="s">
        <v>1331</v>
      </c>
      <c r="G3820" s="6" t="s">
        <v>30</v>
      </c>
      <c r="H3820" s="126">
        <v>0</v>
      </c>
      <c r="I3820" s="6" t="s">
        <v>31</v>
      </c>
      <c r="J3820" s="6" t="s">
        <v>32</v>
      </c>
      <c r="K3820" s="6" t="s">
        <v>628</v>
      </c>
      <c r="L3820" s="6" t="s">
        <v>34</v>
      </c>
      <c r="M3820" s="6" t="s">
        <v>35</v>
      </c>
      <c r="N3820" s="6" t="s">
        <v>10770</v>
      </c>
      <c r="O3820" s="6" t="s">
        <v>37</v>
      </c>
      <c r="P3820" s="32" t="s">
        <v>1103</v>
      </c>
      <c r="Q3820" s="11" t="s">
        <v>1074</v>
      </c>
      <c r="R3820" s="23">
        <v>57.5</v>
      </c>
      <c r="S3820" s="9">
        <v>391.2</v>
      </c>
      <c r="T3820" s="9">
        <f t="shared" ref="T3820" si="1989">S3820*R3820</f>
        <v>22494</v>
      </c>
      <c r="U3820" s="9">
        <f t="shared" ref="U3820" si="1990">T3820*1.12</f>
        <v>25193.280000000002</v>
      </c>
      <c r="V3820" s="6"/>
      <c r="W3820" s="6">
        <v>2016</v>
      </c>
      <c r="X3820" s="41"/>
    </row>
    <row r="3821" spans="1:24" ht="153" x14ac:dyDescent="0.25">
      <c r="A3821" s="6" t="s">
        <v>11198</v>
      </c>
      <c r="B3821" s="6" t="s">
        <v>25</v>
      </c>
      <c r="C3821" s="6" t="s">
        <v>1482</v>
      </c>
      <c r="D3821" s="11" t="s">
        <v>1483</v>
      </c>
      <c r="E3821" s="119" t="s">
        <v>1484</v>
      </c>
      <c r="F3821" s="6" t="s">
        <v>11203</v>
      </c>
      <c r="G3821" s="6" t="s">
        <v>30</v>
      </c>
      <c r="H3821" s="126">
        <v>60</v>
      </c>
      <c r="I3821" s="6" t="s">
        <v>31</v>
      </c>
      <c r="J3821" s="6" t="s">
        <v>32</v>
      </c>
      <c r="K3821" s="6" t="s">
        <v>628</v>
      </c>
      <c r="L3821" s="6" t="s">
        <v>34</v>
      </c>
      <c r="M3821" s="6" t="s">
        <v>35</v>
      </c>
      <c r="N3821" s="11" t="s">
        <v>78</v>
      </c>
      <c r="O3821" s="3" t="s">
        <v>79</v>
      </c>
      <c r="P3821" s="32" t="s">
        <v>432</v>
      </c>
      <c r="Q3821" s="11" t="s">
        <v>433</v>
      </c>
      <c r="R3821" s="23">
        <v>9.5449999999999999</v>
      </c>
      <c r="S3821" s="9">
        <v>257442</v>
      </c>
      <c r="T3821" s="9">
        <f t="shared" ref="T3821:T3822" si="1991">S3821*R3821</f>
        <v>2457283.89</v>
      </c>
      <c r="U3821" s="9">
        <f t="shared" ref="U3821:U3822" si="1992">T3821*1.12</f>
        <v>2752157.9568000003</v>
      </c>
      <c r="V3821" s="6" t="s">
        <v>80</v>
      </c>
      <c r="W3821" s="282">
        <v>2016</v>
      </c>
      <c r="X3821" s="41"/>
    </row>
    <row r="3822" spans="1:24" ht="153" x14ac:dyDescent="0.25">
      <c r="A3822" s="6" t="s">
        <v>11199</v>
      </c>
      <c r="B3822" s="6" t="s">
        <v>25</v>
      </c>
      <c r="C3822" s="6" t="s">
        <v>8767</v>
      </c>
      <c r="D3822" s="11" t="s">
        <v>1534</v>
      </c>
      <c r="E3822" s="119" t="s">
        <v>8768</v>
      </c>
      <c r="F3822" s="284" t="s">
        <v>11204</v>
      </c>
      <c r="G3822" s="6" t="s">
        <v>30</v>
      </c>
      <c r="H3822" s="126">
        <v>60</v>
      </c>
      <c r="I3822" s="6" t="s">
        <v>31</v>
      </c>
      <c r="J3822" s="6" t="s">
        <v>32</v>
      </c>
      <c r="K3822" s="6" t="s">
        <v>628</v>
      </c>
      <c r="L3822" s="6" t="s">
        <v>34</v>
      </c>
      <c r="M3822" s="6" t="s">
        <v>35</v>
      </c>
      <c r="N3822" s="11" t="s">
        <v>78</v>
      </c>
      <c r="O3822" s="3" t="s">
        <v>79</v>
      </c>
      <c r="P3822" s="32" t="s">
        <v>432</v>
      </c>
      <c r="Q3822" s="11" t="s">
        <v>433</v>
      </c>
      <c r="R3822" s="23">
        <v>0.64200000000000002</v>
      </c>
      <c r="S3822" s="23">
        <v>245370</v>
      </c>
      <c r="T3822" s="9">
        <f t="shared" si="1991"/>
        <v>157527.54</v>
      </c>
      <c r="U3822" s="9">
        <f t="shared" si="1992"/>
        <v>176430.84480000002</v>
      </c>
      <c r="V3822" s="6" t="s">
        <v>80</v>
      </c>
      <c r="W3822" s="6">
        <v>2016</v>
      </c>
      <c r="X3822" s="41"/>
    </row>
    <row r="3823" spans="1:24" ht="102" x14ac:dyDescent="0.25">
      <c r="A3823" s="6" t="s">
        <v>11200</v>
      </c>
      <c r="B3823" s="6" t="s">
        <v>25</v>
      </c>
      <c r="C3823" s="6" t="s">
        <v>11225</v>
      </c>
      <c r="D3823" s="11" t="s">
        <v>11226</v>
      </c>
      <c r="E3823" s="119" t="s">
        <v>9652</v>
      </c>
      <c r="F3823" s="284" t="s">
        <v>11205</v>
      </c>
      <c r="G3823" s="6" t="s">
        <v>30</v>
      </c>
      <c r="H3823" s="126">
        <v>0</v>
      </c>
      <c r="I3823" s="6" t="s">
        <v>31</v>
      </c>
      <c r="J3823" s="6" t="s">
        <v>32</v>
      </c>
      <c r="K3823" s="6" t="s">
        <v>628</v>
      </c>
      <c r="L3823" s="6" t="s">
        <v>34</v>
      </c>
      <c r="M3823" s="6" t="s">
        <v>35</v>
      </c>
      <c r="N3823" s="6" t="s">
        <v>10770</v>
      </c>
      <c r="O3823" s="6" t="s">
        <v>37</v>
      </c>
      <c r="P3823" s="32" t="s">
        <v>1303</v>
      </c>
      <c r="Q3823" s="11" t="s">
        <v>1304</v>
      </c>
      <c r="R3823" s="23">
        <v>142</v>
      </c>
      <c r="S3823" s="9">
        <v>12000</v>
      </c>
      <c r="T3823" s="9">
        <f t="shared" ref="T3823:T3824" si="1993">S3823*R3823</f>
        <v>1704000</v>
      </c>
      <c r="U3823" s="9">
        <f t="shared" ref="U3823:U3824" si="1994">T3823*1.12</f>
        <v>1908480.0000000002</v>
      </c>
      <c r="V3823" s="6"/>
      <c r="W3823" s="282">
        <v>2016</v>
      </c>
      <c r="X3823" s="41"/>
    </row>
    <row r="3824" spans="1:24" ht="102" x14ac:dyDescent="0.25">
      <c r="A3824" s="6" t="s">
        <v>11201</v>
      </c>
      <c r="B3824" s="6" t="s">
        <v>25</v>
      </c>
      <c r="C3824" s="11" t="s">
        <v>11349</v>
      </c>
      <c r="D3824" s="11" t="s">
        <v>1364</v>
      </c>
      <c r="E3824" s="11" t="s">
        <v>11350</v>
      </c>
      <c r="F3824" s="284" t="s">
        <v>11206</v>
      </c>
      <c r="G3824" s="6" t="s">
        <v>30</v>
      </c>
      <c r="H3824" s="126">
        <v>0</v>
      </c>
      <c r="I3824" s="6" t="s">
        <v>31</v>
      </c>
      <c r="J3824" s="6" t="s">
        <v>32</v>
      </c>
      <c r="K3824" s="6" t="s">
        <v>628</v>
      </c>
      <c r="L3824" s="6" t="s">
        <v>34</v>
      </c>
      <c r="M3824" s="6" t="s">
        <v>35</v>
      </c>
      <c r="N3824" s="6" t="s">
        <v>10770</v>
      </c>
      <c r="O3824" s="6" t="s">
        <v>37</v>
      </c>
      <c r="P3824" s="32" t="s">
        <v>1303</v>
      </c>
      <c r="Q3824" s="11" t="s">
        <v>1304</v>
      </c>
      <c r="R3824" s="23">
        <v>142</v>
      </c>
      <c r="S3824" s="23">
        <v>2900</v>
      </c>
      <c r="T3824" s="9">
        <f t="shared" si="1993"/>
        <v>411800</v>
      </c>
      <c r="U3824" s="9">
        <f t="shared" si="1994"/>
        <v>461216.00000000006</v>
      </c>
      <c r="V3824" s="6"/>
      <c r="W3824" s="282">
        <v>2016</v>
      </c>
      <c r="X3824" s="41"/>
    </row>
    <row r="3825" spans="1:24" ht="153" x14ac:dyDescent="0.25">
      <c r="A3825" s="6" t="s">
        <v>11202</v>
      </c>
      <c r="B3825" s="6" t="s">
        <v>25</v>
      </c>
      <c r="C3825" s="11" t="s">
        <v>10641</v>
      </c>
      <c r="D3825" s="11" t="s">
        <v>10639</v>
      </c>
      <c r="E3825" s="11" t="s">
        <v>10642</v>
      </c>
      <c r="F3825" s="284" t="s">
        <v>11207</v>
      </c>
      <c r="G3825" s="6" t="s">
        <v>30</v>
      </c>
      <c r="H3825" s="126">
        <v>60</v>
      </c>
      <c r="I3825" s="6" t="s">
        <v>31</v>
      </c>
      <c r="J3825" s="6" t="s">
        <v>32</v>
      </c>
      <c r="K3825" s="6" t="s">
        <v>628</v>
      </c>
      <c r="L3825" s="6" t="s">
        <v>34</v>
      </c>
      <c r="M3825" s="6" t="s">
        <v>35</v>
      </c>
      <c r="N3825" s="11" t="s">
        <v>78</v>
      </c>
      <c r="O3825" s="3" t="s">
        <v>79</v>
      </c>
      <c r="P3825" s="32" t="s">
        <v>1303</v>
      </c>
      <c r="Q3825" s="11" t="s">
        <v>1304</v>
      </c>
      <c r="R3825" s="23">
        <v>98</v>
      </c>
      <c r="S3825" s="23">
        <v>18088</v>
      </c>
      <c r="T3825" s="9">
        <f t="shared" ref="T3825" si="1995">S3825*R3825</f>
        <v>1772624</v>
      </c>
      <c r="U3825" s="9">
        <f t="shared" ref="U3825" si="1996">T3825*1.12</f>
        <v>1985338.8800000001</v>
      </c>
      <c r="V3825" s="6" t="s">
        <v>80</v>
      </c>
      <c r="W3825" s="282">
        <v>2016</v>
      </c>
      <c r="X3825" s="41"/>
    </row>
    <row r="3826" spans="1:24" ht="102" x14ac:dyDescent="0.25">
      <c r="A3826" s="6" t="s">
        <v>11212</v>
      </c>
      <c r="B3826" s="6" t="s">
        <v>25</v>
      </c>
      <c r="C3826" s="11" t="s">
        <v>11210</v>
      </c>
      <c r="D3826" s="11" t="s">
        <v>2204</v>
      </c>
      <c r="E3826" s="11" t="s">
        <v>11211</v>
      </c>
      <c r="F3826" s="283" t="s">
        <v>11208</v>
      </c>
      <c r="G3826" s="6" t="s">
        <v>30</v>
      </c>
      <c r="H3826" s="126">
        <v>0</v>
      </c>
      <c r="I3826" s="6" t="s">
        <v>31</v>
      </c>
      <c r="J3826" s="6" t="s">
        <v>32</v>
      </c>
      <c r="K3826" s="6" t="s">
        <v>628</v>
      </c>
      <c r="L3826" s="6" t="s">
        <v>34</v>
      </c>
      <c r="M3826" s="6" t="s">
        <v>35</v>
      </c>
      <c r="N3826" s="6" t="s">
        <v>10770</v>
      </c>
      <c r="O3826" s="6" t="s">
        <v>37</v>
      </c>
      <c r="P3826" s="32" t="s">
        <v>38</v>
      </c>
      <c r="Q3826" s="11" t="s">
        <v>39</v>
      </c>
      <c r="R3826" s="23">
        <v>1</v>
      </c>
      <c r="S3826" s="23">
        <v>40320</v>
      </c>
      <c r="T3826" s="9">
        <f t="shared" ref="T3826:T3827" si="1997">S3826*R3826</f>
        <v>40320</v>
      </c>
      <c r="U3826" s="9">
        <f t="shared" ref="U3826:U3827" si="1998">T3826*1.12</f>
        <v>45158.400000000001</v>
      </c>
      <c r="V3826" s="6"/>
      <c r="W3826" s="282">
        <v>2016</v>
      </c>
      <c r="X3826" s="41"/>
    </row>
    <row r="3827" spans="1:24" ht="102" x14ac:dyDescent="0.25">
      <c r="A3827" s="6" t="s">
        <v>11213</v>
      </c>
      <c r="B3827" s="6" t="s">
        <v>25</v>
      </c>
      <c r="C3827" s="11" t="s">
        <v>11376</v>
      </c>
      <c r="D3827" s="11" t="s">
        <v>781</v>
      </c>
      <c r="E3827" s="11" t="s">
        <v>11377</v>
      </c>
      <c r="F3827" s="283" t="s">
        <v>11209</v>
      </c>
      <c r="G3827" s="6" t="s">
        <v>30</v>
      </c>
      <c r="H3827" s="126">
        <v>0</v>
      </c>
      <c r="I3827" s="6" t="s">
        <v>31</v>
      </c>
      <c r="J3827" s="6" t="s">
        <v>32</v>
      </c>
      <c r="K3827" s="6" t="s">
        <v>628</v>
      </c>
      <c r="L3827" s="6" t="s">
        <v>34</v>
      </c>
      <c r="M3827" s="6" t="s">
        <v>35</v>
      </c>
      <c r="N3827" s="6" t="s">
        <v>10770</v>
      </c>
      <c r="O3827" s="6" t="s">
        <v>37</v>
      </c>
      <c r="P3827" s="32" t="s">
        <v>38</v>
      </c>
      <c r="Q3827" s="11" t="s">
        <v>39</v>
      </c>
      <c r="R3827" s="23">
        <v>1</v>
      </c>
      <c r="S3827" s="23">
        <v>7000</v>
      </c>
      <c r="T3827" s="9">
        <f t="shared" si="1997"/>
        <v>7000</v>
      </c>
      <c r="U3827" s="9">
        <f t="shared" si="1998"/>
        <v>7840.0000000000009</v>
      </c>
      <c r="V3827" s="6"/>
      <c r="W3827" s="282">
        <v>2016</v>
      </c>
      <c r="X3827" s="41"/>
    </row>
    <row r="3828" spans="1:24" ht="153" x14ac:dyDescent="0.25">
      <c r="A3828" s="6" t="s">
        <v>11215</v>
      </c>
      <c r="B3828" s="6" t="s">
        <v>25</v>
      </c>
      <c r="C3828" s="11" t="s">
        <v>542</v>
      </c>
      <c r="D3828" s="11" t="s">
        <v>334</v>
      </c>
      <c r="E3828" s="11" t="s">
        <v>543</v>
      </c>
      <c r="F3828" s="283" t="s">
        <v>11214</v>
      </c>
      <c r="G3828" s="6" t="s">
        <v>30</v>
      </c>
      <c r="H3828" s="126">
        <v>60</v>
      </c>
      <c r="I3828" s="6" t="s">
        <v>31</v>
      </c>
      <c r="J3828" s="6" t="s">
        <v>32</v>
      </c>
      <c r="K3828" s="6" t="s">
        <v>628</v>
      </c>
      <c r="L3828" s="6" t="s">
        <v>34</v>
      </c>
      <c r="M3828" s="6" t="s">
        <v>35</v>
      </c>
      <c r="N3828" s="11" t="s">
        <v>78</v>
      </c>
      <c r="O3828" s="3" t="s">
        <v>79</v>
      </c>
      <c r="P3828" s="32" t="s">
        <v>432</v>
      </c>
      <c r="Q3828" s="11" t="s">
        <v>433</v>
      </c>
      <c r="R3828" s="23">
        <v>3.4000000000000002E-2</v>
      </c>
      <c r="S3828" s="23">
        <v>225984</v>
      </c>
      <c r="T3828" s="9">
        <f t="shared" ref="T3828" si="1999">S3828*R3828</f>
        <v>7683.4560000000001</v>
      </c>
      <c r="U3828" s="9">
        <f t="shared" ref="U3828" si="2000">T3828*1.12</f>
        <v>8605.4707200000012</v>
      </c>
      <c r="V3828" s="6" t="s">
        <v>80</v>
      </c>
      <c r="W3828" s="282">
        <v>2016</v>
      </c>
      <c r="X3828" s="41"/>
    </row>
    <row r="3829" spans="1:24" ht="102" x14ac:dyDescent="0.25">
      <c r="A3829" s="6" t="s">
        <v>11218</v>
      </c>
      <c r="B3829" s="6" t="s">
        <v>25</v>
      </c>
      <c r="C3829" s="11" t="s">
        <v>1018</v>
      </c>
      <c r="D3829" s="11" t="s">
        <v>1019</v>
      </c>
      <c r="E3829" s="11" t="s">
        <v>1020</v>
      </c>
      <c r="F3829" s="6" t="s">
        <v>1021</v>
      </c>
      <c r="G3829" s="6" t="s">
        <v>30</v>
      </c>
      <c r="H3829" s="126">
        <v>0</v>
      </c>
      <c r="I3829" s="6" t="s">
        <v>31</v>
      </c>
      <c r="J3829" s="6" t="s">
        <v>32</v>
      </c>
      <c r="K3829" s="6" t="s">
        <v>628</v>
      </c>
      <c r="L3829" s="6" t="s">
        <v>34</v>
      </c>
      <c r="M3829" s="6" t="s">
        <v>35</v>
      </c>
      <c r="N3829" s="6" t="s">
        <v>10770</v>
      </c>
      <c r="O3829" s="6" t="s">
        <v>37</v>
      </c>
      <c r="P3829" s="41" t="s">
        <v>301</v>
      </c>
      <c r="Q3829" s="3" t="s">
        <v>2030</v>
      </c>
      <c r="R3829" s="9">
        <v>2</v>
      </c>
      <c r="S3829" s="9">
        <v>14700</v>
      </c>
      <c r="T3829" s="9">
        <f t="shared" ref="T3829" si="2001">S3829*R3829</f>
        <v>29400</v>
      </c>
      <c r="U3829" s="9">
        <f t="shared" ref="U3829" si="2002">T3829*1.12</f>
        <v>32928</v>
      </c>
      <c r="V3829" s="6"/>
      <c r="W3829" s="282">
        <v>2016</v>
      </c>
      <c r="X3829" s="41"/>
    </row>
    <row r="3830" spans="1:24" ht="102" x14ac:dyDescent="0.25">
      <c r="A3830" s="6" t="s">
        <v>11222</v>
      </c>
      <c r="B3830" s="6" t="s">
        <v>25</v>
      </c>
      <c r="C3830" s="11" t="s">
        <v>11227</v>
      </c>
      <c r="D3830" s="11" t="s">
        <v>1008</v>
      </c>
      <c r="E3830" s="11" t="s">
        <v>11228</v>
      </c>
      <c r="F3830" s="283" t="s">
        <v>11219</v>
      </c>
      <c r="G3830" s="6" t="s">
        <v>30</v>
      </c>
      <c r="H3830" s="126">
        <v>0</v>
      </c>
      <c r="I3830" s="6" t="s">
        <v>31</v>
      </c>
      <c r="J3830" s="6" t="s">
        <v>32</v>
      </c>
      <c r="K3830" s="6" t="s">
        <v>628</v>
      </c>
      <c r="L3830" s="6" t="s">
        <v>34</v>
      </c>
      <c r="M3830" s="6" t="s">
        <v>35</v>
      </c>
      <c r="N3830" s="6" t="s">
        <v>10770</v>
      </c>
      <c r="O3830" s="6" t="s">
        <v>37</v>
      </c>
      <c r="P3830" s="32" t="s">
        <v>38</v>
      </c>
      <c r="Q3830" s="11" t="s">
        <v>39</v>
      </c>
      <c r="R3830" s="23">
        <v>2</v>
      </c>
      <c r="S3830" s="23">
        <v>4200</v>
      </c>
      <c r="T3830" s="9">
        <f t="shared" ref="T3830:T3832" si="2003">S3830*R3830</f>
        <v>8400</v>
      </c>
      <c r="U3830" s="9">
        <f t="shared" ref="U3830:U3832" si="2004">T3830*1.12</f>
        <v>9408</v>
      </c>
      <c r="V3830" s="6"/>
      <c r="W3830" s="282">
        <v>2016</v>
      </c>
      <c r="X3830" s="41"/>
    </row>
    <row r="3831" spans="1:24" ht="102" x14ac:dyDescent="0.25">
      <c r="A3831" s="6" t="s">
        <v>11223</v>
      </c>
      <c r="B3831" s="6" t="s">
        <v>25</v>
      </c>
      <c r="C3831" s="11" t="s">
        <v>11227</v>
      </c>
      <c r="D3831" s="11" t="s">
        <v>1008</v>
      </c>
      <c r="E3831" s="11" t="s">
        <v>11228</v>
      </c>
      <c r="F3831" s="283" t="s">
        <v>11220</v>
      </c>
      <c r="G3831" s="6" t="s">
        <v>30</v>
      </c>
      <c r="H3831" s="126">
        <v>0</v>
      </c>
      <c r="I3831" s="6" t="s">
        <v>31</v>
      </c>
      <c r="J3831" s="6" t="s">
        <v>32</v>
      </c>
      <c r="K3831" s="6" t="s">
        <v>628</v>
      </c>
      <c r="L3831" s="6" t="s">
        <v>34</v>
      </c>
      <c r="M3831" s="6" t="s">
        <v>35</v>
      </c>
      <c r="N3831" s="6" t="s">
        <v>10770</v>
      </c>
      <c r="O3831" s="6" t="s">
        <v>37</v>
      </c>
      <c r="P3831" s="32" t="s">
        <v>38</v>
      </c>
      <c r="Q3831" s="11" t="s">
        <v>39</v>
      </c>
      <c r="R3831" s="23">
        <v>12</v>
      </c>
      <c r="S3831" s="23">
        <v>9800</v>
      </c>
      <c r="T3831" s="9">
        <f t="shared" si="2003"/>
        <v>117600</v>
      </c>
      <c r="U3831" s="9">
        <f t="shared" si="2004"/>
        <v>131712</v>
      </c>
      <c r="V3831" s="6"/>
      <c r="W3831" s="282">
        <v>2016</v>
      </c>
      <c r="X3831" s="41"/>
    </row>
    <row r="3832" spans="1:24" ht="102" x14ac:dyDescent="0.25">
      <c r="A3832" s="6" t="s">
        <v>11224</v>
      </c>
      <c r="B3832" s="6" t="s">
        <v>25</v>
      </c>
      <c r="C3832" s="11" t="s">
        <v>11227</v>
      </c>
      <c r="D3832" s="11" t="s">
        <v>1008</v>
      </c>
      <c r="E3832" s="11" t="s">
        <v>11228</v>
      </c>
      <c r="F3832" s="283" t="s">
        <v>11221</v>
      </c>
      <c r="G3832" s="6" t="s">
        <v>30</v>
      </c>
      <c r="H3832" s="126">
        <v>0</v>
      </c>
      <c r="I3832" s="6" t="s">
        <v>31</v>
      </c>
      <c r="J3832" s="6" t="s">
        <v>32</v>
      </c>
      <c r="K3832" s="6" t="s">
        <v>628</v>
      </c>
      <c r="L3832" s="6" t="s">
        <v>34</v>
      </c>
      <c r="M3832" s="6" t="s">
        <v>35</v>
      </c>
      <c r="N3832" s="6" t="s">
        <v>10770</v>
      </c>
      <c r="O3832" s="6" t="s">
        <v>37</v>
      </c>
      <c r="P3832" s="32" t="s">
        <v>38</v>
      </c>
      <c r="Q3832" s="11" t="s">
        <v>39</v>
      </c>
      <c r="R3832" s="23">
        <v>2</v>
      </c>
      <c r="S3832" s="23">
        <v>14000</v>
      </c>
      <c r="T3832" s="9">
        <f t="shared" si="2003"/>
        <v>28000</v>
      </c>
      <c r="U3832" s="9">
        <f t="shared" si="2004"/>
        <v>31360.000000000004</v>
      </c>
      <c r="V3832" s="6"/>
      <c r="W3832" s="282">
        <v>2016</v>
      </c>
      <c r="X3832" s="41"/>
    </row>
    <row r="3833" spans="1:24" ht="153" x14ac:dyDescent="0.25">
      <c r="A3833" s="6" t="s">
        <v>11229</v>
      </c>
      <c r="B3833" s="6" t="s">
        <v>25</v>
      </c>
      <c r="C3833" s="11" t="s">
        <v>522</v>
      </c>
      <c r="D3833" s="2" t="s">
        <v>334</v>
      </c>
      <c r="E3833" s="11" t="s">
        <v>523</v>
      </c>
      <c r="F3833" s="6" t="s">
        <v>524</v>
      </c>
      <c r="G3833" s="6" t="s">
        <v>30</v>
      </c>
      <c r="H3833" s="126">
        <v>60</v>
      </c>
      <c r="I3833" s="6" t="s">
        <v>31</v>
      </c>
      <c r="J3833" s="6" t="s">
        <v>32</v>
      </c>
      <c r="K3833" s="6" t="s">
        <v>628</v>
      </c>
      <c r="L3833" s="6" t="s">
        <v>34</v>
      </c>
      <c r="M3833" s="6" t="s">
        <v>35</v>
      </c>
      <c r="N3833" s="11" t="s">
        <v>78</v>
      </c>
      <c r="O3833" s="3" t="s">
        <v>79</v>
      </c>
      <c r="P3833" s="32" t="s">
        <v>432</v>
      </c>
      <c r="Q3833" s="11" t="s">
        <v>433</v>
      </c>
      <c r="R3833" s="9">
        <v>0.62</v>
      </c>
      <c r="S3833" s="9">
        <v>225984</v>
      </c>
      <c r="T3833" s="9">
        <f t="shared" ref="T3833" si="2005">S3833*R3833</f>
        <v>140110.07999999999</v>
      </c>
      <c r="U3833" s="9">
        <f t="shared" ref="U3833" si="2006">T3833*1.12</f>
        <v>156923.28959999999</v>
      </c>
      <c r="V3833" s="6" t="s">
        <v>80</v>
      </c>
      <c r="W3833" s="282">
        <v>2016</v>
      </c>
      <c r="X3833" s="41"/>
    </row>
    <row r="3834" spans="1:24" ht="153" x14ac:dyDescent="0.25">
      <c r="A3834" s="6" t="s">
        <v>11230</v>
      </c>
      <c r="B3834" s="6" t="s">
        <v>25</v>
      </c>
      <c r="C3834" s="11" t="s">
        <v>526</v>
      </c>
      <c r="D3834" s="2" t="s">
        <v>334</v>
      </c>
      <c r="E3834" s="11" t="s">
        <v>527</v>
      </c>
      <c r="F3834" s="6" t="s">
        <v>528</v>
      </c>
      <c r="G3834" s="6" t="s">
        <v>30</v>
      </c>
      <c r="H3834" s="126">
        <v>60</v>
      </c>
      <c r="I3834" s="6" t="s">
        <v>31</v>
      </c>
      <c r="J3834" s="6" t="s">
        <v>32</v>
      </c>
      <c r="K3834" s="6" t="s">
        <v>628</v>
      </c>
      <c r="L3834" s="6" t="s">
        <v>34</v>
      </c>
      <c r="M3834" s="6" t="s">
        <v>35</v>
      </c>
      <c r="N3834" s="11" t="s">
        <v>78</v>
      </c>
      <c r="O3834" s="3" t="s">
        <v>79</v>
      </c>
      <c r="P3834" s="32" t="s">
        <v>432</v>
      </c>
      <c r="Q3834" s="11" t="s">
        <v>433</v>
      </c>
      <c r="R3834" s="9">
        <v>0.14399999999999999</v>
      </c>
      <c r="S3834" s="9">
        <v>225984</v>
      </c>
      <c r="T3834" s="9">
        <f t="shared" ref="T3834" si="2007">S3834*R3834</f>
        <v>32541.695999999996</v>
      </c>
      <c r="U3834" s="9">
        <f t="shared" ref="U3834" si="2008">T3834*1.12</f>
        <v>36446.699520000002</v>
      </c>
      <c r="V3834" s="6" t="s">
        <v>80</v>
      </c>
      <c r="W3834" s="282">
        <v>2016</v>
      </c>
      <c r="X3834" s="41"/>
    </row>
    <row r="3835" spans="1:24" ht="153" x14ac:dyDescent="0.25">
      <c r="A3835" s="6" t="s">
        <v>11231</v>
      </c>
      <c r="B3835" s="6" t="s">
        <v>25</v>
      </c>
      <c r="C3835" s="11" t="s">
        <v>534</v>
      </c>
      <c r="D3835" s="2" t="s">
        <v>334</v>
      </c>
      <c r="E3835" s="11" t="s">
        <v>535</v>
      </c>
      <c r="F3835" s="6" t="s">
        <v>536</v>
      </c>
      <c r="G3835" s="6" t="s">
        <v>30</v>
      </c>
      <c r="H3835" s="126">
        <v>60</v>
      </c>
      <c r="I3835" s="6" t="s">
        <v>31</v>
      </c>
      <c r="J3835" s="6" t="s">
        <v>32</v>
      </c>
      <c r="K3835" s="6" t="s">
        <v>628</v>
      </c>
      <c r="L3835" s="6" t="s">
        <v>34</v>
      </c>
      <c r="M3835" s="6" t="s">
        <v>35</v>
      </c>
      <c r="N3835" s="11" t="s">
        <v>78</v>
      </c>
      <c r="O3835" s="3" t="s">
        <v>79</v>
      </c>
      <c r="P3835" s="32" t="s">
        <v>432</v>
      </c>
      <c r="Q3835" s="11" t="s">
        <v>433</v>
      </c>
      <c r="R3835" s="9">
        <v>0.16400000000000001</v>
      </c>
      <c r="S3835" s="9">
        <v>225984</v>
      </c>
      <c r="T3835" s="9">
        <f t="shared" ref="T3835" si="2009">S3835*R3835</f>
        <v>37061.376000000004</v>
      </c>
      <c r="U3835" s="9">
        <f t="shared" ref="U3835" si="2010">T3835*1.12</f>
        <v>41508.741120000006</v>
      </c>
      <c r="V3835" s="6" t="s">
        <v>80</v>
      </c>
      <c r="W3835" s="345">
        <v>2016</v>
      </c>
      <c r="X3835" s="41"/>
    </row>
    <row r="3836" spans="1:24" ht="153" x14ac:dyDescent="0.25">
      <c r="A3836" s="6" t="s">
        <v>11232</v>
      </c>
      <c r="B3836" s="6" t="s">
        <v>25</v>
      </c>
      <c r="C3836" s="11" t="s">
        <v>11833</v>
      </c>
      <c r="D3836" s="2" t="s">
        <v>808</v>
      </c>
      <c r="E3836" s="11" t="s">
        <v>11244</v>
      </c>
      <c r="F3836" s="6" t="s">
        <v>11240</v>
      </c>
      <c r="G3836" s="6" t="s">
        <v>30</v>
      </c>
      <c r="H3836" s="126">
        <v>60</v>
      </c>
      <c r="I3836" s="6" t="s">
        <v>31</v>
      </c>
      <c r="J3836" s="6" t="s">
        <v>32</v>
      </c>
      <c r="K3836" s="6" t="s">
        <v>628</v>
      </c>
      <c r="L3836" s="6" t="s">
        <v>34</v>
      </c>
      <c r="M3836" s="6" t="s">
        <v>35</v>
      </c>
      <c r="N3836" s="11" t="s">
        <v>78</v>
      </c>
      <c r="O3836" s="3" t="s">
        <v>79</v>
      </c>
      <c r="P3836" s="32" t="s">
        <v>38</v>
      </c>
      <c r="Q3836" s="11" t="s">
        <v>39</v>
      </c>
      <c r="R3836" s="9">
        <v>2</v>
      </c>
      <c r="S3836" s="9">
        <v>2756</v>
      </c>
      <c r="T3836" s="9">
        <f t="shared" ref="T3836:T3845" si="2011">S3836*R3836</f>
        <v>5512</v>
      </c>
      <c r="U3836" s="9">
        <f t="shared" ref="U3836:U3845" si="2012">T3836*1.12</f>
        <v>6173.4400000000005</v>
      </c>
      <c r="V3836" s="6" t="s">
        <v>80</v>
      </c>
      <c r="W3836" s="345">
        <v>2016</v>
      </c>
      <c r="X3836" s="41"/>
    </row>
    <row r="3837" spans="1:24" ht="153" x14ac:dyDescent="0.25">
      <c r="A3837" s="6" t="s">
        <v>11233</v>
      </c>
      <c r="B3837" s="6" t="s">
        <v>25</v>
      </c>
      <c r="C3837" s="11" t="s">
        <v>11245</v>
      </c>
      <c r="D3837" s="2" t="s">
        <v>808</v>
      </c>
      <c r="E3837" s="11" t="s">
        <v>11246</v>
      </c>
      <c r="F3837" s="6" t="s">
        <v>11241</v>
      </c>
      <c r="G3837" s="6" t="s">
        <v>30</v>
      </c>
      <c r="H3837" s="126">
        <v>60</v>
      </c>
      <c r="I3837" s="6" t="s">
        <v>31</v>
      </c>
      <c r="J3837" s="6" t="s">
        <v>32</v>
      </c>
      <c r="K3837" s="6" t="s">
        <v>628</v>
      </c>
      <c r="L3837" s="6" t="s">
        <v>34</v>
      </c>
      <c r="M3837" s="6" t="s">
        <v>35</v>
      </c>
      <c r="N3837" s="11" t="s">
        <v>78</v>
      </c>
      <c r="O3837" s="3" t="s">
        <v>79</v>
      </c>
      <c r="P3837" s="32" t="s">
        <v>38</v>
      </c>
      <c r="Q3837" s="11" t="s">
        <v>39</v>
      </c>
      <c r="R3837" s="9">
        <v>6</v>
      </c>
      <c r="S3837" s="9">
        <v>2433.1999999999998</v>
      </c>
      <c r="T3837" s="9">
        <f t="shared" si="2011"/>
        <v>14599.199999999999</v>
      </c>
      <c r="U3837" s="9">
        <f t="shared" si="2012"/>
        <v>16351.104000000001</v>
      </c>
      <c r="V3837" s="6" t="s">
        <v>80</v>
      </c>
      <c r="W3837" s="345">
        <v>2016</v>
      </c>
      <c r="X3837" s="41"/>
    </row>
    <row r="3838" spans="1:24" ht="153" x14ac:dyDescent="0.25">
      <c r="A3838" s="6" t="s">
        <v>11234</v>
      </c>
      <c r="B3838" s="6" t="s">
        <v>25</v>
      </c>
      <c r="C3838" s="11" t="s">
        <v>11247</v>
      </c>
      <c r="D3838" s="2" t="s">
        <v>808</v>
      </c>
      <c r="E3838" s="11" t="s">
        <v>11248</v>
      </c>
      <c r="F3838" s="6" t="s">
        <v>11242</v>
      </c>
      <c r="G3838" s="6" t="s">
        <v>30</v>
      </c>
      <c r="H3838" s="126">
        <v>60</v>
      </c>
      <c r="I3838" s="6" t="s">
        <v>31</v>
      </c>
      <c r="J3838" s="6" t="s">
        <v>32</v>
      </c>
      <c r="K3838" s="6" t="s">
        <v>628</v>
      </c>
      <c r="L3838" s="6" t="s">
        <v>34</v>
      </c>
      <c r="M3838" s="6" t="s">
        <v>35</v>
      </c>
      <c r="N3838" s="11" t="s">
        <v>78</v>
      </c>
      <c r="O3838" s="3" t="s">
        <v>79</v>
      </c>
      <c r="P3838" s="32" t="s">
        <v>38</v>
      </c>
      <c r="Q3838" s="11" t="s">
        <v>39</v>
      </c>
      <c r="R3838" s="9">
        <v>2</v>
      </c>
      <c r="S3838" s="9">
        <v>1235.3</v>
      </c>
      <c r="T3838" s="9">
        <f t="shared" si="2011"/>
        <v>2470.6</v>
      </c>
      <c r="U3838" s="9">
        <f t="shared" si="2012"/>
        <v>2767.0720000000001</v>
      </c>
      <c r="V3838" s="6" t="s">
        <v>80</v>
      </c>
      <c r="W3838" s="345">
        <v>2016</v>
      </c>
      <c r="X3838" s="41"/>
    </row>
    <row r="3839" spans="1:24" ht="153" x14ac:dyDescent="0.25">
      <c r="A3839" s="6" t="s">
        <v>11235</v>
      </c>
      <c r="B3839" s="6" t="s">
        <v>25</v>
      </c>
      <c r="C3839" s="11" t="s">
        <v>11249</v>
      </c>
      <c r="D3839" s="2" t="s">
        <v>808</v>
      </c>
      <c r="E3839" s="11" t="s">
        <v>11250</v>
      </c>
      <c r="F3839" s="6" t="s">
        <v>11243</v>
      </c>
      <c r="G3839" s="6" t="s">
        <v>30</v>
      </c>
      <c r="H3839" s="126">
        <v>60</v>
      </c>
      <c r="I3839" s="6" t="s">
        <v>31</v>
      </c>
      <c r="J3839" s="6" t="s">
        <v>32</v>
      </c>
      <c r="K3839" s="6" t="s">
        <v>628</v>
      </c>
      <c r="L3839" s="6" t="s">
        <v>34</v>
      </c>
      <c r="M3839" s="6" t="s">
        <v>35</v>
      </c>
      <c r="N3839" s="11" t="s">
        <v>78</v>
      </c>
      <c r="O3839" s="3" t="s">
        <v>79</v>
      </c>
      <c r="P3839" s="32" t="s">
        <v>38</v>
      </c>
      <c r="Q3839" s="11" t="s">
        <v>39</v>
      </c>
      <c r="R3839" s="9">
        <v>2</v>
      </c>
      <c r="S3839" s="9">
        <v>936</v>
      </c>
      <c r="T3839" s="9">
        <f t="shared" si="2011"/>
        <v>1872</v>
      </c>
      <c r="U3839" s="9">
        <f t="shared" si="2012"/>
        <v>2096.6400000000003</v>
      </c>
      <c r="V3839" s="6" t="s">
        <v>80</v>
      </c>
      <c r="W3839" s="345">
        <v>2016</v>
      </c>
      <c r="X3839" s="41"/>
    </row>
    <row r="3840" spans="1:24" ht="102" x14ac:dyDescent="0.25">
      <c r="A3840" s="6" t="s">
        <v>11236</v>
      </c>
      <c r="B3840" s="6" t="s">
        <v>25</v>
      </c>
      <c r="C3840" s="11" t="s">
        <v>1356</v>
      </c>
      <c r="D3840" s="11" t="s">
        <v>1357</v>
      </c>
      <c r="E3840" s="11" t="s">
        <v>1358</v>
      </c>
      <c r="F3840" s="321" t="s">
        <v>11256</v>
      </c>
      <c r="G3840" s="6" t="s">
        <v>30</v>
      </c>
      <c r="H3840" s="126">
        <v>0</v>
      </c>
      <c r="I3840" s="6" t="s">
        <v>31</v>
      </c>
      <c r="J3840" s="6" t="s">
        <v>32</v>
      </c>
      <c r="K3840" s="6" t="s">
        <v>628</v>
      </c>
      <c r="L3840" s="6" t="s">
        <v>34</v>
      </c>
      <c r="M3840" s="6" t="s">
        <v>35</v>
      </c>
      <c r="N3840" s="6" t="s">
        <v>10770</v>
      </c>
      <c r="O3840" s="6" t="s">
        <v>37</v>
      </c>
      <c r="P3840" s="32" t="s">
        <v>38</v>
      </c>
      <c r="Q3840" s="11" t="s">
        <v>39</v>
      </c>
      <c r="R3840" s="9">
        <v>5</v>
      </c>
      <c r="S3840" s="9">
        <v>600</v>
      </c>
      <c r="T3840" s="9">
        <f t="shared" si="2011"/>
        <v>3000</v>
      </c>
      <c r="U3840" s="9">
        <f t="shared" si="2012"/>
        <v>3360.0000000000005</v>
      </c>
      <c r="V3840" s="6"/>
      <c r="W3840" s="345">
        <v>2016</v>
      </c>
      <c r="X3840" s="41"/>
    </row>
    <row r="3841" spans="1:24" ht="102" x14ac:dyDescent="0.25">
      <c r="A3841" s="6" t="s">
        <v>11237</v>
      </c>
      <c r="B3841" s="6" t="s">
        <v>25</v>
      </c>
      <c r="C3841" s="11" t="s">
        <v>1356</v>
      </c>
      <c r="D3841" s="11" t="s">
        <v>1357</v>
      </c>
      <c r="E3841" s="11" t="s">
        <v>1358</v>
      </c>
      <c r="F3841" s="321" t="s">
        <v>11257</v>
      </c>
      <c r="G3841" s="6" t="s">
        <v>30</v>
      </c>
      <c r="H3841" s="126">
        <v>0</v>
      </c>
      <c r="I3841" s="6" t="s">
        <v>31</v>
      </c>
      <c r="J3841" s="6" t="s">
        <v>32</v>
      </c>
      <c r="K3841" s="6" t="s">
        <v>628</v>
      </c>
      <c r="L3841" s="6" t="s">
        <v>34</v>
      </c>
      <c r="M3841" s="6" t="s">
        <v>35</v>
      </c>
      <c r="N3841" s="6" t="s">
        <v>10770</v>
      </c>
      <c r="O3841" s="6" t="s">
        <v>37</v>
      </c>
      <c r="P3841" s="32" t="s">
        <v>38</v>
      </c>
      <c r="Q3841" s="11" t="s">
        <v>39</v>
      </c>
      <c r="R3841" s="9">
        <v>13</v>
      </c>
      <c r="S3841" s="9">
        <v>4235.3100000000004</v>
      </c>
      <c r="T3841" s="9">
        <f t="shared" si="2011"/>
        <v>55059.030000000006</v>
      </c>
      <c r="U3841" s="9">
        <f t="shared" si="2012"/>
        <v>61666.113600000012</v>
      </c>
      <c r="V3841" s="6"/>
      <c r="W3841" s="345">
        <v>2016</v>
      </c>
      <c r="X3841" s="41"/>
    </row>
    <row r="3842" spans="1:24" ht="102" x14ac:dyDescent="0.25">
      <c r="A3842" s="6" t="s">
        <v>11238</v>
      </c>
      <c r="B3842" s="6" t="s">
        <v>25</v>
      </c>
      <c r="C3842" s="11" t="s">
        <v>1356</v>
      </c>
      <c r="D3842" s="11" t="s">
        <v>1357</v>
      </c>
      <c r="E3842" s="11" t="s">
        <v>1358</v>
      </c>
      <c r="F3842" s="321" t="s">
        <v>11258</v>
      </c>
      <c r="G3842" s="6" t="s">
        <v>30</v>
      </c>
      <c r="H3842" s="126">
        <v>0</v>
      </c>
      <c r="I3842" s="6" t="s">
        <v>31</v>
      </c>
      <c r="J3842" s="6" t="s">
        <v>32</v>
      </c>
      <c r="K3842" s="6" t="s">
        <v>628</v>
      </c>
      <c r="L3842" s="6" t="s">
        <v>34</v>
      </c>
      <c r="M3842" s="6" t="s">
        <v>35</v>
      </c>
      <c r="N3842" s="6" t="s">
        <v>10770</v>
      </c>
      <c r="O3842" s="6" t="s">
        <v>37</v>
      </c>
      <c r="P3842" s="32" t="s">
        <v>38</v>
      </c>
      <c r="Q3842" s="11" t="s">
        <v>39</v>
      </c>
      <c r="R3842" s="9">
        <v>5</v>
      </c>
      <c r="S3842" s="9">
        <v>3896.48</v>
      </c>
      <c r="T3842" s="9">
        <f t="shared" si="2011"/>
        <v>19482.400000000001</v>
      </c>
      <c r="U3842" s="9">
        <f t="shared" si="2012"/>
        <v>21820.288000000004</v>
      </c>
      <c r="V3842" s="6"/>
      <c r="W3842" s="345">
        <v>2016</v>
      </c>
      <c r="X3842" s="41"/>
    </row>
    <row r="3843" spans="1:24" ht="102" x14ac:dyDescent="0.25">
      <c r="A3843" s="6" t="s">
        <v>11239</v>
      </c>
      <c r="B3843" s="6" t="s">
        <v>25</v>
      </c>
      <c r="C3843" s="11" t="s">
        <v>1356</v>
      </c>
      <c r="D3843" s="11" t="s">
        <v>1357</v>
      </c>
      <c r="E3843" s="11" t="s">
        <v>1358</v>
      </c>
      <c r="F3843" s="321" t="s">
        <v>11259</v>
      </c>
      <c r="G3843" s="6" t="s">
        <v>30</v>
      </c>
      <c r="H3843" s="126">
        <v>0</v>
      </c>
      <c r="I3843" s="6" t="s">
        <v>31</v>
      </c>
      <c r="J3843" s="6" t="s">
        <v>32</v>
      </c>
      <c r="K3843" s="6" t="s">
        <v>628</v>
      </c>
      <c r="L3843" s="6" t="s">
        <v>34</v>
      </c>
      <c r="M3843" s="6" t="s">
        <v>35</v>
      </c>
      <c r="N3843" s="6" t="s">
        <v>10770</v>
      </c>
      <c r="O3843" s="6" t="s">
        <v>37</v>
      </c>
      <c r="P3843" s="32" t="s">
        <v>38</v>
      </c>
      <c r="Q3843" s="11" t="s">
        <v>39</v>
      </c>
      <c r="R3843" s="9">
        <v>1</v>
      </c>
      <c r="S3843" s="9">
        <v>4574.1099999999997</v>
      </c>
      <c r="T3843" s="9">
        <f t="shared" si="2011"/>
        <v>4574.1099999999997</v>
      </c>
      <c r="U3843" s="9">
        <f t="shared" si="2012"/>
        <v>5123.0032000000001</v>
      </c>
      <c r="V3843" s="6"/>
      <c r="W3843" s="345">
        <v>2016</v>
      </c>
      <c r="X3843" s="41"/>
    </row>
    <row r="3844" spans="1:24" ht="102" x14ac:dyDescent="0.25">
      <c r="A3844" s="6" t="s">
        <v>11252</v>
      </c>
      <c r="B3844" s="6" t="s">
        <v>25</v>
      </c>
      <c r="C3844" s="11" t="s">
        <v>11303</v>
      </c>
      <c r="D3844" s="11" t="s">
        <v>11304</v>
      </c>
      <c r="E3844" s="11" t="s">
        <v>11305</v>
      </c>
      <c r="F3844" s="6" t="s">
        <v>11251</v>
      </c>
      <c r="G3844" s="6" t="s">
        <v>30</v>
      </c>
      <c r="H3844" s="126">
        <v>0</v>
      </c>
      <c r="I3844" s="6" t="s">
        <v>31</v>
      </c>
      <c r="J3844" s="6" t="s">
        <v>32</v>
      </c>
      <c r="K3844" s="6" t="s">
        <v>628</v>
      </c>
      <c r="L3844" s="6" t="s">
        <v>34</v>
      </c>
      <c r="M3844" s="6" t="s">
        <v>35</v>
      </c>
      <c r="N3844" s="6" t="s">
        <v>10770</v>
      </c>
      <c r="O3844" s="6" t="s">
        <v>37</v>
      </c>
      <c r="P3844" s="32" t="s">
        <v>38</v>
      </c>
      <c r="Q3844" s="11" t="s">
        <v>39</v>
      </c>
      <c r="R3844" s="9">
        <v>1</v>
      </c>
      <c r="S3844" s="9">
        <v>4108.25</v>
      </c>
      <c r="T3844" s="9">
        <f t="shared" si="2011"/>
        <v>4108.25</v>
      </c>
      <c r="U3844" s="9">
        <f t="shared" si="2012"/>
        <v>4601.2400000000007</v>
      </c>
      <c r="V3844" s="6"/>
      <c r="W3844" s="345">
        <v>2016</v>
      </c>
      <c r="X3844" s="41"/>
    </row>
    <row r="3845" spans="1:24" ht="153" x14ac:dyDescent="0.25">
      <c r="A3845" s="6" t="s">
        <v>11253</v>
      </c>
      <c r="B3845" s="6" t="s">
        <v>25</v>
      </c>
      <c r="C3845" s="11" t="s">
        <v>11301</v>
      </c>
      <c r="D3845" s="11" t="s">
        <v>4606</v>
      </c>
      <c r="E3845" s="11" t="s">
        <v>11302</v>
      </c>
      <c r="F3845" s="6" t="s">
        <v>11261</v>
      </c>
      <c r="G3845" s="6" t="s">
        <v>30</v>
      </c>
      <c r="H3845" s="126">
        <v>60</v>
      </c>
      <c r="I3845" s="6" t="s">
        <v>31</v>
      </c>
      <c r="J3845" s="6" t="s">
        <v>32</v>
      </c>
      <c r="K3845" s="6" t="s">
        <v>628</v>
      </c>
      <c r="L3845" s="6" t="s">
        <v>34</v>
      </c>
      <c r="M3845" s="6" t="s">
        <v>35</v>
      </c>
      <c r="N3845" s="11" t="s">
        <v>78</v>
      </c>
      <c r="O3845" s="3" t="s">
        <v>79</v>
      </c>
      <c r="P3845" s="32" t="s">
        <v>38</v>
      </c>
      <c r="Q3845" s="11" t="s">
        <v>39</v>
      </c>
      <c r="R3845" s="9">
        <v>6</v>
      </c>
      <c r="S3845" s="9">
        <v>27848.22</v>
      </c>
      <c r="T3845" s="9">
        <f t="shared" si="2011"/>
        <v>167089.32</v>
      </c>
      <c r="U3845" s="9">
        <f t="shared" si="2012"/>
        <v>187140.03840000002</v>
      </c>
      <c r="V3845" s="6" t="s">
        <v>80</v>
      </c>
      <c r="W3845" s="345">
        <v>2016</v>
      </c>
      <c r="X3845" s="41"/>
    </row>
    <row r="3846" spans="1:24" ht="153" x14ac:dyDescent="0.25">
      <c r="A3846" s="6" t="s">
        <v>11254</v>
      </c>
      <c r="B3846" s="6" t="s">
        <v>25</v>
      </c>
      <c r="C3846" s="11" t="s">
        <v>11301</v>
      </c>
      <c r="D3846" s="11" t="s">
        <v>4606</v>
      </c>
      <c r="E3846" s="11" t="s">
        <v>11302</v>
      </c>
      <c r="F3846" s="6" t="s">
        <v>11262</v>
      </c>
      <c r="G3846" s="6" t="s">
        <v>30</v>
      </c>
      <c r="H3846" s="126">
        <v>60</v>
      </c>
      <c r="I3846" s="6" t="s">
        <v>31</v>
      </c>
      <c r="J3846" s="6" t="s">
        <v>32</v>
      </c>
      <c r="K3846" s="6" t="s">
        <v>628</v>
      </c>
      <c r="L3846" s="6" t="s">
        <v>34</v>
      </c>
      <c r="M3846" s="6" t="s">
        <v>35</v>
      </c>
      <c r="N3846" s="11" t="s">
        <v>78</v>
      </c>
      <c r="O3846" s="3" t="s">
        <v>79</v>
      </c>
      <c r="P3846" s="32" t="s">
        <v>38</v>
      </c>
      <c r="Q3846" s="11" t="s">
        <v>39</v>
      </c>
      <c r="R3846" s="9">
        <v>6</v>
      </c>
      <c r="S3846" s="9">
        <v>7062.5</v>
      </c>
      <c r="T3846" s="9">
        <f t="shared" ref="T3846:T3850" si="2013">S3846*R3846</f>
        <v>42375</v>
      </c>
      <c r="U3846" s="9">
        <f t="shared" ref="U3846:U3850" si="2014">T3846*1.12</f>
        <v>47460.000000000007</v>
      </c>
      <c r="V3846" s="6" t="s">
        <v>80</v>
      </c>
      <c r="W3846" s="345">
        <v>2016</v>
      </c>
      <c r="X3846" s="41"/>
    </row>
    <row r="3847" spans="1:24" ht="153" x14ac:dyDescent="0.25">
      <c r="A3847" s="6" t="s">
        <v>11255</v>
      </c>
      <c r="B3847" s="6" t="s">
        <v>25</v>
      </c>
      <c r="C3847" s="11" t="s">
        <v>11299</v>
      </c>
      <c r="D3847" s="11" t="s">
        <v>1364</v>
      </c>
      <c r="E3847" s="11" t="s">
        <v>11300</v>
      </c>
      <c r="F3847" s="6" t="s">
        <v>11263</v>
      </c>
      <c r="G3847" s="6" t="s">
        <v>30</v>
      </c>
      <c r="H3847" s="126">
        <v>60</v>
      </c>
      <c r="I3847" s="6" t="s">
        <v>31</v>
      </c>
      <c r="J3847" s="6" t="s">
        <v>32</v>
      </c>
      <c r="K3847" s="6" t="s">
        <v>628</v>
      </c>
      <c r="L3847" s="6" t="s">
        <v>34</v>
      </c>
      <c r="M3847" s="6" t="s">
        <v>35</v>
      </c>
      <c r="N3847" s="11" t="s">
        <v>78</v>
      </c>
      <c r="O3847" s="3" t="s">
        <v>79</v>
      </c>
      <c r="P3847" s="32" t="s">
        <v>38</v>
      </c>
      <c r="Q3847" s="11" t="s">
        <v>39</v>
      </c>
      <c r="R3847" s="9">
        <v>6</v>
      </c>
      <c r="S3847" s="9">
        <v>15600</v>
      </c>
      <c r="T3847" s="9">
        <f t="shared" si="2013"/>
        <v>93600</v>
      </c>
      <c r="U3847" s="9">
        <f t="shared" si="2014"/>
        <v>104832.00000000001</v>
      </c>
      <c r="V3847" s="6" t="s">
        <v>80</v>
      </c>
      <c r="W3847" s="345">
        <v>2016</v>
      </c>
      <c r="X3847" s="41"/>
    </row>
    <row r="3848" spans="1:24" ht="153" x14ac:dyDescent="0.25">
      <c r="A3848" s="6" t="s">
        <v>11267</v>
      </c>
      <c r="B3848" s="6" t="s">
        <v>25</v>
      </c>
      <c r="C3848" s="11" t="s">
        <v>11299</v>
      </c>
      <c r="D3848" s="11" t="s">
        <v>1364</v>
      </c>
      <c r="E3848" s="11" t="s">
        <v>11300</v>
      </c>
      <c r="F3848" s="6" t="s">
        <v>11264</v>
      </c>
      <c r="G3848" s="6" t="s">
        <v>30</v>
      </c>
      <c r="H3848" s="126">
        <v>60</v>
      </c>
      <c r="I3848" s="6" t="s">
        <v>31</v>
      </c>
      <c r="J3848" s="6" t="s">
        <v>32</v>
      </c>
      <c r="K3848" s="6" t="s">
        <v>628</v>
      </c>
      <c r="L3848" s="6" t="s">
        <v>34</v>
      </c>
      <c r="M3848" s="6" t="s">
        <v>35</v>
      </c>
      <c r="N3848" s="11" t="s">
        <v>78</v>
      </c>
      <c r="O3848" s="3" t="s">
        <v>79</v>
      </c>
      <c r="P3848" s="32" t="s">
        <v>38</v>
      </c>
      <c r="Q3848" s="11" t="s">
        <v>39</v>
      </c>
      <c r="R3848" s="9">
        <v>8</v>
      </c>
      <c r="S3848" s="9">
        <v>8500</v>
      </c>
      <c r="T3848" s="9">
        <f t="shared" si="2013"/>
        <v>68000</v>
      </c>
      <c r="U3848" s="9">
        <f t="shared" si="2014"/>
        <v>76160</v>
      </c>
      <c r="V3848" s="6" t="s">
        <v>80</v>
      </c>
      <c r="W3848" s="345">
        <v>2016</v>
      </c>
      <c r="X3848" s="41"/>
    </row>
    <row r="3849" spans="1:24" ht="153" x14ac:dyDescent="0.25">
      <c r="A3849" s="6" t="s">
        <v>11268</v>
      </c>
      <c r="B3849" s="6" t="s">
        <v>25</v>
      </c>
      <c r="C3849" s="11" t="s">
        <v>11299</v>
      </c>
      <c r="D3849" s="11" t="s">
        <v>1364</v>
      </c>
      <c r="E3849" s="11" t="s">
        <v>11300</v>
      </c>
      <c r="F3849" s="6" t="s">
        <v>11265</v>
      </c>
      <c r="G3849" s="6" t="s">
        <v>30</v>
      </c>
      <c r="H3849" s="126">
        <v>60</v>
      </c>
      <c r="I3849" s="6" t="s">
        <v>31</v>
      </c>
      <c r="J3849" s="6" t="s">
        <v>32</v>
      </c>
      <c r="K3849" s="6" t="s">
        <v>628</v>
      </c>
      <c r="L3849" s="6" t="s">
        <v>34</v>
      </c>
      <c r="M3849" s="6" t="s">
        <v>35</v>
      </c>
      <c r="N3849" s="11" t="s">
        <v>78</v>
      </c>
      <c r="O3849" s="3" t="s">
        <v>79</v>
      </c>
      <c r="P3849" s="32" t="s">
        <v>38</v>
      </c>
      <c r="Q3849" s="11" t="s">
        <v>39</v>
      </c>
      <c r="R3849" s="9">
        <v>1</v>
      </c>
      <c r="S3849" s="9">
        <v>9000</v>
      </c>
      <c r="T3849" s="9">
        <f t="shared" si="2013"/>
        <v>9000</v>
      </c>
      <c r="U3849" s="9">
        <f t="shared" si="2014"/>
        <v>10080.000000000002</v>
      </c>
      <c r="V3849" s="6" t="s">
        <v>80</v>
      </c>
      <c r="W3849" s="345">
        <v>2016</v>
      </c>
      <c r="X3849" s="41"/>
    </row>
    <row r="3850" spans="1:24" ht="153" x14ac:dyDescent="0.25">
      <c r="A3850" s="6" t="s">
        <v>11269</v>
      </c>
      <c r="B3850" s="6" t="s">
        <v>25</v>
      </c>
      <c r="C3850" s="11" t="s">
        <v>11299</v>
      </c>
      <c r="D3850" s="11" t="s">
        <v>1364</v>
      </c>
      <c r="E3850" s="11" t="s">
        <v>11300</v>
      </c>
      <c r="F3850" s="6" t="s">
        <v>11266</v>
      </c>
      <c r="G3850" s="6" t="s">
        <v>30</v>
      </c>
      <c r="H3850" s="126">
        <v>60</v>
      </c>
      <c r="I3850" s="6" t="s">
        <v>31</v>
      </c>
      <c r="J3850" s="6" t="s">
        <v>32</v>
      </c>
      <c r="K3850" s="6" t="s">
        <v>628</v>
      </c>
      <c r="L3850" s="6" t="s">
        <v>34</v>
      </c>
      <c r="M3850" s="6" t="s">
        <v>35</v>
      </c>
      <c r="N3850" s="11" t="s">
        <v>78</v>
      </c>
      <c r="O3850" s="3" t="s">
        <v>79</v>
      </c>
      <c r="P3850" s="32" t="s">
        <v>38</v>
      </c>
      <c r="Q3850" s="11" t="s">
        <v>39</v>
      </c>
      <c r="R3850" s="9">
        <v>1</v>
      </c>
      <c r="S3850" s="9">
        <v>30000</v>
      </c>
      <c r="T3850" s="9">
        <f t="shared" si="2013"/>
        <v>30000</v>
      </c>
      <c r="U3850" s="9">
        <f t="shared" si="2014"/>
        <v>33600</v>
      </c>
      <c r="V3850" s="6" t="s">
        <v>80</v>
      </c>
      <c r="W3850" s="345">
        <v>2016</v>
      </c>
      <c r="X3850" s="41"/>
    </row>
    <row r="3851" spans="1:24" ht="153" x14ac:dyDescent="0.25">
      <c r="A3851" s="6" t="s">
        <v>11270</v>
      </c>
      <c r="B3851" s="6" t="s">
        <v>25</v>
      </c>
      <c r="C3851" s="11" t="s">
        <v>9613</v>
      </c>
      <c r="D3851" s="11" t="s">
        <v>2036</v>
      </c>
      <c r="E3851" s="11" t="s">
        <v>9614</v>
      </c>
      <c r="F3851" s="6" t="s">
        <v>11273</v>
      </c>
      <c r="G3851" s="6" t="s">
        <v>30</v>
      </c>
      <c r="H3851" s="126">
        <v>60</v>
      </c>
      <c r="I3851" s="6" t="s">
        <v>31</v>
      </c>
      <c r="J3851" s="6" t="s">
        <v>32</v>
      </c>
      <c r="K3851" s="6" t="s">
        <v>95</v>
      </c>
      <c r="L3851" s="6" t="s">
        <v>34</v>
      </c>
      <c r="M3851" s="6" t="s">
        <v>35</v>
      </c>
      <c r="N3851" s="11" t="s">
        <v>78</v>
      </c>
      <c r="O3851" s="3" t="s">
        <v>79</v>
      </c>
      <c r="P3851" s="11" t="s">
        <v>2039</v>
      </c>
      <c r="Q3851" s="11" t="s">
        <v>2040</v>
      </c>
      <c r="R3851" s="9">
        <v>0.69</v>
      </c>
      <c r="S3851" s="9">
        <v>166071.4</v>
      </c>
      <c r="T3851" s="9">
        <f t="shared" ref="T3851:T3854" si="2015">S3851*R3851</f>
        <v>114589.26599999999</v>
      </c>
      <c r="U3851" s="9">
        <f t="shared" ref="U3851:U3854" si="2016">T3851*1.12</f>
        <v>128339.97792</v>
      </c>
      <c r="V3851" s="6" t="s">
        <v>80</v>
      </c>
      <c r="W3851" s="345">
        <v>2016</v>
      </c>
      <c r="X3851" s="41"/>
    </row>
    <row r="3852" spans="1:24" ht="153" x14ac:dyDescent="0.25">
      <c r="A3852" s="6" t="s">
        <v>11277</v>
      </c>
      <c r="B3852" s="6" t="s">
        <v>25</v>
      </c>
      <c r="C3852" s="11" t="s">
        <v>11293</v>
      </c>
      <c r="D3852" s="11" t="s">
        <v>2036</v>
      </c>
      <c r="E3852" s="11" t="s">
        <v>11294</v>
      </c>
      <c r="F3852" s="6" t="s">
        <v>11274</v>
      </c>
      <c r="G3852" s="6" t="s">
        <v>30</v>
      </c>
      <c r="H3852" s="126">
        <v>60</v>
      </c>
      <c r="I3852" s="6" t="s">
        <v>31</v>
      </c>
      <c r="J3852" s="6" t="s">
        <v>32</v>
      </c>
      <c r="K3852" s="6" t="s">
        <v>95</v>
      </c>
      <c r="L3852" s="6" t="s">
        <v>34</v>
      </c>
      <c r="M3852" s="6" t="s">
        <v>35</v>
      </c>
      <c r="N3852" s="11" t="s">
        <v>78</v>
      </c>
      <c r="O3852" s="3" t="s">
        <v>79</v>
      </c>
      <c r="P3852" s="11" t="s">
        <v>2039</v>
      </c>
      <c r="Q3852" s="11" t="s">
        <v>2040</v>
      </c>
      <c r="R3852" s="9">
        <v>0.96</v>
      </c>
      <c r="S3852" s="9">
        <v>276992.09999999998</v>
      </c>
      <c r="T3852" s="9">
        <f t="shared" si="2015"/>
        <v>265912.41599999997</v>
      </c>
      <c r="U3852" s="9">
        <f t="shared" si="2016"/>
        <v>297821.90591999999</v>
      </c>
      <c r="V3852" s="6" t="s">
        <v>80</v>
      </c>
      <c r="W3852" s="345">
        <v>2016</v>
      </c>
      <c r="X3852" s="41"/>
    </row>
    <row r="3853" spans="1:24" ht="153" x14ac:dyDescent="0.25">
      <c r="A3853" s="6" t="s">
        <v>11278</v>
      </c>
      <c r="B3853" s="6" t="s">
        <v>25</v>
      </c>
      <c r="C3853" s="11" t="s">
        <v>11295</v>
      </c>
      <c r="D3853" s="11" t="s">
        <v>2036</v>
      </c>
      <c r="E3853" s="11" t="s">
        <v>11296</v>
      </c>
      <c r="F3853" s="6" t="s">
        <v>11275</v>
      </c>
      <c r="G3853" s="6" t="s">
        <v>30</v>
      </c>
      <c r="H3853" s="126">
        <v>60</v>
      </c>
      <c r="I3853" s="6" t="s">
        <v>31</v>
      </c>
      <c r="J3853" s="6" t="s">
        <v>32</v>
      </c>
      <c r="K3853" s="6" t="s">
        <v>95</v>
      </c>
      <c r="L3853" s="6" t="s">
        <v>34</v>
      </c>
      <c r="M3853" s="6" t="s">
        <v>35</v>
      </c>
      <c r="N3853" s="11" t="s">
        <v>78</v>
      </c>
      <c r="O3853" s="3" t="s">
        <v>79</v>
      </c>
      <c r="P3853" s="11" t="s">
        <v>2039</v>
      </c>
      <c r="Q3853" s="11" t="s">
        <v>2040</v>
      </c>
      <c r="R3853" s="9">
        <v>0.45</v>
      </c>
      <c r="S3853" s="9">
        <v>555313.1</v>
      </c>
      <c r="T3853" s="9">
        <f t="shared" si="2015"/>
        <v>249890.89499999999</v>
      </c>
      <c r="U3853" s="9">
        <f t="shared" si="2016"/>
        <v>279877.80239999999</v>
      </c>
      <c r="V3853" s="6" t="s">
        <v>80</v>
      </c>
      <c r="W3853" s="345">
        <v>2016</v>
      </c>
      <c r="X3853" s="41"/>
    </row>
    <row r="3854" spans="1:24" ht="153" x14ac:dyDescent="0.25">
      <c r="A3854" s="6" t="s">
        <v>11279</v>
      </c>
      <c r="B3854" s="6" t="s">
        <v>25</v>
      </c>
      <c r="C3854" s="11" t="s">
        <v>11297</v>
      </c>
      <c r="D3854" s="11" t="s">
        <v>2036</v>
      </c>
      <c r="E3854" s="11" t="s">
        <v>11298</v>
      </c>
      <c r="F3854" s="6" t="s">
        <v>11276</v>
      </c>
      <c r="G3854" s="6" t="s">
        <v>30</v>
      </c>
      <c r="H3854" s="126">
        <v>60</v>
      </c>
      <c r="I3854" s="6" t="s">
        <v>31</v>
      </c>
      <c r="J3854" s="6" t="s">
        <v>32</v>
      </c>
      <c r="K3854" s="6" t="s">
        <v>95</v>
      </c>
      <c r="L3854" s="6" t="s">
        <v>34</v>
      </c>
      <c r="M3854" s="6" t="s">
        <v>35</v>
      </c>
      <c r="N3854" s="11" t="s">
        <v>78</v>
      </c>
      <c r="O3854" s="3" t="s">
        <v>79</v>
      </c>
      <c r="P3854" s="11" t="s">
        <v>2039</v>
      </c>
      <c r="Q3854" s="11" t="s">
        <v>2040</v>
      </c>
      <c r="R3854" s="9">
        <v>0.45</v>
      </c>
      <c r="S3854" s="9">
        <v>206741.2</v>
      </c>
      <c r="T3854" s="9">
        <f t="shared" si="2015"/>
        <v>93033.540000000008</v>
      </c>
      <c r="U3854" s="9">
        <f t="shared" si="2016"/>
        <v>104197.56480000002</v>
      </c>
      <c r="V3854" s="6" t="s">
        <v>80</v>
      </c>
      <c r="W3854" s="345">
        <v>2016</v>
      </c>
      <c r="X3854" s="41"/>
    </row>
    <row r="3855" spans="1:24" ht="153" x14ac:dyDescent="0.25">
      <c r="A3855" s="6" t="s">
        <v>11280</v>
      </c>
      <c r="B3855" s="6" t="s">
        <v>25</v>
      </c>
      <c r="C3855" s="11" t="s">
        <v>10425</v>
      </c>
      <c r="D3855" s="11" t="s">
        <v>9387</v>
      </c>
      <c r="E3855" s="11" t="s">
        <v>9388</v>
      </c>
      <c r="F3855" s="6" t="s">
        <v>11283</v>
      </c>
      <c r="G3855" s="6" t="s">
        <v>30</v>
      </c>
      <c r="H3855" s="126">
        <v>60</v>
      </c>
      <c r="I3855" s="6" t="s">
        <v>31</v>
      </c>
      <c r="J3855" s="6" t="s">
        <v>32</v>
      </c>
      <c r="K3855" s="6" t="s">
        <v>95</v>
      </c>
      <c r="L3855" s="6" t="s">
        <v>34</v>
      </c>
      <c r="M3855" s="6" t="s">
        <v>35</v>
      </c>
      <c r="N3855" s="11" t="s">
        <v>78</v>
      </c>
      <c r="O3855" s="3" t="s">
        <v>79</v>
      </c>
      <c r="P3855" s="32" t="s">
        <v>38</v>
      </c>
      <c r="Q3855" s="11" t="s">
        <v>39</v>
      </c>
      <c r="R3855" s="9">
        <v>34</v>
      </c>
      <c r="S3855" s="9">
        <v>81428.103091732948</v>
      </c>
      <c r="T3855" s="9">
        <f t="shared" ref="T3855:T3860" si="2017">S3855*R3855</f>
        <v>2768555.5051189205</v>
      </c>
      <c r="U3855" s="9">
        <f t="shared" ref="U3855:U3860" si="2018">T3855*1.12</f>
        <v>3100782.1657331912</v>
      </c>
      <c r="V3855" s="6" t="s">
        <v>80</v>
      </c>
      <c r="W3855" s="345">
        <v>2016</v>
      </c>
      <c r="X3855" s="41"/>
    </row>
    <row r="3856" spans="1:24" ht="102" x14ac:dyDescent="0.25">
      <c r="A3856" s="6" t="s">
        <v>11281</v>
      </c>
      <c r="B3856" s="6" t="s">
        <v>25</v>
      </c>
      <c r="C3856" s="11" t="s">
        <v>11371</v>
      </c>
      <c r="D3856" s="11" t="s">
        <v>11372</v>
      </c>
      <c r="E3856" s="11" t="s">
        <v>11373</v>
      </c>
      <c r="F3856" s="6" t="s">
        <v>11362</v>
      </c>
      <c r="G3856" s="6" t="s">
        <v>30</v>
      </c>
      <c r="H3856" s="126">
        <v>0</v>
      </c>
      <c r="I3856" s="6" t="s">
        <v>31</v>
      </c>
      <c r="J3856" s="6" t="s">
        <v>32</v>
      </c>
      <c r="K3856" s="6" t="s">
        <v>95</v>
      </c>
      <c r="L3856" s="6" t="s">
        <v>34</v>
      </c>
      <c r="M3856" s="6" t="s">
        <v>35</v>
      </c>
      <c r="N3856" s="6" t="s">
        <v>10770</v>
      </c>
      <c r="O3856" s="6" t="s">
        <v>37</v>
      </c>
      <c r="P3856" s="32" t="s">
        <v>301</v>
      </c>
      <c r="Q3856" s="11" t="s">
        <v>2030</v>
      </c>
      <c r="R3856" s="9">
        <v>23</v>
      </c>
      <c r="S3856" s="9">
        <v>75264.41</v>
      </c>
      <c r="T3856" s="9">
        <f t="shared" ref="T3856:T3857" si="2019">S3856*R3856</f>
        <v>1731081.4300000002</v>
      </c>
      <c r="U3856" s="9">
        <f t="shared" ref="U3856:U3857" si="2020">T3856*1.12</f>
        <v>1938811.2016000003</v>
      </c>
      <c r="V3856" s="6"/>
      <c r="W3856" s="345">
        <v>2016</v>
      </c>
      <c r="X3856" s="41"/>
    </row>
    <row r="3857" spans="1:24" ht="102" x14ac:dyDescent="0.25">
      <c r="A3857" s="6" t="s">
        <v>11351</v>
      </c>
      <c r="B3857" s="6" t="s">
        <v>25</v>
      </c>
      <c r="C3857" s="11" t="s">
        <v>11371</v>
      </c>
      <c r="D3857" s="11" t="s">
        <v>11372</v>
      </c>
      <c r="E3857" s="11" t="s">
        <v>11373</v>
      </c>
      <c r="F3857" s="6" t="s">
        <v>11362</v>
      </c>
      <c r="G3857" s="6" t="s">
        <v>30</v>
      </c>
      <c r="H3857" s="126">
        <v>0</v>
      </c>
      <c r="I3857" s="6" t="s">
        <v>31</v>
      </c>
      <c r="J3857" s="6" t="s">
        <v>32</v>
      </c>
      <c r="K3857" s="6" t="s">
        <v>95</v>
      </c>
      <c r="L3857" s="6" t="s">
        <v>34</v>
      </c>
      <c r="M3857" s="6" t="s">
        <v>35</v>
      </c>
      <c r="N3857" s="6" t="s">
        <v>10770</v>
      </c>
      <c r="O3857" s="6" t="s">
        <v>37</v>
      </c>
      <c r="P3857" s="32" t="s">
        <v>301</v>
      </c>
      <c r="Q3857" s="11" t="s">
        <v>2030</v>
      </c>
      <c r="R3857" s="9">
        <v>69</v>
      </c>
      <c r="S3857" s="9">
        <v>43769.1</v>
      </c>
      <c r="T3857" s="9">
        <f t="shared" si="2019"/>
        <v>3020067.9</v>
      </c>
      <c r="U3857" s="9">
        <f t="shared" si="2020"/>
        <v>3382476.0480000004</v>
      </c>
      <c r="V3857" s="6"/>
      <c r="W3857" s="345">
        <v>2016</v>
      </c>
      <c r="X3857" s="41"/>
    </row>
    <row r="3858" spans="1:24" ht="102" x14ac:dyDescent="0.25">
      <c r="A3858" s="6" t="s">
        <v>11358</v>
      </c>
      <c r="B3858" s="6" t="s">
        <v>25</v>
      </c>
      <c r="C3858" s="11" t="s">
        <v>11363</v>
      </c>
      <c r="D3858" s="11" t="s">
        <v>11364</v>
      </c>
      <c r="E3858" s="11" t="s">
        <v>11365</v>
      </c>
      <c r="F3858" s="6" t="s">
        <v>11375</v>
      </c>
      <c r="G3858" s="6" t="s">
        <v>30</v>
      </c>
      <c r="H3858" s="126">
        <v>0</v>
      </c>
      <c r="I3858" s="6" t="s">
        <v>31</v>
      </c>
      <c r="J3858" s="6" t="s">
        <v>32</v>
      </c>
      <c r="K3858" s="6" t="s">
        <v>95</v>
      </c>
      <c r="L3858" s="6" t="s">
        <v>34</v>
      </c>
      <c r="M3858" s="6" t="s">
        <v>35</v>
      </c>
      <c r="N3858" s="6" t="s">
        <v>10770</v>
      </c>
      <c r="O3858" s="6" t="s">
        <v>37</v>
      </c>
      <c r="P3858" s="32" t="s">
        <v>38</v>
      </c>
      <c r="Q3858" s="11" t="s">
        <v>39</v>
      </c>
      <c r="R3858" s="9">
        <v>80</v>
      </c>
      <c r="S3858" s="9">
        <v>32499.5</v>
      </c>
      <c r="T3858" s="9">
        <f t="shared" ref="T3858:T3859" si="2021">S3858*R3858</f>
        <v>2599960</v>
      </c>
      <c r="U3858" s="9">
        <f t="shared" ref="U3858:U3859" si="2022">T3858*1.12</f>
        <v>2911955.2</v>
      </c>
      <c r="V3858" s="6"/>
      <c r="W3858" s="345">
        <v>2016</v>
      </c>
      <c r="X3858" s="41"/>
    </row>
    <row r="3859" spans="1:24" ht="102.75" thickBot="1" x14ac:dyDescent="0.3">
      <c r="A3859" s="6" t="s">
        <v>11359</v>
      </c>
      <c r="B3859" s="6" t="s">
        <v>25</v>
      </c>
      <c r="C3859" s="11" t="s">
        <v>11366</v>
      </c>
      <c r="D3859" s="11" t="s">
        <v>11367</v>
      </c>
      <c r="E3859" s="11" t="s">
        <v>11368</v>
      </c>
      <c r="F3859" s="198" t="s">
        <v>11374</v>
      </c>
      <c r="G3859" s="246" t="s">
        <v>337</v>
      </c>
      <c r="H3859" s="126">
        <v>0</v>
      </c>
      <c r="I3859" s="6" t="s">
        <v>31</v>
      </c>
      <c r="J3859" s="6" t="s">
        <v>32</v>
      </c>
      <c r="K3859" s="6" t="s">
        <v>95</v>
      </c>
      <c r="L3859" s="6" t="s">
        <v>34</v>
      </c>
      <c r="M3859" s="6" t="s">
        <v>35</v>
      </c>
      <c r="N3859" s="6" t="s">
        <v>10770</v>
      </c>
      <c r="O3859" s="6" t="s">
        <v>37</v>
      </c>
      <c r="P3859" s="32" t="s">
        <v>432</v>
      </c>
      <c r="Q3859" s="11" t="s">
        <v>433</v>
      </c>
      <c r="R3859" s="9">
        <v>18.399999999999999</v>
      </c>
      <c r="S3859" s="9">
        <v>397121.96</v>
      </c>
      <c r="T3859" s="9">
        <f t="shared" si="2021"/>
        <v>7307044.0640000002</v>
      </c>
      <c r="U3859" s="9">
        <f t="shared" si="2022"/>
        <v>8183889.3516800012</v>
      </c>
      <c r="V3859" s="6"/>
      <c r="W3859" s="345">
        <v>2016</v>
      </c>
      <c r="X3859" s="41"/>
    </row>
    <row r="3860" spans="1:24" ht="153.75" thickBot="1" x14ac:dyDescent="0.3">
      <c r="A3860" s="6" t="s">
        <v>11360</v>
      </c>
      <c r="B3860" s="6" t="s">
        <v>25</v>
      </c>
      <c r="C3860" s="11" t="s">
        <v>11353</v>
      </c>
      <c r="D3860" s="11" t="s">
        <v>334</v>
      </c>
      <c r="E3860" s="11" t="s">
        <v>11354</v>
      </c>
      <c r="F3860" s="357" t="s">
        <v>11352</v>
      </c>
      <c r="G3860" s="6" t="s">
        <v>30</v>
      </c>
      <c r="H3860" s="126">
        <v>60</v>
      </c>
      <c r="I3860" s="6" t="s">
        <v>31</v>
      </c>
      <c r="J3860" s="6" t="s">
        <v>32</v>
      </c>
      <c r="K3860" s="6" t="s">
        <v>95</v>
      </c>
      <c r="L3860" s="6" t="s">
        <v>34</v>
      </c>
      <c r="M3860" s="6" t="s">
        <v>35</v>
      </c>
      <c r="N3860" s="11" t="s">
        <v>78</v>
      </c>
      <c r="O3860" s="3" t="s">
        <v>79</v>
      </c>
      <c r="P3860" s="32" t="s">
        <v>1103</v>
      </c>
      <c r="Q3860" s="11" t="s">
        <v>1074</v>
      </c>
      <c r="R3860" s="9">
        <v>4600</v>
      </c>
      <c r="S3860" s="9">
        <v>205.44</v>
      </c>
      <c r="T3860" s="9">
        <f t="shared" si="2017"/>
        <v>945024</v>
      </c>
      <c r="U3860" s="9">
        <f t="shared" si="2018"/>
        <v>1058426.8800000001</v>
      </c>
      <c r="V3860" s="6" t="s">
        <v>80</v>
      </c>
      <c r="W3860" s="345">
        <v>2016</v>
      </c>
      <c r="X3860" s="41"/>
    </row>
    <row r="3861" spans="1:24" ht="102" x14ac:dyDescent="0.25">
      <c r="A3861" s="6" t="s">
        <v>11361</v>
      </c>
      <c r="B3861" s="6" t="s">
        <v>25</v>
      </c>
      <c r="C3861" s="11" t="s">
        <v>11288</v>
      </c>
      <c r="D3861" s="11" t="s">
        <v>11289</v>
      </c>
      <c r="E3861" s="11" t="s">
        <v>11290</v>
      </c>
      <c r="F3861" s="6" t="s">
        <v>11291</v>
      </c>
      <c r="G3861" s="6" t="s">
        <v>2001</v>
      </c>
      <c r="H3861" s="126">
        <v>0</v>
      </c>
      <c r="I3861" s="6" t="s">
        <v>31</v>
      </c>
      <c r="J3861" s="6" t="s">
        <v>32</v>
      </c>
      <c r="K3861" s="6" t="s">
        <v>95</v>
      </c>
      <c r="L3861" s="6" t="s">
        <v>34</v>
      </c>
      <c r="M3861" s="6" t="s">
        <v>35</v>
      </c>
      <c r="N3861" s="6" t="s">
        <v>11292</v>
      </c>
      <c r="O3861" s="6" t="s">
        <v>37</v>
      </c>
      <c r="P3861" s="32" t="s">
        <v>38</v>
      </c>
      <c r="Q3861" s="11" t="s">
        <v>39</v>
      </c>
      <c r="R3861" s="9">
        <v>3</v>
      </c>
      <c r="S3861" s="9">
        <v>33333</v>
      </c>
      <c r="T3861" s="9">
        <f t="shared" ref="T3861" si="2023">S3861*R3861</f>
        <v>99999</v>
      </c>
      <c r="U3861" s="9">
        <f t="shared" ref="U3861" si="2024">T3861*1.12</f>
        <v>111998.88</v>
      </c>
      <c r="V3861" s="6"/>
      <c r="W3861" s="345">
        <v>2016</v>
      </c>
      <c r="X3861" s="41"/>
    </row>
    <row r="3862" spans="1:24" ht="153" x14ac:dyDescent="0.25">
      <c r="A3862" s="6" t="s">
        <v>11546</v>
      </c>
      <c r="B3862" s="6" t="s">
        <v>25</v>
      </c>
      <c r="C3862" s="358" t="s">
        <v>11698</v>
      </c>
      <c r="D3862" s="358" t="s">
        <v>334</v>
      </c>
      <c r="E3862" s="358" t="s">
        <v>11699</v>
      </c>
      <c r="F3862" s="6" t="s">
        <v>11397</v>
      </c>
      <c r="G3862" s="6" t="s">
        <v>337</v>
      </c>
      <c r="H3862" s="126">
        <v>60</v>
      </c>
      <c r="I3862" s="6" t="s">
        <v>31</v>
      </c>
      <c r="J3862" s="6" t="s">
        <v>32</v>
      </c>
      <c r="K3862" s="6" t="s">
        <v>95</v>
      </c>
      <c r="L3862" s="6" t="s">
        <v>11410</v>
      </c>
      <c r="M3862" s="6" t="s">
        <v>35</v>
      </c>
      <c r="N3862" s="11" t="s">
        <v>78</v>
      </c>
      <c r="O3862" s="3" t="s">
        <v>79</v>
      </c>
      <c r="P3862" s="32" t="s">
        <v>432</v>
      </c>
      <c r="Q3862" s="11" t="s">
        <v>433</v>
      </c>
      <c r="R3862" s="9">
        <v>76.319999999999993</v>
      </c>
      <c r="S3862" s="9">
        <v>226800</v>
      </c>
      <c r="T3862" s="9">
        <f t="shared" ref="T3862:T3880" si="2025">S3862*R3862</f>
        <v>17309376</v>
      </c>
      <c r="U3862" s="9">
        <f t="shared" ref="U3862:U3880" si="2026">T3862*1.12</f>
        <v>19386501.120000001</v>
      </c>
      <c r="V3862" s="6" t="s">
        <v>80</v>
      </c>
      <c r="W3862" s="345">
        <v>2016</v>
      </c>
      <c r="X3862" s="41"/>
    </row>
    <row r="3863" spans="1:24" ht="153" x14ac:dyDescent="0.25">
      <c r="A3863" s="6" t="s">
        <v>11547</v>
      </c>
      <c r="B3863" s="6" t="s">
        <v>25</v>
      </c>
      <c r="C3863" s="358" t="s">
        <v>11700</v>
      </c>
      <c r="D3863" s="358" t="s">
        <v>334</v>
      </c>
      <c r="E3863" s="358" t="s">
        <v>11701</v>
      </c>
      <c r="F3863" s="6" t="s">
        <v>11398</v>
      </c>
      <c r="G3863" s="6" t="s">
        <v>30</v>
      </c>
      <c r="H3863" s="126">
        <v>60</v>
      </c>
      <c r="I3863" s="6" t="s">
        <v>31</v>
      </c>
      <c r="J3863" s="6" t="s">
        <v>32</v>
      </c>
      <c r="K3863" s="6" t="s">
        <v>95</v>
      </c>
      <c r="L3863" s="6" t="s">
        <v>11410</v>
      </c>
      <c r="M3863" s="6" t="s">
        <v>35</v>
      </c>
      <c r="N3863" s="11" t="s">
        <v>78</v>
      </c>
      <c r="O3863" s="3" t="s">
        <v>79</v>
      </c>
      <c r="P3863" s="32" t="s">
        <v>340</v>
      </c>
      <c r="Q3863" s="11" t="s">
        <v>353</v>
      </c>
      <c r="R3863" s="9">
        <v>15.15</v>
      </c>
      <c r="S3863" s="9">
        <v>5946.43</v>
      </c>
      <c r="T3863" s="9">
        <f t="shared" si="2025"/>
        <v>90088.414500000014</v>
      </c>
      <c r="U3863" s="9">
        <f t="shared" si="2026"/>
        <v>100899.02424000003</v>
      </c>
      <c r="V3863" s="6" t="s">
        <v>80</v>
      </c>
      <c r="W3863" s="345">
        <v>2016</v>
      </c>
      <c r="X3863" s="41"/>
    </row>
    <row r="3864" spans="1:24" ht="153" x14ac:dyDescent="0.25">
      <c r="A3864" s="6" t="s">
        <v>11548</v>
      </c>
      <c r="B3864" s="6" t="s">
        <v>25</v>
      </c>
      <c r="C3864" s="358" t="s">
        <v>11702</v>
      </c>
      <c r="D3864" s="358" t="s">
        <v>334</v>
      </c>
      <c r="E3864" s="358" t="s">
        <v>11703</v>
      </c>
      <c r="F3864" s="6" t="s">
        <v>11399</v>
      </c>
      <c r="G3864" s="6" t="s">
        <v>30</v>
      </c>
      <c r="H3864" s="126">
        <v>60</v>
      </c>
      <c r="I3864" s="6" t="s">
        <v>31</v>
      </c>
      <c r="J3864" s="6" t="s">
        <v>32</v>
      </c>
      <c r="K3864" s="6" t="s">
        <v>95</v>
      </c>
      <c r="L3864" s="6" t="s">
        <v>11410</v>
      </c>
      <c r="M3864" s="6" t="s">
        <v>35</v>
      </c>
      <c r="N3864" s="11" t="s">
        <v>78</v>
      </c>
      <c r="O3864" s="3" t="s">
        <v>79</v>
      </c>
      <c r="P3864" s="32" t="s">
        <v>340</v>
      </c>
      <c r="Q3864" s="11" t="s">
        <v>353</v>
      </c>
      <c r="R3864" s="9">
        <v>89.081999999999994</v>
      </c>
      <c r="S3864" s="9">
        <v>587</v>
      </c>
      <c r="T3864" s="9">
        <f t="shared" si="2025"/>
        <v>52291.133999999998</v>
      </c>
      <c r="U3864" s="9">
        <f t="shared" si="2026"/>
        <v>58566.070080000005</v>
      </c>
      <c r="V3864" s="6" t="s">
        <v>80</v>
      </c>
      <c r="W3864" s="345">
        <v>2016</v>
      </c>
      <c r="X3864" s="41"/>
    </row>
    <row r="3865" spans="1:24" ht="153" x14ac:dyDescent="0.25">
      <c r="A3865" s="6" t="s">
        <v>11549</v>
      </c>
      <c r="B3865" s="6" t="s">
        <v>25</v>
      </c>
      <c r="C3865" s="358" t="s">
        <v>11704</v>
      </c>
      <c r="D3865" s="358" t="s">
        <v>334</v>
      </c>
      <c r="E3865" s="358" t="s">
        <v>11835</v>
      </c>
      <c r="F3865" s="6" t="s">
        <v>11400</v>
      </c>
      <c r="G3865" s="6" t="s">
        <v>30</v>
      </c>
      <c r="H3865" s="126">
        <v>60</v>
      </c>
      <c r="I3865" s="6" t="s">
        <v>31</v>
      </c>
      <c r="J3865" s="6" t="s">
        <v>32</v>
      </c>
      <c r="K3865" s="6" t="s">
        <v>95</v>
      </c>
      <c r="L3865" s="6" t="s">
        <v>11410</v>
      </c>
      <c r="M3865" s="6" t="s">
        <v>35</v>
      </c>
      <c r="N3865" s="11" t="s">
        <v>78</v>
      </c>
      <c r="O3865" s="3" t="s">
        <v>79</v>
      </c>
      <c r="P3865" s="32" t="s">
        <v>340</v>
      </c>
      <c r="Q3865" s="11" t="s">
        <v>353</v>
      </c>
      <c r="R3865" s="9">
        <v>65.751000000000005</v>
      </c>
      <c r="S3865" s="9">
        <v>869</v>
      </c>
      <c r="T3865" s="9">
        <f t="shared" si="2025"/>
        <v>57137.619000000006</v>
      </c>
      <c r="U3865" s="9">
        <f t="shared" si="2026"/>
        <v>63994.133280000016</v>
      </c>
      <c r="V3865" s="6" t="s">
        <v>80</v>
      </c>
      <c r="W3865" s="345">
        <v>2016</v>
      </c>
      <c r="X3865" s="41"/>
    </row>
    <row r="3866" spans="1:24" ht="153" x14ac:dyDescent="0.25">
      <c r="A3866" s="6" t="s">
        <v>11550</v>
      </c>
      <c r="B3866" s="6" t="s">
        <v>25</v>
      </c>
      <c r="C3866" s="358" t="s">
        <v>11705</v>
      </c>
      <c r="D3866" s="358" t="s">
        <v>334</v>
      </c>
      <c r="E3866" s="358" t="s">
        <v>11706</v>
      </c>
      <c r="F3866" s="6" t="s">
        <v>11401</v>
      </c>
      <c r="G3866" s="6" t="s">
        <v>30</v>
      </c>
      <c r="H3866" s="126">
        <v>60</v>
      </c>
      <c r="I3866" s="6" t="s">
        <v>31</v>
      </c>
      <c r="J3866" s="6" t="s">
        <v>32</v>
      </c>
      <c r="K3866" s="6" t="s">
        <v>95</v>
      </c>
      <c r="L3866" s="6" t="s">
        <v>11410</v>
      </c>
      <c r="M3866" s="6" t="s">
        <v>35</v>
      </c>
      <c r="N3866" s="11" t="s">
        <v>78</v>
      </c>
      <c r="O3866" s="3" t="s">
        <v>79</v>
      </c>
      <c r="P3866" s="32" t="s">
        <v>340</v>
      </c>
      <c r="Q3866" s="11" t="s">
        <v>353</v>
      </c>
      <c r="R3866" s="9">
        <v>84.638000000000005</v>
      </c>
      <c r="S3866" s="9">
        <v>1397</v>
      </c>
      <c r="T3866" s="9">
        <f t="shared" si="2025"/>
        <v>118239.28600000001</v>
      </c>
      <c r="U3866" s="9">
        <f t="shared" si="2026"/>
        <v>132428.00032000002</v>
      </c>
      <c r="V3866" s="6" t="s">
        <v>80</v>
      </c>
      <c r="W3866" s="345">
        <v>2016</v>
      </c>
      <c r="X3866" s="41"/>
    </row>
    <row r="3867" spans="1:24" ht="153" x14ac:dyDescent="0.25">
      <c r="A3867" s="6" t="s">
        <v>11551</v>
      </c>
      <c r="B3867" s="6" t="s">
        <v>25</v>
      </c>
      <c r="C3867" s="358" t="s">
        <v>11707</v>
      </c>
      <c r="D3867" s="358" t="s">
        <v>334</v>
      </c>
      <c r="E3867" s="358" t="s">
        <v>11708</v>
      </c>
      <c r="F3867" s="6" t="s">
        <v>11402</v>
      </c>
      <c r="G3867" s="6" t="s">
        <v>30</v>
      </c>
      <c r="H3867" s="126">
        <v>60</v>
      </c>
      <c r="I3867" s="6" t="s">
        <v>31</v>
      </c>
      <c r="J3867" s="6" t="s">
        <v>32</v>
      </c>
      <c r="K3867" s="6" t="s">
        <v>95</v>
      </c>
      <c r="L3867" s="6" t="s">
        <v>11410</v>
      </c>
      <c r="M3867" s="6" t="s">
        <v>35</v>
      </c>
      <c r="N3867" s="11" t="s">
        <v>78</v>
      </c>
      <c r="O3867" s="3" t="s">
        <v>79</v>
      </c>
      <c r="P3867" s="32" t="s">
        <v>340</v>
      </c>
      <c r="Q3867" s="11" t="s">
        <v>353</v>
      </c>
      <c r="R3867" s="9">
        <v>231.18899999999999</v>
      </c>
      <c r="S3867" s="9">
        <v>4723.21</v>
      </c>
      <c r="T3867" s="9">
        <f t="shared" si="2025"/>
        <v>1091954.1966899999</v>
      </c>
      <c r="U3867" s="9">
        <f t="shared" si="2026"/>
        <v>1222988.7002928001</v>
      </c>
      <c r="V3867" s="6" t="s">
        <v>80</v>
      </c>
      <c r="W3867" s="345">
        <v>2016</v>
      </c>
      <c r="X3867" s="41"/>
    </row>
    <row r="3868" spans="1:24" ht="153" x14ac:dyDescent="0.25">
      <c r="A3868" s="6" t="s">
        <v>11552</v>
      </c>
      <c r="B3868" s="6" t="s">
        <v>25</v>
      </c>
      <c r="C3868" s="358" t="s">
        <v>11709</v>
      </c>
      <c r="D3868" s="358" t="s">
        <v>334</v>
      </c>
      <c r="E3868" s="358" t="s">
        <v>11710</v>
      </c>
      <c r="F3868" s="6" t="s">
        <v>11403</v>
      </c>
      <c r="G3868" s="6" t="s">
        <v>30</v>
      </c>
      <c r="H3868" s="126">
        <v>60</v>
      </c>
      <c r="I3868" s="6" t="s">
        <v>31</v>
      </c>
      <c r="J3868" s="6" t="s">
        <v>32</v>
      </c>
      <c r="K3868" s="6" t="s">
        <v>95</v>
      </c>
      <c r="L3868" s="6" t="s">
        <v>11410</v>
      </c>
      <c r="M3868" s="6" t="s">
        <v>35</v>
      </c>
      <c r="N3868" s="11" t="s">
        <v>78</v>
      </c>
      <c r="O3868" s="3" t="s">
        <v>79</v>
      </c>
      <c r="P3868" s="32" t="s">
        <v>340</v>
      </c>
      <c r="Q3868" s="11" t="s">
        <v>353</v>
      </c>
      <c r="R3868" s="9">
        <v>250.27799999999999</v>
      </c>
      <c r="S3868" s="9">
        <v>7384.82</v>
      </c>
      <c r="T3868" s="9">
        <f t="shared" si="2025"/>
        <v>1848257.9799599999</v>
      </c>
      <c r="U3868" s="9">
        <f t="shared" si="2026"/>
        <v>2070048.9375552002</v>
      </c>
      <c r="V3868" s="6" t="s">
        <v>80</v>
      </c>
      <c r="W3868" s="345">
        <v>2016</v>
      </c>
      <c r="X3868" s="41"/>
    </row>
    <row r="3869" spans="1:24" ht="153" x14ac:dyDescent="0.25">
      <c r="A3869" s="6" t="s">
        <v>11553</v>
      </c>
      <c r="B3869" s="6" t="s">
        <v>25</v>
      </c>
      <c r="C3869" s="358" t="s">
        <v>11711</v>
      </c>
      <c r="D3869" s="358" t="s">
        <v>334</v>
      </c>
      <c r="E3869" s="358" t="s">
        <v>11712</v>
      </c>
      <c r="F3869" s="6" t="s">
        <v>11404</v>
      </c>
      <c r="G3869" s="6" t="s">
        <v>30</v>
      </c>
      <c r="H3869" s="126">
        <v>60</v>
      </c>
      <c r="I3869" s="6" t="s">
        <v>31</v>
      </c>
      <c r="J3869" s="6" t="s">
        <v>32</v>
      </c>
      <c r="K3869" s="6" t="s">
        <v>95</v>
      </c>
      <c r="L3869" s="6" t="s">
        <v>11410</v>
      </c>
      <c r="M3869" s="6" t="s">
        <v>35</v>
      </c>
      <c r="N3869" s="11" t="s">
        <v>78</v>
      </c>
      <c r="O3869" s="3" t="s">
        <v>79</v>
      </c>
      <c r="P3869" s="32" t="s">
        <v>340</v>
      </c>
      <c r="Q3869" s="11" t="s">
        <v>353</v>
      </c>
      <c r="R3869" s="9">
        <v>14.544</v>
      </c>
      <c r="S3869" s="9">
        <v>18740.18</v>
      </c>
      <c r="T3869" s="9">
        <f t="shared" si="2025"/>
        <v>272557.17791999999</v>
      </c>
      <c r="U3869" s="9">
        <f t="shared" si="2026"/>
        <v>305264.03927040001</v>
      </c>
      <c r="V3869" s="6" t="s">
        <v>80</v>
      </c>
      <c r="W3869" s="345">
        <v>2016</v>
      </c>
      <c r="X3869" s="41"/>
    </row>
    <row r="3870" spans="1:24" ht="153" x14ac:dyDescent="0.25">
      <c r="A3870" s="6" t="s">
        <v>11554</v>
      </c>
      <c r="B3870" s="6" t="s">
        <v>25</v>
      </c>
      <c r="C3870" s="358" t="s">
        <v>11713</v>
      </c>
      <c r="D3870" s="358" t="s">
        <v>334</v>
      </c>
      <c r="E3870" s="358" t="s">
        <v>11714</v>
      </c>
      <c r="F3870" s="6" t="s">
        <v>11405</v>
      </c>
      <c r="G3870" s="6" t="s">
        <v>30</v>
      </c>
      <c r="H3870" s="126">
        <v>60</v>
      </c>
      <c r="I3870" s="6" t="s">
        <v>31</v>
      </c>
      <c r="J3870" s="6" t="s">
        <v>32</v>
      </c>
      <c r="K3870" s="6" t="s">
        <v>95</v>
      </c>
      <c r="L3870" s="6" t="s">
        <v>11410</v>
      </c>
      <c r="M3870" s="6" t="s">
        <v>35</v>
      </c>
      <c r="N3870" s="11" t="s">
        <v>78</v>
      </c>
      <c r="O3870" s="3" t="s">
        <v>79</v>
      </c>
      <c r="P3870" s="32" t="s">
        <v>340</v>
      </c>
      <c r="Q3870" s="11" t="s">
        <v>353</v>
      </c>
      <c r="R3870" s="9">
        <v>1363.6000000000001</v>
      </c>
      <c r="S3870" s="9">
        <v>87</v>
      </c>
      <c r="T3870" s="9">
        <f t="shared" si="2025"/>
        <v>118633.20000000001</v>
      </c>
      <c r="U3870" s="9">
        <f t="shared" si="2026"/>
        <v>132869.18400000004</v>
      </c>
      <c r="V3870" s="6" t="s">
        <v>80</v>
      </c>
      <c r="W3870" s="345">
        <v>2016</v>
      </c>
      <c r="X3870" s="41"/>
    </row>
    <row r="3871" spans="1:24" ht="153" x14ac:dyDescent="0.25">
      <c r="A3871" s="6" t="s">
        <v>11555</v>
      </c>
      <c r="B3871" s="6" t="s">
        <v>25</v>
      </c>
      <c r="C3871" s="358" t="s">
        <v>11715</v>
      </c>
      <c r="D3871" s="358" t="s">
        <v>334</v>
      </c>
      <c r="E3871" s="358" t="s">
        <v>11716</v>
      </c>
      <c r="F3871" s="6" t="s">
        <v>11406</v>
      </c>
      <c r="G3871" s="6" t="s">
        <v>30</v>
      </c>
      <c r="H3871" s="126">
        <v>60</v>
      </c>
      <c r="I3871" s="6" t="s">
        <v>31</v>
      </c>
      <c r="J3871" s="6" t="s">
        <v>32</v>
      </c>
      <c r="K3871" s="6" t="s">
        <v>95</v>
      </c>
      <c r="L3871" s="6" t="s">
        <v>11410</v>
      </c>
      <c r="M3871" s="6" t="s">
        <v>35</v>
      </c>
      <c r="N3871" s="11" t="s">
        <v>78</v>
      </c>
      <c r="O3871" s="3" t="s">
        <v>79</v>
      </c>
      <c r="P3871" s="32" t="s">
        <v>340</v>
      </c>
      <c r="Q3871" s="11" t="s">
        <v>353</v>
      </c>
      <c r="R3871" s="9">
        <v>11295.511999999999</v>
      </c>
      <c r="S3871" s="9">
        <v>308</v>
      </c>
      <c r="T3871" s="9">
        <f t="shared" si="2025"/>
        <v>3479017.6959999995</v>
      </c>
      <c r="U3871" s="9">
        <f t="shared" si="2026"/>
        <v>3896499.8195199999</v>
      </c>
      <c r="V3871" s="6" t="s">
        <v>80</v>
      </c>
      <c r="W3871" s="345">
        <v>2016</v>
      </c>
      <c r="X3871" s="41"/>
    </row>
    <row r="3872" spans="1:24" ht="153" x14ac:dyDescent="0.25">
      <c r="A3872" s="6" t="s">
        <v>11556</v>
      </c>
      <c r="B3872" s="6" t="s">
        <v>25</v>
      </c>
      <c r="C3872" s="358" t="s">
        <v>11717</v>
      </c>
      <c r="D3872" s="358" t="s">
        <v>334</v>
      </c>
      <c r="E3872" s="358" t="s">
        <v>11718</v>
      </c>
      <c r="F3872" s="6" t="s">
        <v>11407</v>
      </c>
      <c r="G3872" s="6" t="s">
        <v>30</v>
      </c>
      <c r="H3872" s="126">
        <v>60</v>
      </c>
      <c r="I3872" s="6" t="s">
        <v>31</v>
      </c>
      <c r="J3872" s="6" t="s">
        <v>32</v>
      </c>
      <c r="K3872" s="6" t="s">
        <v>95</v>
      </c>
      <c r="L3872" s="6" t="s">
        <v>11410</v>
      </c>
      <c r="M3872" s="6" t="s">
        <v>35</v>
      </c>
      <c r="N3872" s="11" t="s">
        <v>78</v>
      </c>
      <c r="O3872" s="3" t="s">
        <v>79</v>
      </c>
      <c r="P3872" s="32" t="s">
        <v>340</v>
      </c>
      <c r="Q3872" s="11" t="s">
        <v>353</v>
      </c>
      <c r="R3872" s="9">
        <v>9954.44</v>
      </c>
      <c r="S3872" s="9">
        <v>612</v>
      </c>
      <c r="T3872" s="9">
        <f t="shared" si="2025"/>
        <v>6092117.2800000003</v>
      </c>
      <c r="U3872" s="9">
        <f t="shared" si="2026"/>
        <v>6823171.353600001</v>
      </c>
      <c r="V3872" s="6" t="s">
        <v>80</v>
      </c>
      <c r="W3872" s="345">
        <v>2016</v>
      </c>
      <c r="X3872" s="41"/>
    </row>
    <row r="3873" spans="1:24" ht="153" x14ac:dyDescent="0.25">
      <c r="A3873" s="6" t="s">
        <v>11557</v>
      </c>
      <c r="B3873" s="6" t="s">
        <v>25</v>
      </c>
      <c r="C3873" s="358" t="s">
        <v>11719</v>
      </c>
      <c r="D3873" s="358" t="s">
        <v>334</v>
      </c>
      <c r="E3873" s="358" t="s">
        <v>11720</v>
      </c>
      <c r="F3873" s="6" t="s">
        <v>11408</v>
      </c>
      <c r="G3873" s="6" t="s">
        <v>30</v>
      </c>
      <c r="H3873" s="126">
        <v>60</v>
      </c>
      <c r="I3873" s="6" t="s">
        <v>31</v>
      </c>
      <c r="J3873" s="6" t="s">
        <v>32</v>
      </c>
      <c r="K3873" s="6" t="s">
        <v>95</v>
      </c>
      <c r="L3873" s="6" t="s">
        <v>11410</v>
      </c>
      <c r="M3873" s="6" t="s">
        <v>35</v>
      </c>
      <c r="N3873" s="11" t="s">
        <v>78</v>
      </c>
      <c r="O3873" s="3" t="s">
        <v>79</v>
      </c>
      <c r="P3873" s="32" t="s">
        <v>340</v>
      </c>
      <c r="Q3873" s="11" t="s">
        <v>353</v>
      </c>
      <c r="R3873" s="9">
        <v>2614.5410000000002</v>
      </c>
      <c r="S3873" s="9">
        <v>905</v>
      </c>
      <c r="T3873" s="9">
        <f t="shared" si="2025"/>
        <v>2366159.605</v>
      </c>
      <c r="U3873" s="9">
        <f t="shared" si="2026"/>
        <v>2650098.7576000001</v>
      </c>
      <c r="V3873" s="6" t="s">
        <v>80</v>
      </c>
      <c r="W3873" s="345">
        <v>2016</v>
      </c>
      <c r="X3873" s="41"/>
    </row>
    <row r="3874" spans="1:24" ht="153" x14ac:dyDescent="0.25">
      <c r="A3874" s="6" t="s">
        <v>11558</v>
      </c>
      <c r="B3874" s="6" t="s">
        <v>25</v>
      </c>
      <c r="C3874" s="358" t="s">
        <v>11721</v>
      </c>
      <c r="D3874" s="358" t="s">
        <v>334</v>
      </c>
      <c r="E3874" s="358" t="s">
        <v>11722</v>
      </c>
      <c r="F3874" s="6" t="s">
        <v>11409</v>
      </c>
      <c r="G3874" s="6" t="s">
        <v>30</v>
      </c>
      <c r="H3874" s="126">
        <v>60</v>
      </c>
      <c r="I3874" s="6" t="s">
        <v>31</v>
      </c>
      <c r="J3874" s="6" t="s">
        <v>32</v>
      </c>
      <c r="K3874" s="6" t="s">
        <v>95</v>
      </c>
      <c r="L3874" s="6" t="s">
        <v>11410</v>
      </c>
      <c r="M3874" s="6" t="s">
        <v>35</v>
      </c>
      <c r="N3874" s="11" t="s">
        <v>78</v>
      </c>
      <c r="O3874" s="3" t="s">
        <v>79</v>
      </c>
      <c r="P3874" s="32" t="s">
        <v>340</v>
      </c>
      <c r="Q3874" s="11" t="s">
        <v>353</v>
      </c>
      <c r="R3874" s="9">
        <v>151.5</v>
      </c>
      <c r="S3874" s="9">
        <v>1455</v>
      </c>
      <c r="T3874" s="9">
        <f t="shared" si="2025"/>
        <v>220432.5</v>
      </c>
      <c r="U3874" s="9">
        <f t="shared" si="2026"/>
        <v>246884.40000000002</v>
      </c>
      <c r="V3874" s="6" t="s">
        <v>80</v>
      </c>
      <c r="W3874" s="345">
        <v>2016</v>
      </c>
      <c r="X3874" s="41"/>
    </row>
    <row r="3875" spans="1:24" ht="153" x14ac:dyDescent="0.25">
      <c r="A3875" s="6" t="s">
        <v>11559</v>
      </c>
      <c r="B3875" s="6" t="s">
        <v>25</v>
      </c>
      <c r="C3875" s="358" t="s">
        <v>11723</v>
      </c>
      <c r="D3875" s="358" t="s">
        <v>334</v>
      </c>
      <c r="E3875" s="358" t="s">
        <v>11724</v>
      </c>
      <c r="F3875" s="6" t="s">
        <v>11411</v>
      </c>
      <c r="G3875" s="6" t="s">
        <v>337</v>
      </c>
      <c r="H3875" s="126">
        <v>60</v>
      </c>
      <c r="I3875" s="6" t="s">
        <v>31</v>
      </c>
      <c r="J3875" s="6" t="s">
        <v>32</v>
      </c>
      <c r="K3875" s="6" t="s">
        <v>95</v>
      </c>
      <c r="L3875" s="6" t="s">
        <v>11410</v>
      </c>
      <c r="M3875" s="6" t="s">
        <v>35</v>
      </c>
      <c r="N3875" s="11" t="s">
        <v>78</v>
      </c>
      <c r="O3875" s="3" t="s">
        <v>79</v>
      </c>
      <c r="P3875" s="32" t="s">
        <v>340</v>
      </c>
      <c r="Q3875" s="11" t="s">
        <v>353</v>
      </c>
      <c r="R3875" s="9">
        <v>18500.216</v>
      </c>
      <c r="S3875" s="9">
        <v>3175</v>
      </c>
      <c r="T3875" s="9">
        <f t="shared" si="2025"/>
        <v>58738185.800000004</v>
      </c>
      <c r="U3875" s="9">
        <f t="shared" si="2026"/>
        <v>65786768.096000008</v>
      </c>
      <c r="V3875" s="6" t="s">
        <v>80</v>
      </c>
      <c r="W3875" s="345">
        <v>2016</v>
      </c>
      <c r="X3875" s="41"/>
    </row>
    <row r="3876" spans="1:24" ht="153" x14ac:dyDescent="0.25">
      <c r="A3876" s="6" t="s">
        <v>11560</v>
      </c>
      <c r="B3876" s="6" t="s">
        <v>25</v>
      </c>
      <c r="C3876" s="358" t="s">
        <v>11725</v>
      </c>
      <c r="D3876" s="358" t="s">
        <v>334</v>
      </c>
      <c r="E3876" s="358" t="s">
        <v>11726</v>
      </c>
      <c r="F3876" s="6" t="s">
        <v>11412</v>
      </c>
      <c r="G3876" s="6" t="s">
        <v>30</v>
      </c>
      <c r="H3876" s="126">
        <v>60</v>
      </c>
      <c r="I3876" s="6" t="s">
        <v>31</v>
      </c>
      <c r="J3876" s="6" t="s">
        <v>32</v>
      </c>
      <c r="K3876" s="6" t="s">
        <v>95</v>
      </c>
      <c r="L3876" s="6" t="s">
        <v>11410</v>
      </c>
      <c r="M3876" s="6" t="s">
        <v>35</v>
      </c>
      <c r="N3876" s="11" t="s">
        <v>78</v>
      </c>
      <c r="O3876" s="3" t="s">
        <v>79</v>
      </c>
      <c r="P3876" s="32" t="s">
        <v>340</v>
      </c>
      <c r="Q3876" s="11" t="s">
        <v>353</v>
      </c>
      <c r="R3876" s="9">
        <v>44.44</v>
      </c>
      <c r="S3876" s="9">
        <v>4023.21</v>
      </c>
      <c r="T3876" s="9">
        <f t="shared" si="2025"/>
        <v>178791.45239999998</v>
      </c>
      <c r="U3876" s="9">
        <f t="shared" si="2026"/>
        <v>200246.42668800001</v>
      </c>
      <c r="V3876" s="6" t="s">
        <v>80</v>
      </c>
      <c r="W3876" s="345">
        <v>2016</v>
      </c>
      <c r="X3876" s="41"/>
    </row>
    <row r="3877" spans="1:24" ht="153" x14ac:dyDescent="0.25">
      <c r="A3877" s="6" t="s">
        <v>11561</v>
      </c>
      <c r="B3877" s="6" t="s">
        <v>25</v>
      </c>
      <c r="C3877" s="358" t="s">
        <v>11727</v>
      </c>
      <c r="D3877" s="358" t="s">
        <v>334</v>
      </c>
      <c r="E3877" s="358" t="s">
        <v>11728</v>
      </c>
      <c r="F3877" s="6" t="s">
        <v>11413</v>
      </c>
      <c r="G3877" s="6" t="s">
        <v>337</v>
      </c>
      <c r="H3877" s="126">
        <v>60</v>
      </c>
      <c r="I3877" s="6" t="s">
        <v>31</v>
      </c>
      <c r="J3877" s="6" t="s">
        <v>32</v>
      </c>
      <c r="K3877" s="6" t="s">
        <v>95</v>
      </c>
      <c r="L3877" s="6" t="s">
        <v>11410</v>
      </c>
      <c r="M3877" s="6" t="s">
        <v>35</v>
      </c>
      <c r="N3877" s="11" t="s">
        <v>78</v>
      </c>
      <c r="O3877" s="3" t="s">
        <v>79</v>
      </c>
      <c r="P3877" s="32" t="s">
        <v>340</v>
      </c>
      <c r="Q3877" s="11" t="s">
        <v>353</v>
      </c>
      <c r="R3877" s="9">
        <v>33358.67</v>
      </c>
      <c r="S3877" s="9">
        <v>6298.21</v>
      </c>
      <c r="T3877" s="9">
        <f t="shared" si="2025"/>
        <v>210099908.98069999</v>
      </c>
      <c r="U3877" s="9">
        <f t="shared" si="2026"/>
        <v>235311898.058384</v>
      </c>
      <c r="V3877" s="6" t="s">
        <v>80</v>
      </c>
      <c r="W3877" s="345">
        <v>2016</v>
      </c>
      <c r="X3877" s="41"/>
    </row>
    <row r="3878" spans="1:24" ht="153" x14ac:dyDescent="0.25">
      <c r="A3878" s="6" t="s">
        <v>11562</v>
      </c>
      <c r="B3878" s="6" t="s">
        <v>25</v>
      </c>
      <c r="C3878" s="358" t="s">
        <v>11729</v>
      </c>
      <c r="D3878" s="358" t="s">
        <v>334</v>
      </c>
      <c r="E3878" s="358" t="s">
        <v>11730</v>
      </c>
      <c r="F3878" s="6" t="s">
        <v>11414</v>
      </c>
      <c r="G3878" s="6" t="s">
        <v>30</v>
      </c>
      <c r="H3878" s="126">
        <v>60</v>
      </c>
      <c r="I3878" s="6" t="s">
        <v>31</v>
      </c>
      <c r="J3878" s="6" t="s">
        <v>32</v>
      </c>
      <c r="K3878" s="6" t="s">
        <v>95</v>
      </c>
      <c r="L3878" s="6" t="s">
        <v>11410</v>
      </c>
      <c r="M3878" s="6" t="s">
        <v>35</v>
      </c>
      <c r="N3878" s="11" t="s">
        <v>78</v>
      </c>
      <c r="O3878" s="3" t="s">
        <v>79</v>
      </c>
      <c r="P3878" s="32" t="s">
        <v>340</v>
      </c>
      <c r="Q3878" s="11" t="s">
        <v>353</v>
      </c>
      <c r="R3878" s="9">
        <v>770.63000000000011</v>
      </c>
      <c r="S3878" s="9">
        <v>7731.25</v>
      </c>
      <c r="T3878" s="9">
        <f t="shared" si="2025"/>
        <v>5957933.1875000009</v>
      </c>
      <c r="U3878" s="9">
        <f t="shared" si="2026"/>
        <v>6672885.1700000018</v>
      </c>
      <c r="V3878" s="6" t="s">
        <v>80</v>
      </c>
      <c r="W3878" s="345">
        <v>2016</v>
      </c>
      <c r="X3878" s="41"/>
    </row>
    <row r="3879" spans="1:24" ht="153" x14ac:dyDescent="0.25">
      <c r="A3879" s="6" t="s">
        <v>11563</v>
      </c>
      <c r="B3879" s="6" t="s">
        <v>25</v>
      </c>
      <c r="C3879" s="358" t="s">
        <v>11731</v>
      </c>
      <c r="D3879" s="358" t="s">
        <v>334</v>
      </c>
      <c r="E3879" s="358" t="s">
        <v>11732</v>
      </c>
      <c r="F3879" s="6" t="s">
        <v>11415</v>
      </c>
      <c r="G3879" s="6" t="s">
        <v>337</v>
      </c>
      <c r="H3879" s="126">
        <v>60</v>
      </c>
      <c r="I3879" s="6" t="s">
        <v>31</v>
      </c>
      <c r="J3879" s="6" t="s">
        <v>32</v>
      </c>
      <c r="K3879" s="6" t="s">
        <v>95</v>
      </c>
      <c r="L3879" s="6" t="s">
        <v>11410</v>
      </c>
      <c r="M3879" s="6" t="s">
        <v>35</v>
      </c>
      <c r="N3879" s="11" t="s">
        <v>78</v>
      </c>
      <c r="O3879" s="3" t="s">
        <v>79</v>
      </c>
      <c r="P3879" s="32" t="s">
        <v>340</v>
      </c>
      <c r="Q3879" s="11" t="s">
        <v>353</v>
      </c>
      <c r="R3879" s="9">
        <v>1278.2830000000001</v>
      </c>
      <c r="S3879" s="9">
        <v>12306.25</v>
      </c>
      <c r="T3879" s="9">
        <f t="shared" si="2025"/>
        <v>15730870.168750001</v>
      </c>
      <c r="U3879" s="9">
        <f t="shared" si="2026"/>
        <v>17618574.589000002</v>
      </c>
      <c r="V3879" s="6" t="s">
        <v>80</v>
      </c>
      <c r="W3879" s="345">
        <v>2016</v>
      </c>
      <c r="X3879" s="41"/>
    </row>
    <row r="3880" spans="1:24" ht="153" x14ac:dyDescent="0.25">
      <c r="A3880" s="6" t="s">
        <v>11564</v>
      </c>
      <c r="B3880" s="6" t="s">
        <v>25</v>
      </c>
      <c r="C3880" s="358" t="s">
        <v>1982</v>
      </c>
      <c r="D3880" s="358" t="s">
        <v>334</v>
      </c>
      <c r="E3880" s="358" t="s">
        <v>1983</v>
      </c>
      <c r="F3880" s="6" t="s">
        <v>11416</v>
      </c>
      <c r="G3880" s="6" t="s">
        <v>30</v>
      </c>
      <c r="H3880" s="126">
        <v>60</v>
      </c>
      <c r="I3880" s="6" t="s">
        <v>31</v>
      </c>
      <c r="J3880" s="6" t="s">
        <v>32</v>
      </c>
      <c r="K3880" s="6" t="s">
        <v>95</v>
      </c>
      <c r="L3880" s="6" t="s">
        <v>11410</v>
      </c>
      <c r="M3880" s="6" t="s">
        <v>35</v>
      </c>
      <c r="N3880" s="11" t="s">
        <v>78</v>
      </c>
      <c r="O3880" s="3" t="s">
        <v>79</v>
      </c>
      <c r="P3880" s="32" t="s">
        <v>340</v>
      </c>
      <c r="Q3880" s="11" t="s">
        <v>353</v>
      </c>
      <c r="R3880" s="9">
        <v>68.174999999999997</v>
      </c>
      <c r="S3880" s="9">
        <v>15648.21</v>
      </c>
      <c r="T3880" s="9">
        <f t="shared" si="2025"/>
        <v>1066816.7167499999</v>
      </c>
      <c r="U3880" s="9">
        <f t="shared" si="2026"/>
        <v>1194834.72276</v>
      </c>
      <c r="V3880" s="6" t="s">
        <v>80</v>
      </c>
      <c r="W3880" s="345">
        <v>2016</v>
      </c>
      <c r="X3880" s="41"/>
    </row>
    <row r="3881" spans="1:24" ht="153" x14ac:dyDescent="0.25">
      <c r="A3881" s="6" t="s">
        <v>11565</v>
      </c>
      <c r="B3881" s="6" t="s">
        <v>25</v>
      </c>
      <c r="C3881" s="358" t="s">
        <v>11831</v>
      </c>
      <c r="D3881" s="358" t="s">
        <v>334</v>
      </c>
      <c r="E3881" s="358" t="s">
        <v>11832</v>
      </c>
      <c r="F3881" s="6" t="s">
        <v>11417</v>
      </c>
      <c r="G3881" s="6" t="s">
        <v>337</v>
      </c>
      <c r="H3881" s="126">
        <v>60</v>
      </c>
      <c r="I3881" s="6" t="s">
        <v>31</v>
      </c>
      <c r="J3881" s="6" t="s">
        <v>32</v>
      </c>
      <c r="K3881" s="6" t="s">
        <v>95</v>
      </c>
      <c r="L3881" s="6" t="s">
        <v>11410</v>
      </c>
      <c r="M3881" s="6" t="s">
        <v>35</v>
      </c>
      <c r="N3881" s="11" t="s">
        <v>78</v>
      </c>
      <c r="O3881" s="3" t="s">
        <v>79</v>
      </c>
      <c r="P3881" s="32" t="s">
        <v>340</v>
      </c>
      <c r="Q3881" s="11" t="s">
        <v>353</v>
      </c>
      <c r="R3881" s="9">
        <v>356.24099999999999</v>
      </c>
      <c r="S3881" s="9">
        <v>31023.21</v>
      </c>
      <c r="T3881" s="9">
        <f t="shared" ref="T3881:T3890" si="2027">S3881*R3881</f>
        <v>11051739.35361</v>
      </c>
      <c r="U3881" s="9">
        <f t="shared" ref="U3881:U3890" si="2028">T3881*1.12</f>
        <v>12377948.076043202</v>
      </c>
      <c r="V3881" s="6" t="s">
        <v>80</v>
      </c>
      <c r="W3881" s="345">
        <v>2016</v>
      </c>
      <c r="X3881" s="41"/>
    </row>
    <row r="3882" spans="1:24" ht="153" x14ac:dyDescent="0.25">
      <c r="A3882" s="6" t="s">
        <v>11566</v>
      </c>
      <c r="B3882" s="6" t="s">
        <v>25</v>
      </c>
      <c r="C3882" s="358" t="s">
        <v>11836</v>
      </c>
      <c r="D3882" s="358" t="s">
        <v>334</v>
      </c>
      <c r="E3882" s="358" t="s">
        <v>11837</v>
      </c>
      <c r="F3882" s="6" t="s">
        <v>11418</v>
      </c>
      <c r="G3882" s="6" t="s">
        <v>30</v>
      </c>
      <c r="H3882" s="126">
        <v>60</v>
      </c>
      <c r="I3882" s="6" t="s">
        <v>31</v>
      </c>
      <c r="J3882" s="6" t="s">
        <v>32</v>
      </c>
      <c r="K3882" s="6" t="s">
        <v>95</v>
      </c>
      <c r="L3882" s="6" t="s">
        <v>11410</v>
      </c>
      <c r="M3882" s="6" t="s">
        <v>35</v>
      </c>
      <c r="N3882" s="11" t="s">
        <v>78</v>
      </c>
      <c r="O3882" s="3" t="s">
        <v>79</v>
      </c>
      <c r="P3882" s="32" t="s">
        <v>340</v>
      </c>
      <c r="Q3882" s="11" t="s">
        <v>353</v>
      </c>
      <c r="R3882" s="9">
        <v>13437.477000000001</v>
      </c>
      <c r="S3882" s="9">
        <v>136</v>
      </c>
      <c r="T3882" s="9">
        <f t="shared" si="2027"/>
        <v>1827496.8720000002</v>
      </c>
      <c r="U3882" s="9">
        <f t="shared" si="2028"/>
        <v>2046796.4966400005</v>
      </c>
      <c r="V3882" s="6" t="s">
        <v>80</v>
      </c>
      <c r="W3882" s="345">
        <v>2016</v>
      </c>
      <c r="X3882" s="41"/>
    </row>
    <row r="3883" spans="1:24" ht="153" x14ac:dyDescent="0.25">
      <c r="A3883" s="6" t="s">
        <v>11567</v>
      </c>
      <c r="B3883" s="6" t="s">
        <v>25</v>
      </c>
      <c r="C3883" s="358" t="s">
        <v>11733</v>
      </c>
      <c r="D3883" s="358" t="s">
        <v>334</v>
      </c>
      <c r="E3883" s="358" t="s">
        <v>11734</v>
      </c>
      <c r="F3883" s="6" t="s">
        <v>11419</v>
      </c>
      <c r="G3883" s="6" t="s">
        <v>30</v>
      </c>
      <c r="H3883" s="126">
        <v>60</v>
      </c>
      <c r="I3883" s="6" t="s">
        <v>31</v>
      </c>
      <c r="J3883" s="6" t="s">
        <v>32</v>
      </c>
      <c r="K3883" s="6" t="s">
        <v>95</v>
      </c>
      <c r="L3883" s="6" t="s">
        <v>11410</v>
      </c>
      <c r="M3883" s="6" t="s">
        <v>35</v>
      </c>
      <c r="N3883" s="11" t="s">
        <v>78</v>
      </c>
      <c r="O3883" s="3" t="s">
        <v>79</v>
      </c>
      <c r="P3883" s="32" t="s">
        <v>340</v>
      </c>
      <c r="Q3883" s="11" t="s">
        <v>353</v>
      </c>
      <c r="R3883" s="9">
        <v>64.033999999999992</v>
      </c>
      <c r="S3883" s="9">
        <v>439</v>
      </c>
      <c r="T3883" s="9">
        <f t="shared" si="2027"/>
        <v>28110.925999999996</v>
      </c>
      <c r="U3883" s="9">
        <f t="shared" si="2028"/>
        <v>31484.237119999998</v>
      </c>
      <c r="V3883" s="6" t="s">
        <v>80</v>
      </c>
      <c r="W3883" s="345">
        <v>2016</v>
      </c>
      <c r="X3883" s="41"/>
    </row>
    <row r="3884" spans="1:24" ht="153" x14ac:dyDescent="0.25">
      <c r="A3884" s="6" t="s">
        <v>11568</v>
      </c>
      <c r="B3884" s="6" t="s">
        <v>25</v>
      </c>
      <c r="C3884" s="358" t="s">
        <v>11735</v>
      </c>
      <c r="D3884" s="358" t="s">
        <v>334</v>
      </c>
      <c r="E3884" s="358" t="s">
        <v>11736</v>
      </c>
      <c r="F3884" s="6" t="s">
        <v>11420</v>
      </c>
      <c r="G3884" s="6" t="s">
        <v>30</v>
      </c>
      <c r="H3884" s="126">
        <v>60</v>
      </c>
      <c r="I3884" s="6" t="s">
        <v>31</v>
      </c>
      <c r="J3884" s="6" t="s">
        <v>32</v>
      </c>
      <c r="K3884" s="6" t="s">
        <v>95</v>
      </c>
      <c r="L3884" s="6" t="s">
        <v>11410</v>
      </c>
      <c r="M3884" s="6" t="s">
        <v>35</v>
      </c>
      <c r="N3884" s="11" t="s">
        <v>78</v>
      </c>
      <c r="O3884" s="3" t="s">
        <v>79</v>
      </c>
      <c r="P3884" s="32" t="s">
        <v>340</v>
      </c>
      <c r="Q3884" s="11" t="s">
        <v>353</v>
      </c>
      <c r="R3884" s="9">
        <v>47.671999999999997</v>
      </c>
      <c r="S3884" s="9">
        <v>889</v>
      </c>
      <c r="T3884" s="9">
        <f t="shared" si="2027"/>
        <v>42380.407999999996</v>
      </c>
      <c r="U3884" s="9">
        <f t="shared" si="2028"/>
        <v>47466.056960000002</v>
      </c>
      <c r="V3884" s="6" t="s">
        <v>80</v>
      </c>
      <c r="W3884" s="345">
        <v>2016</v>
      </c>
      <c r="X3884" s="41"/>
    </row>
    <row r="3885" spans="1:24" ht="153" x14ac:dyDescent="0.25">
      <c r="A3885" s="6" t="s">
        <v>11569</v>
      </c>
      <c r="B3885" s="6" t="s">
        <v>25</v>
      </c>
      <c r="C3885" s="358" t="s">
        <v>11737</v>
      </c>
      <c r="D3885" s="358" t="s">
        <v>334</v>
      </c>
      <c r="E3885" s="358" t="s">
        <v>11738</v>
      </c>
      <c r="F3885" s="6" t="s">
        <v>11421</v>
      </c>
      <c r="G3885" s="6" t="s">
        <v>30</v>
      </c>
      <c r="H3885" s="126">
        <v>60</v>
      </c>
      <c r="I3885" s="6" t="s">
        <v>31</v>
      </c>
      <c r="J3885" s="6" t="s">
        <v>32</v>
      </c>
      <c r="K3885" s="6" t="s">
        <v>95</v>
      </c>
      <c r="L3885" s="6" t="s">
        <v>11410</v>
      </c>
      <c r="M3885" s="6" t="s">
        <v>35</v>
      </c>
      <c r="N3885" s="11" t="s">
        <v>78</v>
      </c>
      <c r="O3885" s="3" t="s">
        <v>79</v>
      </c>
      <c r="P3885" s="32" t="s">
        <v>340</v>
      </c>
      <c r="Q3885" s="11" t="s">
        <v>353</v>
      </c>
      <c r="R3885" s="9">
        <v>325.59499999999997</v>
      </c>
      <c r="S3885" s="9">
        <v>1323</v>
      </c>
      <c r="T3885" s="9">
        <f t="shared" si="2027"/>
        <v>430762.18499999994</v>
      </c>
      <c r="U3885" s="9">
        <f t="shared" si="2028"/>
        <v>482453.64720000001</v>
      </c>
      <c r="V3885" s="6" t="s">
        <v>80</v>
      </c>
      <c r="W3885" s="345">
        <v>2016</v>
      </c>
      <c r="X3885" s="41"/>
    </row>
    <row r="3886" spans="1:24" ht="153" x14ac:dyDescent="0.25">
      <c r="A3886" s="6" t="s">
        <v>11570</v>
      </c>
      <c r="B3886" s="6" t="s">
        <v>25</v>
      </c>
      <c r="C3886" s="358" t="s">
        <v>11739</v>
      </c>
      <c r="D3886" s="358" t="s">
        <v>334</v>
      </c>
      <c r="E3886" s="358" t="s">
        <v>11740</v>
      </c>
      <c r="F3886" s="6" t="s">
        <v>11422</v>
      </c>
      <c r="G3886" s="6" t="s">
        <v>30</v>
      </c>
      <c r="H3886" s="126">
        <v>60</v>
      </c>
      <c r="I3886" s="6" t="s">
        <v>31</v>
      </c>
      <c r="J3886" s="6" t="s">
        <v>32</v>
      </c>
      <c r="K3886" s="6" t="s">
        <v>95</v>
      </c>
      <c r="L3886" s="6" t="s">
        <v>11410</v>
      </c>
      <c r="M3886" s="6" t="s">
        <v>35</v>
      </c>
      <c r="N3886" s="11" t="s">
        <v>78</v>
      </c>
      <c r="O3886" s="3" t="s">
        <v>79</v>
      </c>
      <c r="P3886" s="32" t="s">
        <v>340</v>
      </c>
      <c r="Q3886" s="11" t="s">
        <v>353</v>
      </c>
      <c r="R3886" s="9">
        <v>92.91</v>
      </c>
      <c r="S3886" s="9">
        <v>4704.46</v>
      </c>
      <c r="T3886" s="9">
        <f t="shared" si="2027"/>
        <v>437091.3786</v>
      </c>
      <c r="U3886" s="9">
        <f t="shared" si="2028"/>
        <v>489542.34403200005</v>
      </c>
      <c r="V3886" s="6" t="s">
        <v>80</v>
      </c>
      <c r="W3886" s="345">
        <v>2016</v>
      </c>
      <c r="X3886" s="41"/>
    </row>
    <row r="3887" spans="1:24" ht="153" x14ac:dyDescent="0.25">
      <c r="A3887" s="6" t="s">
        <v>11571</v>
      </c>
      <c r="B3887" s="6" t="s">
        <v>25</v>
      </c>
      <c r="C3887" s="358" t="s">
        <v>11741</v>
      </c>
      <c r="D3887" s="358" t="s">
        <v>334</v>
      </c>
      <c r="E3887" s="358" t="s">
        <v>11742</v>
      </c>
      <c r="F3887" s="6" t="s">
        <v>11423</v>
      </c>
      <c r="G3887" s="6" t="s">
        <v>30</v>
      </c>
      <c r="H3887" s="126">
        <v>60</v>
      </c>
      <c r="I3887" s="6" t="s">
        <v>31</v>
      </c>
      <c r="J3887" s="6" t="s">
        <v>32</v>
      </c>
      <c r="K3887" s="6" t="s">
        <v>95</v>
      </c>
      <c r="L3887" s="6" t="s">
        <v>11410</v>
      </c>
      <c r="M3887" s="6" t="s">
        <v>35</v>
      </c>
      <c r="N3887" s="11" t="s">
        <v>78</v>
      </c>
      <c r="O3887" s="3" t="s">
        <v>79</v>
      </c>
      <c r="P3887" s="32" t="s">
        <v>340</v>
      </c>
      <c r="Q3887" s="11" t="s">
        <v>353</v>
      </c>
      <c r="R3887" s="9">
        <v>27.27</v>
      </c>
      <c r="S3887" s="9">
        <v>5946.43</v>
      </c>
      <c r="T3887" s="9">
        <f t="shared" si="2027"/>
        <v>162159.14610000001</v>
      </c>
      <c r="U3887" s="9">
        <f t="shared" si="2028"/>
        <v>181618.24363200003</v>
      </c>
      <c r="V3887" s="6" t="s">
        <v>80</v>
      </c>
      <c r="W3887" s="345">
        <v>2016</v>
      </c>
      <c r="X3887" s="41"/>
    </row>
    <row r="3888" spans="1:24" ht="153" x14ac:dyDescent="0.25">
      <c r="A3888" s="6" t="s">
        <v>11572</v>
      </c>
      <c r="B3888" s="6" t="s">
        <v>25</v>
      </c>
      <c r="C3888" s="358" t="s">
        <v>11743</v>
      </c>
      <c r="D3888" s="358" t="s">
        <v>334</v>
      </c>
      <c r="E3888" s="358" t="s">
        <v>11744</v>
      </c>
      <c r="F3888" s="6" t="s">
        <v>11424</v>
      </c>
      <c r="G3888" s="6" t="s">
        <v>337</v>
      </c>
      <c r="H3888" s="126">
        <v>60</v>
      </c>
      <c r="I3888" s="6" t="s">
        <v>31</v>
      </c>
      <c r="J3888" s="6" t="s">
        <v>32</v>
      </c>
      <c r="K3888" s="6" t="s">
        <v>95</v>
      </c>
      <c r="L3888" s="6" t="s">
        <v>11410</v>
      </c>
      <c r="M3888" s="6" t="s">
        <v>35</v>
      </c>
      <c r="N3888" s="11" t="s">
        <v>78</v>
      </c>
      <c r="O3888" s="3" t="s">
        <v>79</v>
      </c>
      <c r="P3888" s="32" t="s">
        <v>340</v>
      </c>
      <c r="Q3888" s="11" t="s">
        <v>353</v>
      </c>
      <c r="R3888" s="9">
        <v>5063.72</v>
      </c>
      <c r="S3888" s="9">
        <v>7332.14</v>
      </c>
      <c r="T3888" s="9">
        <f t="shared" si="2027"/>
        <v>37127903.960800007</v>
      </c>
      <c r="U3888" s="9">
        <f t="shared" si="2028"/>
        <v>41583252.436096013</v>
      </c>
      <c r="V3888" s="6" t="s">
        <v>80</v>
      </c>
      <c r="W3888" s="345">
        <v>2016</v>
      </c>
      <c r="X3888" s="41"/>
    </row>
    <row r="3889" spans="1:24" ht="153" x14ac:dyDescent="0.25">
      <c r="A3889" s="6" t="s">
        <v>11573</v>
      </c>
      <c r="B3889" s="6" t="s">
        <v>25</v>
      </c>
      <c r="C3889" s="358" t="s">
        <v>11745</v>
      </c>
      <c r="D3889" s="358" t="s">
        <v>334</v>
      </c>
      <c r="E3889" s="358" t="s">
        <v>11746</v>
      </c>
      <c r="F3889" s="6" t="s">
        <v>11425</v>
      </c>
      <c r="G3889" s="6" t="s">
        <v>337</v>
      </c>
      <c r="H3889" s="126">
        <v>60</v>
      </c>
      <c r="I3889" s="6" t="s">
        <v>31</v>
      </c>
      <c r="J3889" s="6" t="s">
        <v>32</v>
      </c>
      <c r="K3889" s="6" t="s">
        <v>95</v>
      </c>
      <c r="L3889" s="6" t="s">
        <v>11410</v>
      </c>
      <c r="M3889" s="6" t="s">
        <v>35</v>
      </c>
      <c r="N3889" s="11" t="s">
        <v>78</v>
      </c>
      <c r="O3889" s="3" t="s">
        <v>79</v>
      </c>
      <c r="P3889" s="32" t="s">
        <v>340</v>
      </c>
      <c r="Q3889" s="11" t="s">
        <v>353</v>
      </c>
      <c r="R3889" s="9">
        <v>2153.1999999999998</v>
      </c>
      <c r="S3889" s="9">
        <v>9290.18</v>
      </c>
      <c r="T3889" s="9">
        <f t="shared" si="2027"/>
        <v>20003615.575999998</v>
      </c>
      <c r="U3889" s="9">
        <f t="shared" si="2028"/>
        <v>22404049.445119999</v>
      </c>
      <c r="V3889" s="6" t="s">
        <v>80</v>
      </c>
      <c r="W3889" s="345">
        <v>2016</v>
      </c>
      <c r="X3889" s="41"/>
    </row>
    <row r="3890" spans="1:24" ht="153" x14ac:dyDescent="0.25">
      <c r="A3890" s="6" t="s">
        <v>11574</v>
      </c>
      <c r="B3890" s="6" t="s">
        <v>25</v>
      </c>
      <c r="C3890" s="358" t="s">
        <v>11747</v>
      </c>
      <c r="D3890" s="358" t="s">
        <v>334</v>
      </c>
      <c r="E3890" s="358" t="s">
        <v>11748</v>
      </c>
      <c r="F3890" s="6" t="s">
        <v>11426</v>
      </c>
      <c r="G3890" s="6" t="s">
        <v>30</v>
      </c>
      <c r="H3890" s="126">
        <v>60</v>
      </c>
      <c r="I3890" s="6" t="s">
        <v>31</v>
      </c>
      <c r="J3890" s="6" t="s">
        <v>32</v>
      </c>
      <c r="K3890" s="6" t="s">
        <v>95</v>
      </c>
      <c r="L3890" s="6" t="s">
        <v>11410</v>
      </c>
      <c r="M3890" s="6" t="s">
        <v>35</v>
      </c>
      <c r="N3890" s="11" t="s">
        <v>78</v>
      </c>
      <c r="O3890" s="3" t="s">
        <v>79</v>
      </c>
      <c r="P3890" s="32" t="s">
        <v>340</v>
      </c>
      <c r="Q3890" s="11" t="s">
        <v>353</v>
      </c>
      <c r="R3890" s="9">
        <v>91.808999999999997</v>
      </c>
      <c r="S3890" s="9">
        <v>11434.82</v>
      </c>
      <c r="T3890" s="9">
        <f t="shared" si="2027"/>
        <v>1049819.3893799998</v>
      </c>
      <c r="U3890" s="9">
        <f t="shared" si="2028"/>
        <v>1175797.7161055999</v>
      </c>
      <c r="V3890" s="6" t="s">
        <v>80</v>
      </c>
      <c r="W3890" s="345">
        <v>2016</v>
      </c>
      <c r="X3890" s="41"/>
    </row>
    <row r="3891" spans="1:24" ht="153" x14ac:dyDescent="0.25">
      <c r="A3891" s="6" t="s">
        <v>11575</v>
      </c>
      <c r="B3891" s="6" t="s">
        <v>25</v>
      </c>
      <c r="C3891" s="358" t="s">
        <v>11749</v>
      </c>
      <c r="D3891" s="358" t="s">
        <v>334</v>
      </c>
      <c r="E3891" s="358" t="s">
        <v>11750</v>
      </c>
      <c r="F3891" s="6" t="s">
        <v>11427</v>
      </c>
      <c r="G3891" s="6" t="s">
        <v>30</v>
      </c>
      <c r="H3891" s="126">
        <v>60</v>
      </c>
      <c r="I3891" s="6" t="s">
        <v>31</v>
      </c>
      <c r="J3891" s="6" t="s">
        <v>32</v>
      </c>
      <c r="K3891" s="6" t="s">
        <v>95</v>
      </c>
      <c r="L3891" s="6" t="s">
        <v>11410</v>
      </c>
      <c r="M3891" s="6" t="s">
        <v>35</v>
      </c>
      <c r="N3891" s="11" t="s">
        <v>78</v>
      </c>
      <c r="O3891" s="3" t="s">
        <v>79</v>
      </c>
      <c r="P3891" s="32" t="s">
        <v>340</v>
      </c>
      <c r="Q3891" s="11" t="s">
        <v>353</v>
      </c>
      <c r="R3891" s="9">
        <v>306.02999999999997</v>
      </c>
      <c r="S3891" s="9">
        <v>14331.25</v>
      </c>
      <c r="T3891" s="9">
        <f t="shared" ref="T3891:T3903" si="2029">S3891*R3891</f>
        <v>4385792.4375</v>
      </c>
      <c r="U3891" s="9">
        <f t="shared" ref="U3891:U3903" si="2030">T3891*1.12</f>
        <v>4912087.53</v>
      </c>
      <c r="V3891" s="6" t="s">
        <v>80</v>
      </c>
      <c r="W3891" s="345">
        <v>2016</v>
      </c>
      <c r="X3891" s="41"/>
    </row>
    <row r="3892" spans="1:24" ht="153" x14ac:dyDescent="0.25">
      <c r="A3892" s="6" t="s">
        <v>11576</v>
      </c>
      <c r="B3892" s="6" t="s">
        <v>25</v>
      </c>
      <c r="C3892" s="358" t="s">
        <v>1820</v>
      </c>
      <c r="D3892" s="358" t="s">
        <v>334</v>
      </c>
      <c r="E3892" s="358" t="s">
        <v>1821</v>
      </c>
      <c r="F3892" s="6" t="s">
        <v>11428</v>
      </c>
      <c r="G3892" s="6" t="s">
        <v>30</v>
      </c>
      <c r="H3892" s="126">
        <v>60</v>
      </c>
      <c r="I3892" s="6" t="s">
        <v>31</v>
      </c>
      <c r="J3892" s="6" t="s">
        <v>32</v>
      </c>
      <c r="K3892" s="6" t="s">
        <v>95</v>
      </c>
      <c r="L3892" s="6" t="s">
        <v>11410</v>
      </c>
      <c r="M3892" s="6" t="s">
        <v>35</v>
      </c>
      <c r="N3892" s="11" t="s">
        <v>78</v>
      </c>
      <c r="O3892" s="3" t="s">
        <v>79</v>
      </c>
      <c r="P3892" s="32" t="s">
        <v>340</v>
      </c>
      <c r="Q3892" s="11" t="s">
        <v>353</v>
      </c>
      <c r="R3892" s="9">
        <v>1.1817</v>
      </c>
      <c r="S3892" s="9">
        <v>10830</v>
      </c>
      <c r="T3892" s="9">
        <f t="shared" si="2029"/>
        <v>12797.811</v>
      </c>
      <c r="U3892" s="9">
        <f t="shared" si="2030"/>
        <v>14333.548320000002</v>
      </c>
      <c r="V3892" s="6" t="s">
        <v>80</v>
      </c>
      <c r="W3892" s="345">
        <v>2016</v>
      </c>
      <c r="X3892" s="41"/>
    </row>
    <row r="3893" spans="1:24" ht="153" x14ac:dyDescent="0.25">
      <c r="A3893" s="6" t="s">
        <v>11577</v>
      </c>
      <c r="B3893" s="6" t="s">
        <v>25</v>
      </c>
      <c r="C3893" s="358" t="s">
        <v>11838</v>
      </c>
      <c r="D3893" s="358" t="s">
        <v>334</v>
      </c>
      <c r="E3893" s="358" t="s">
        <v>11839</v>
      </c>
      <c r="F3893" s="6" t="s">
        <v>11429</v>
      </c>
      <c r="G3893" s="6" t="s">
        <v>337</v>
      </c>
      <c r="H3893" s="126">
        <v>60</v>
      </c>
      <c r="I3893" s="6" t="s">
        <v>31</v>
      </c>
      <c r="J3893" s="6" t="s">
        <v>32</v>
      </c>
      <c r="K3893" s="6" t="s">
        <v>95</v>
      </c>
      <c r="L3893" s="6" t="s">
        <v>11410</v>
      </c>
      <c r="M3893" s="6" t="s">
        <v>35</v>
      </c>
      <c r="N3893" s="11" t="s">
        <v>78</v>
      </c>
      <c r="O3893" s="3" t="s">
        <v>79</v>
      </c>
      <c r="P3893" s="32" t="s">
        <v>340</v>
      </c>
      <c r="Q3893" s="11" t="s">
        <v>353</v>
      </c>
      <c r="R3893" s="9">
        <v>16247.980800000001</v>
      </c>
      <c r="S3893" s="9">
        <v>23034.82</v>
      </c>
      <c r="T3893" s="9">
        <f t="shared" si="2029"/>
        <v>374269313.091456</v>
      </c>
      <c r="U3893" s="9">
        <f t="shared" si="2030"/>
        <v>419181630.66243076</v>
      </c>
      <c r="V3893" s="6" t="s">
        <v>80</v>
      </c>
      <c r="W3893" s="345">
        <v>2016</v>
      </c>
      <c r="X3893" s="41"/>
    </row>
    <row r="3894" spans="1:24" ht="153" x14ac:dyDescent="0.25">
      <c r="A3894" s="6" t="s">
        <v>11578</v>
      </c>
      <c r="B3894" s="6" t="s">
        <v>25</v>
      </c>
      <c r="C3894" s="358" t="s">
        <v>11840</v>
      </c>
      <c r="D3894" s="358" t="s">
        <v>334</v>
      </c>
      <c r="E3894" s="358" t="s">
        <v>11841</v>
      </c>
      <c r="F3894" s="6" t="s">
        <v>11430</v>
      </c>
      <c r="G3894" s="6" t="s">
        <v>30</v>
      </c>
      <c r="H3894" s="126">
        <v>60</v>
      </c>
      <c r="I3894" s="6" t="s">
        <v>31</v>
      </c>
      <c r="J3894" s="6" t="s">
        <v>32</v>
      </c>
      <c r="K3894" s="6" t="s">
        <v>95</v>
      </c>
      <c r="L3894" s="6" t="s">
        <v>11410</v>
      </c>
      <c r="M3894" s="6" t="s">
        <v>35</v>
      </c>
      <c r="N3894" s="11" t="s">
        <v>78</v>
      </c>
      <c r="O3894" s="3" t="s">
        <v>79</v>
      </c>
      <c r="P3894" s="32" t="s">
        <v>340</v>
      </c>
      <c r="Q3894" s="11" t="s">
        <v>353</v>
      </c>
      <c r="R3894" s="9">
        <v>227.25</v>
      </c>
      <c r="S3894" s="9">
        <v>29258.04</v>
      </c>
      <c r="T3894" s="9">
        <f t="shared" si="2029"/>
        <v>6648889.5899999999</v>
      </c>
      <c r="U3894" s="9">
        <f t="shared" si="2030"/>
        <v>7446756.3408000004</v>
      </c>
      <c r="V3894" s="6" t="s">
        <v>80</v>
      </c>
      <c r="W3894" s="345">
        <v>2016</v>
      </c>
      <c r="X3894" s="41"/>
    </row>
    <row r="3895" spans="1:24" ht="153" x14ac:dyDescent="0.25">
      <c r="A3895" s="6" t="s">
        <v>11579</v>
      </c>
      <c r="B3895" s="6" t="s">
        <v>25</v>
      </c>
      <c r="C3895" s="358" t="s">
        <v>11829</v>
      </c>
      <c r="D3895" s="358" t="s">
        <v>334</v>
      </c>
      <c r="E3895" s="358" t="s">
        <v>11830</v>
      </c>
      <c r="F3895" s="6" t="s">
        <v>11431</v>
      </c>
      <c r="G3895" s="6" t="s">
        <v>337</v>
      </c>
      <c r="H3895" s="126">
        <v>60</v>
      </c>
      <c r="I3895" s="6" t="s">
        <v>31</v>
      </c>
      <c r="J3895" s="6" t="s">
        <v>32</v>
      </c>
      <c r="K3895" s="6" t="s">
        <v>95</v>
      </c>
      <c r="L3895" s="6" t="s">
        <v>11410</v>
      </c>
      <c r="M3895" s="6" t="s">
        <v>35</v>
      </c>
      <c r="N3895" s="11" t="s">
        <v>78</v>
      </c>
      <c r="O3895" s="3" t="s">
        <v>79</v>
      </c>
      <c r="P3895" s="32" t="s">
        <v>340</v>
      </c>
      <c r="Q3895" s="11" t="s">
        <v>353</v>
      </c>
      <c r="R3895" s="9">
        <v>1025.8699999999999</v>
      </c>
      <c r="S3895" s="9">
        <v>36915</v>
      </c>
      <c r="T3895" s="9">
        <f t="shared" si="2029"/>
        <v>37869991.049999997</v>
      </c>
      <c r="U3895" s="9">
        <f t="shared" si="2030"/>
        <v>42414389.976000004</v>
      </c>
      <c r="V3895" s="6" t="s">
        <v>80</v>
      </c>
      <c r="W3895" s="345">
        <v>2016</v>
      </c>
      <c r="X3895" s="41"/>
    </row>
    <row r="3896" spans="1:24" ht="153" x14ac:dyDescent="0.25">
      <c r="A3896" s="6" t="s">
        <v>11580</v>
      </c>
      <c r="B3896" s="6" t="s">
        <v>25</v>
      </c>
      <c r="C3896" s="358" t="s">
        <v>862</v>
      </c>
      <c r="D3896" s="358" t="s">
        <v>863</v>
      </c>
      <c r="E3896" s="358" t="s">
        <v>864</v>
      </c>
      <c r="F3896" s="6" t="s">
        <v>11432</v>
      </c>
      <c r="G3896" s="6" t="s">
        <v>30</v>
      </c>
      <c r="H3896" s="126">
        <v>60</v>
      </c>
      <c r="I3896" s="6" t="s">
        <v>31</v>
      </c>
      <c r="J3896" s="6" t="s">
        <v>32</v>
      </c>
      <c r="K3896" s="6" t="s">
        <v>95</v>
      </c>
      <c r="L3896" s="6" t="s">
        <v>11410</v>
      </c>
      <c r="M3896" s="6" t="s">
        <v>35</v>
      </c>
      <c r="N3896" s="11" t="s">
        <v>78</v>
      </c>
      <c r="O3896" s="3" t="s">
        <v>79</v>
      </c>
      <c r="P3896" s="32" t="s">
        <v>38</v>
      </c>
      <c r="Q3896" s="11" t="s">
        <v>39</v>
      </c>
      <c r="R3896" s="9">
        <v>974</v>
      </c>
      <c r="S3896" s="9">
        <v>2452.69</v>
      </c>
      <c r="T3896" s="9">
        <f t="shared" si="2029"/>
        <v>2388920.06</v>
      </c>
      <c r="U3896" s="9">
        <f t="shared" si="2030"/>
        <v>2675590.4672000003</v>
      </c>
      <c r="V3896" s="6" t="s">
        <v>80</v>
      </c>
      <c r="W3896" s="345">
        <v>2016</v>
      </c>
      <c r="X3896" s="41"/>
    </row>
    <row r="3897" spans="1:24" ht="153" x14ac:dyDescent="0.25">
      <c r="A3897" s="6" t="s">
        <v>11581</v>
      </c>
      <c r="B3897" s="6" t="s">
        <v>25</v>
      </c>
      <c r="C3897" s="358" t="s">
        <v>862</v>
      </c>
      <c r="D3897" s="358" t="s">
        <v>863</v>
      </c>
      <c r="E3897" s="358" t="s">
        <v>864</v>
      </c>
      <c r="F3897" s="6" t="s">
        <v>11433</v>
      </c>
      <c r="G3897" s="6" t="s">
        <v>30</v>
      </c>
      <c r="H3897" s="126">
        <v>60</v>
      </c>
      <c r="I3897" s="6" t="s">
        <v>31</v>
      </c>
      <c r="J3897" s="6" t="s">
        <v>32</v>
      </c>
      <c r="K3897" s="6" t="s">
        <v>95</v>
      </c>
      <c r="L3897" s="6" t="s">
        <v>11410</v>
      </c>
      <c r="M3897" s="6" t="s">
        <v>35</v>
      </c>
      <c r="N3897" s="11" t="s">
        <v>78</v>
      </c>
      <c r="O3897" s="3" t="s">
        <v>79</v>
      </c>
      <c r="P3897" s="32" t="s">
        <v>38</v>
      </c>
      <c r="Q3897" s="11" t="s">
        <v>39</v>
      </c>
      <c r="R3897" s="9">
        <v>16</v>
      </c>
      <c r="S3897" s="9">
        <v>3382.45</v>
      </c>
      <c r="T3897" s="9">
        <f t="shared" si="2029"/>
        <v>54119.199999999997</v>
      </c>
      <c r="U3897" s="9">
        <f t="shared" si="2030"/>
        <v>60613.504000000001</v>
      </c>
      <c r="V3897" s="6" t="s">
        <v>80</v>
      </c>
      <c r="W3897" s="345">
        <v>2016</v>
      </c>
      <c r="X3897" s="41"/>
    </row>
    <row r="3898" spans="1:24" ht="153" x14ac:dyDescent="0.25">
      <c r="A3898" s="6" t="s">
        <v>11582</v>
      </c>
      <c r="B3898" s="6" t="s">
        <v>25</v>
      </c>
      <c r="C3898" s="358" t="s">
        <v>862</v>
      </c>
      <c r="D3898" s="358" t="s">
        <v>863</v>
      </c>
      <c r="E3898" s="358" t="s">
        <v>864</v>
      </c>
      <c r="F3898" s="6" t="s">
        <v>11434</v>
      </c>
      <c r="G3898" s="6" t="s">
        <v>30</v>
      </c>
      <c r="H3898" s="126">
        <v>60</v>
      </c>
      <c r="I3898" s="6" t="s">
        <v>31</v>
      </c>
      <c r="J3898" s="6" t="s">
        <v>32</v>
      </c>
      <c r="K3898" s="6" t="s">
        <v>95</v>
      </c>
      <c r="L3898" s="6" t="s">
        <v>11410</v>
      </c>
      <c r="M3898" s="6" t="s">
        <v>35</v>
      </c>
      <c r="N3898" s="11" t="s">
        <v>78</v>
      </c>
      <c r="O3898" s="3" t="s">
        <v>79</v>
      </c>
      <c r="P3898" s="32" t="s">
        <v>38</v>
      </c>
      <c r="Q3898" s="11" t="s">
        <v>39</v>
      </c>
      <c r="R3898" s="9">
        <v>2</v>
      </c>
      <c r="S3898" s="9">
        <v>8773.5400000000009</v>
      </c>
      <c r="T3898" s="9">
        <f t="shared" si="2029"/>
        <v>17547.080000000002</v>
      </c>
      <c r="U3898" s="9">
        <f t="shared" si="2030"/>
        <v>19652.729600000002</v>
      </c>
      <c r="V3898" s="6" t="s">
        <v>80</v>
      </c>
      <c r="W3898" s="345">
        <v>2016</v>
      </c>
      <c r="X3898" s="41"/>
    </row>
    <row r="3899" spans="1:24" ht="153" x14ac:dyDescent="0.25">
      <c r="A3899" s="6" t="s">
        <v>11583</v>
      </c>
      <c r="B3899" s="6" t="s">
        <v>25</v>
      </c>
      <c r="C3899" s="358" t="s">
        <v>862</v>
      </c>
      <c r="D3899" s="358" t="s">
        <v>863</v>
      </c>
      <c r="E3899" s="358" t="s">
        <v>864</v>
      </c>
      <c r="F3899" s="6" t="s">
        <v>11435</v>
      </c>
      <c r="G3899" s="6" t="s">
        <v>30</v>
      </c>
      <c r="H3899" s="126">
        <v>60</v>
      </c>
      <c r="I3899" s="6" t="s">
        <v>31</v>
      </c>
      <c r="J3899" s="6" t="s">
        <v>32</v>
      </c>
      <c r="K3899" s="6" t="s">
        <v>95</v>
      </c>
      <c r="L3899" s="6" t="s">
        <v>11410</v>
      </c>
      <c r="M3899" s="6" t="s">
        <v>35</v>
      </c>
      <c r="N3899" s="11" t="s">
        <v>78</v>
      </c>
      <c r="O3899" s="3" t="s">
        <v>79</v>
      </c>
      <c r="P3899" s="32" t="s">
        <v>38</v>
      </c>
      <c r="Q3899" s="11" t="s">
        <v>39</v>
      </c>
      <c r="R3899" s="9">
        <v>1</v>
      </c>
      <c r="S3899" s="9">
        <v>8773.5400000000009</v>
      </c>
      <c r="T3899" s="9">
        <f t="shared" si="2029"/>
        <v>8773.5400000000009</v>
      </c>
      <c r="U3899" s="9">
        <f t="shared" si="2030"/>
        <v>9826.3648000000012</v>
      </c>
      <c r="V3899" s="6" t="s">
        <v>80</v>
      </c>
      <c r="W3899" s="345">
        <v>2016</v>
      </c>
      <c r="X3899" s="41"/>
    </row>
    <row r="3900" spans="1:24" ht="153" x14ac:dyDescent="0.25">
      <c r="A3900" s="6" t="s">
        <v>11584</v>
      </c>
      <c r="B3900" s="6" t="s">
        <v>25</v>
      </c>
      <c r="C3900" s="358" t="s">
        <v>862</v>
      </c>
      <c r="D3900" s="358" t="s">
        <v>863</v>
      </c>
      <c r="E3900" s="358" t="s">
        <v>864</v>
      </c>
      <c r="F3900" s="6" t="s">
        <v>11436</v>
      </c>
      <c r="G3900" s="6" t="s">
        <v>30</v>
      </c>
      <c r="H3900" s="126">
        <v>60</v>
      </c>
      <c r="I3900" s="6" t="s">
        <v>31</v>
      </c>
      <c r="J3900" s="6" t="s">
        <v>32</v>
      </c>
      <c r="K3900" s="6" t="s">
        <v>95</v>
      </c>
      <c r="L3900" s="6" t="s">
        <v>11410</v>
      </c>
      <c r="M3900" s="6" t="s">
        <v>35</v>
      </c>
      <c r="N3900" s="11" t="s">
        <v>78</v>
      </c>
      <c r="O3900" s="3" t="s">
        <v>79</v>
      </c>
      <c r="P3900" s="32" t="s">
        <v>38</v>
      </c>
      <c r="Q3900" s="11" t="s">
        <v>39</v>
      </c>
      <c r="R3900" s="9">
        <v>14</v>
      </c>
      <c r="S3900" s="9">
        <v>42917.9</v>
      </c>
      <c r="T3900" s="9">
        <f t="shared" si="2029"/>
        <v>600850.6</v>
      </c>
      <c r="U3900" s="9">
        <f t="shared" si="2030"/>
        <v>672952.67200000002</v>
      </c>
      <c r="V3900" s="6" t="s">
        <v>80</v>
      </c>
      <c r="W3900" s="345">
        <v>2016</v>
      </c>
      <c r="X3900" s="41"/>
    </row>
    <row r="3901" spans="1:24" ht="153" x14ac:dyDescent="0.25">
      <c r="A3901" s="6" t="s">
        <v>11585</v>
      </c>
      <c r="B3901" s="6" t="s">
        <v>25</v>
      </c>
      <c r="C3901" s="358" t="s">
        <v>862</v>
      </c>
      <c r="D3901" s="358" t="s">
        <v>863</v>
      </c>
      <c r="E3901" s="358" t="s">
        <v>864</v>
      </c>
      <c r="F3901" s="6" t="s">
        <v>11437</v>
      </c>
      <c r="G3901" s="6" t="s">
        <v>30</v>
      </c>
      <c r="H3901" s="126">
        <v>60</v>
      </c>
      <c r="I3901" s="6" t="s">
        <v>31</v>
      </c>
      <c r="J3901" s="6" t="s">
        <v>32</v>
      </c>
      <c r="K3901" s="6" t="s">
        <v>95</v>
      </c>
      <c r="L3901" s="6" t="s">
        <v>11410</v>
      </c>
      <c r="M3901" s="6" t="s">
        <v>35</v>
      </c>
      <c r="N3901" s="11" t="s">
        <v>78</v>
      </c>
      <c r="O3901" s="3" t="s">
        <v>79</v>
      </c>
      <c r="P3901" s="32" t="s">
        <v>38</v>
      </c>
      <c r="Q3901" s="11" t="s">
        <v>39</v>
      </c>
      <c r="R3901" s="9">
        <v>10</v>
      </c>
      <c r="S3901" s="9">
        <v>145494.09</v>
      </c>
      <c r="T3901" s="9">
        <f t="shared" si="2029"/>
        <v>1454940.9</v>
      </c>
      <c r="U3901" s="9">
        <f t="shared" si="2030"/>
        <v>1629533.808</v>
      </c>
      <c r="V3901" s="6" t="s">
        <v>80</v>
      </c>
      <c r="W3901" s="345">
        <v>2016</v>
      </c>
      <c r="X3901" s="41"/>
    </row>
    <row r="3902" spans="1:24" ht="153" x14ac:dyDescent="0.25">
      <c r="A3902" s="6" t="s">
        <v>11586</v>
      </c>
      <c r="B3902" s="6" t="s">
        <v>25</v>
      </c>
      <c r="C3902" s="358" t="s">
        <v>862</v>
      </c>
      <c r="D3902" s="358" t="s">
        <v>863</v>
      </c>
      <c r="E3902" s="358" t="s">
        <v>864</v>
      </c>
      <c r="F3902" s="6" t="s">
        <v>11438</v>
      </c>
      <c r="G3902" s="6" t="s">
        <v>30</v>
      </c>
      <c r="H3902" s="126">
        <v>60</v>
      </c>
      <c r="I3902" s="6" t="s">
        <v>31</v>
      </c>
      <c r="J3902" s="6" t="s">
        <v>32</v>
      </c>
      <c r="K3902" s="6" t="s">
        <v>95</v>
      </c>
      <c r="L3902" s="6" t="s">
        <v>11410</v>
      </c>
      <c r="M3902" s="6" t="s">
        <v>35</v>
      </c>
      <c r="N3902" s="11" t="s">
        <v>78</v>
      </c>
      <c r="O3902" s="3" t="s">
        <v>79</v>
      </c>
      <c r="P3902" s="32" t="s">
        <v>38</v>
      </c>
      <c r="Q3902" s="11" t="s">
        <v>39</v>
      </c>
      <c r="R3902" s="9">
        <v>28</v>
      </c>
      <c r="S3902" s="9">
        <v>145493.68</v>
      </c>
      <c r="T3902" s="9">
        <f t="shared" si="2029"/>
        <v>4073823.04</v>
      </c>
      <c r="U3902" s="9">
        <f t="shared" si="2030"/>
        <v>4562681.8048</v>
      </c>
      <c r="V3902" s="6" t="s">
        <v>80</v>
      </c>
      <c r="W3902" s="345">
        <v>2016</v>
      </c>
      <c r="X3902" s="41"/>
    </row>
    <row r="3903" spans="1:24" ht="153" x14ac:dyDescent="0.25">
      <c r="A3903" s="6" t="s">
        <v>11587</v>
      </c>
      <c r="B3903" s="6" t="s">
        <v>25</v>
      </c>
      <c r="C3903" s="358" t="s">
        <v>862</v>
      </c>
      <c r="D3903" s="358" t="s">
        <v>863</v>
      </c>
      <c r="E3903" s="358" t="s">
        <v>864</v>
      </c>
      <c r="F3903" s="6" t="s">
        <v>11439</v>
      </c>
      <c r="G3903" s="6" t="s">
        <v>30</v>
      </c>
      <c r="H3903" s="126">
        <v>60</v>
      </c>
      <c r="I3903" s="6" t="s">
        <v>31</v>
      </c>
      <c r="J3903" s="6" t="s">
        <v>32</v>
      </c>
      <c r="K3903" s="6" t="s">
        <v>95</v>
      </c>
      <c r="L3903" s="6" t="s">
        <v>11410</v>
      </c>
      <c r="M3903" s="6" t="s">
        <v>35</v>
      </c>
      <c r="N3903" s="11" t="s">
        <v>78</v>
      </c>
      <c r="O3903" s="3" t="s">
        <v>79</v>
      </c>
      <c r="P3903" s="32" t="s">
        <v>38</v>
      </c>
      <c r="Q3903" s="11" t="s">
        <v>39</v>
      </c>
      <c r="R3903" s="9">
        <v>1</v>
      </c>
      <c r="S3903" s="9">
        <v>6336.34</v>
      </c>
      <c r="T3903" s="9">
        <f t="shared" si="2029"/>
        <v>6336.34</v>
      </c>
      <c r="U3903" s="9">
        <f t="shared" si="2030"/>
        <v>7096.7008000000005</v>
      </c>
      <c r="V3903" s="6" t="s">
        <v>80</v>
      </c>
      <c r="W3903" s="345">
        <v>2016</v>
      </c>
      <c r="X3903" s="41"/>
    </row>
    <row r="3904" spans="1:24" ht="153" x14ac:dyDescent="0.25">
      <c r="A3904" s="6" t="s">
        <v>11588</v>
      </c>
      <c r="B3904" s="6" t="s">
        <v>25</v>
      </c>
      <c r="C3904" s="358" t="s">
        <v>862</v>
      </c>
      <c r="D3904" s="358" t="s">
        <v>863</v>
      </c>
      <c r="E3904" s="358" t="s">
        <v>864</v>
      </c>
      <c r="F3904" s="6" t="s">
        <v>11440</v>
      </c>
      <c r="G3904" s="6" t="s">
        <v>30</v>
      </c>
      <c r="H3904" s="126">
        <v>60</v>
      </c>
      <c r="I3904" s="6" t="s">
        <v>31</v>
      </c>
      <c r="J3904" s="6" t="s">
        <v>32</v>
      </c>
      <c r="K3904" s="6" t="s">
        <v>95</v>
      </c>
      <c r="L3904" s="6" t="s">
        <v>11410</v>
      </c>
      <c r="M3904" s="6" t="s">
        <v>35</v>
      </c>
      <c r="N3904" s="11" t="s">
        <v>78</v>
      </c>
      <c r="O3904" s="3" t="s">
        <v>79</v>
      </c>
      <c r="P3904" s="32" t="s">
        <v>38</v>
      </c>
      <c r="Q3904" s="11" t="s">
        <v>39</v>
      </c>
      <c r="R3904" s="9">
        <v>24</v>
      </c>
      <c r="S3904" s="9">
        <v>86106.16</v>
      </c>
      <c r="T3904" s="9">
        <f t="shared" ref="T3904:T3921" si="2031">S3904*R3904</f>
        <v>2066547.84</v>
      </c>
      <c r="U3904" s="9">
        <f t="shared" ref="U3904:U3921" si="2032">T3904*1.12</f>
        <v>2314533.5808000001</v>
      </c>
      <c r="V3904" s="6" t="s">
        <v>80</v>
      </c>
      <c r="W3904" s="345">
        <v>2016</v>
      </c>
      <c r="X3904" s="41"/>
    </row>
    <row r="3905" spans="1:24" ht="153" x14ac:dyDescent="0.25">
      <c r="A3905" s="6" t="s">
        <v>11589</v>
      </c>
      <c r="B3905" s="6" t="s">
        <v>25</v>
      </c>
      <c r="C3905" s="358" t="s">
        <v>862</v>
      </c>
      <c r="D3905" s="358" t="s">
        <v>863</v>
      </c>
      <c r="E3905" s="358" t="s">
        <v>864</v>
      </c>
      <c r="F3905" s="6" t="s">
        <v>11441</v>
      </c>
      <c r="G3905" s="6" t="s">
        <v>30</v>
      </c>
      <c r="H3905" s="126">
        <v>60</v>
      </c>
      <c r="I3905" s="6" t="s">
        <v>31</v>
      </c>
      <c r="J3905" s="6" t="s">
        <v>32</v>
      </c>
      <c r="K3905" s="6" t="s">
        <v>95</v>
      </c>
      <c r="L3905" s="6" t="s">
        <v>11410</v>
      </c>
      <c r="M3905" s="6" t="s">
        <v>35</v>
      </c>
      <c r="N3905" s="11" t="s">
        <v>78</v>
      </c>
      <c r="O3905" s="3" t="s">
        <v>79</v>
      </c>
      <c r="P3905" s="32" t="s">
        <v>38</v>
      </c>
      <c r="Q3905" s="11" t="s">
        <v>39</v>
      </c>
      <c r="R3905" s="9">
        <v>3</v>
      </c>
      <c r="S3905" s="9">
        <v>27043.02</v>
      </c>
      <c r="T3905" s="9">
        <f t="shared" si="2031"/>
        <v>81129.06</v>
      </c>
      <c r="U3905" s="9">
        <f t="shared" si="2032"/>
        <v>90864.547200000001</v>
      </c>
      <c r="V3905" s="6" t="s">
        <v>80</v>
      </c>
      <c r="W3905" s="345">
        <v>2016</v>
      </c>
      <c r="X3905" s="41"/>
    </row>
    <row r="3906" spans="1:24" ht="153" x14ac:dyDescent="0.25">
      <c r="A3906" s="6" t="s">
        <v>11590</v>
      </c>
      <c r="B3906" s="6" t="s">
        <v>25</v>
      </c>
      <c r="C3906" s="358" t="s">
        <v>862</v>
      </c>
      <c r="D3906" s="358" t="s">
        <v>863</v>
      </c>
      <c r="E3906" s="358" t="s">
        <v>864</v>
      </c>
      <c r="F3906" s="6" t="s">
        <v>11442</v>
      </c>
      <c r="G3906" s="6" t="s">
        <v>30</v>
      </c>
      <c r="H3906" s="126">
        <v>60</v>
      </c>
      <c r="I3906" s="6" t="s">
        <v>31</v>
      </c>
      <c r="J3906" s="6" t="s">
        <v>32</v>
      </c>
      <c r="K3906" s="6" t="s">
        <v>95</v>
      </c>
      <c r="L3906" s="6" t="s">
        <v>11410</v>
      </c>
      <c r="M3906" s="6" t="s">
        <v>35</v>
      </c>
      <c r="N3906" s="11" t="s">
        <v>78</v>
      </c>
      <c r="O3906" s="3" t="s">
        <v>79</v>
      </c>
      <c r="P3906" s="32" t="s">
        <v>38</v>
      </c>
      <c r="Q3906" s="11" t="s">
        <v>39</v>
      </c>
      <c r="R3906" s="9">
        <v>1</v>
      </c>
      <c r="S3906" s="9">
        <v>75736.27</v>
      </c>
      <c r="T3906" s="9">
        <f t="shared" si="2031"/>
        <v>75736.27</v>
      </c>
      <c r="U3906" s="9">
        <f t="shared" si="2032"/>
        <v>84824.622400000007</v>
      </c>
      <c r="V3906" s="6" t="s">
        <v>80</v>
      </c>
      <c r="W3906" s="345">
        <v>2016</v>
      </c>
      <c r="X3906" s="41"/>
    </row>
    <row r="3907" spans="1:24" ht="153" x14ac:dyDescent="0.25">
      <c r="A3907" s="6" t="s">
        <v>11591</v>
      </c>
      <c r="B3907" s="6" t="s">
        <v>25</v>
      </c>
      <c r="C3907" s="358" t="s">
        <v>862</v>
      </c>
      <c r="D3907" s="358" t="s">
        <v>863</v>
      </c>
      <c r="E3907" s="358" t="s">
        <v>864</v>
      </c>
      <c r="F3907" s="6" t="s">
        <v>11443</v>
      </c>
      <c r="G3907" s="6" t="s">
        <v>30</v>
      </c>
      <c r="H3907" s="126">
        <v>60</v>
      </c>
      <c r="I3907" s="6" t="s">
        <v>31</v>
      </c>
      <c r="J3907" s="6" t="s">
        <v>32</v>
      </c>
      <c r="K3907" s="6" t="s">
        <v>95</v>
      </c>
      <c r="L3907" s="6" t="s">
        <v>11410</v>
      </c>
      <c r="M3907" s="6" t="s">
        <v>35</v>
      </c>
      <c r="N3907" s="11" t="s">
        <v>78</v>
      </c>
      <c r="O3907" s="3" t="s">
        <v>79</v>
      </c>
      <c r="P3907" s="32" t="s">
        <v>38</v>
      </c>
      <c r="Q3907" s="11" t="s">
        <v>39</v>
      </c>
      <c r="R3907" s="9">
        <v>3</v>
      </c>
      <c r="S3907" s="9">
        <v>2790.2</v>
      </c>
      <c r="T3907" s="9">
        <f t="shared" si="2031"/>
        <v>8370.5999999999985</v>
      </c>
      <c r="U3907" s="9">
        <f t="shared" si="2032"/>
        <v>9375.0720000000001</v>
      </c>
      <c r="V3907" s="6" t="s">
        <v>80</v>
      </c>
      <c r="W3907" s="345">
        <v>2016</v>
      </c>
      <c r="X3907" s="41"/>
    </row>
    <row r="3908" spans="1:24" ht="153" x14ac:dyDescent="0.25">
      <c r="A3908" s="6" t="s">
        <v>11592</v>
      </c>
      <c r="B3908" s="6" t="s">
        <v>25</v>
      </c>
      <c r="C3908" s="358" t="s">
        <v>862</v>
      </c>
      <c r="D3908" s="358" t="s">
        <v>863</v>
      </c>
      <c r="E3908" s="358" t="s">
        <v>864</v>
      </c>
      <c r="F3908" s="6" t="s">
        <v>11444</v>
      </c>
      <c r="G3908" s="6" t="s">
        <v>30</v>
      </c>
      <c r="H3908" s="126">
        <v>60</v>
      </c>
      <c r="I3908" s="6" t="s">
        <v>31</v>
      </c>
      <c r="J3908" s="6" t="s">
        <v>32</v>
      </c>
      <c r="K3908" s="6" t="s">
        <v>95</v>
      </c>
      <c r="L3908" s="6" t="s">
        <v>11410</v>
      </c>
      <c r="M3908" s="6" t="s">
        <v>35</v>
      </c>
      <c r="N3908" s="11" t="s">
        <v>78</v>
      </c>
      <c r="O3908" s="3" t="s">
        <v>79</v>
      </c>
      <c r="P3908" s="32" t="s">
        <v>38</v>
      </c>
      <c r="Q3908" s="11" t="s">
        <v>39</v>
      </c>
      <c r="R3908" s="9">
        <v>35</v>
      </c>
      <c r="S3908" s="9">
        <v>1019.89</v>
      </c>
      <c r="T3908" s="9">
        <f t="shared" si="2031"/>
        <v>35696.15</v>
      </c>
      <c r="U3908" s="9">
        <f t="shared" si="2032"/>
        <v>39979.688000000002</v>
      </c>
      <c r="V3908" s="6" t="s">
        <v>80</v>
      </c>
      <c r="W3908" s="345">
        <v>2016</v>
      </c>
      <c r="X3908" s="41"/>
    </row>
    <row r="3909" spans="1:24" ht="153" x14ac:dyDescent="0.25">
      <c r="A3909" s="6" t="s">
        <v>11593</v>
      </c>
      <c r="B3909" s="6" t="s">
        <v>25</v>
      </c>
      <c r="C3909" s="358" t="s">
        <v>862</v>
      </c>
      <c r="D3909" s="358" t="s">
        <v>863</v>
      </c>
      <c r="E3909" s="358" t="s">
        <v>864</v>
      </c>
      <c r="F3909" s="6" t="s">
        <v>11445</v>
      </c>
      <c r="G3909" s="6" t="s">
        <v>30</v>
      </c>
      <c r="H3909" s="126">
        <v>60</v>
      </c>
      <c r="I3909" s="6" t="s">
        <v>31</v>
      </c>
      <c r="J3909" s="6" t="s">
        <v>32</v>
      </c>
      <c r="K3909" s="6" t="s">
        <v>95</v>
      </c>
      <c r="L3909" s="6" t="s">
        <v>11410</v>
      </c>
      <c r="M3909" s="6" t="s">
        <v>35</v>
      </c>
      <c r="N3909" s="11" t="s">
        <v>78</v>
      </c>
      <c r="O3909" s="3" t="s">
        <v>79</v>
      </c>
      <c r="P3909" s="32" t="s">
        <v>38</v>
      </c>
      <c r="Q3909" s="11" t="s">
        <v>39</v>
      </c>
      <c r="R3909" s="9">
        <v>11</v>
      </c>
      <c r="S3909" s="9">
        <v>1355.55</v>
      </c>
      <c r="T3909" s="9">
        <f t="shared" si="2031"/>
        <v>14911.05</v>
      </c>
      <c r="U3909" s="9">
        <f t="shared" si="2032"/>
        <v>16700.376</v>
      </c>
      <c r="V3909" s="6" t="s">
        <v>80</v>
      </c>
      <c r="W3909" s="345">
        <v>2016</v>
      </c>
      <c r="X3909" s="41"/>
    </row>
    <row r="3910" spans="1:24" ht="153" x14ac:dyDescent="0.25">
      <c r="A3910" s="6" t="s">
        <v>11594</v>
      </c>
      <c r="B3910" s="6" t="s">
        <v>25</v>
      </c>
      <c r="C3910" s="358" t="s">
        <v>862</v>
      </c>
      <c r="D3910" s="358" t="s">
        <v>863</v>
      </c>
      <c r="E3910" s="358" t="s">
        <v>864</v>
      </c>
      <c r="F3910" s="6" t="s">
        <v>11446</v>
      </c>
      <c r="G3910" s="6" t="s">
        <v>30</v>
      </c>
      <c r="H3910" s="126">
        <v>60</v>
      </c>
      <c r="I3910" s="6" t="s">
        <v>31</v>
      </c>
      <c r="J3910" s="6" t="s">
        <v>32</v>
      </c>
      <c r="K3910" s="6" t="s">
        <v>95</v>
      </c>
      <c r="L3910" s="6" t="s">
        <v>11410</v>
      </c>
      <c r="M3910" s="6" t="s">
        <v>35</v>
      </c>
      <c r="N3910" s="11" t="s">
        <v>78</v>
      </c>
      <c r="O3910" s="3" t="s">
        <v>79</v>
      </c>
      <c r="P3910" s="32" t="s">
        <v>38</v>
      </c>
      <c r="Q3910" s="11" t="s">
        <v>39</v>
      </c>
      <c r="R3910" s="9">
        <v>6</v>
      </c>
      <c r="S3910" s="9">
        <v>1355.48</v>
      </c>
      <c r="T3910" s="9">
        <f t="shared" si="2031"/>
        <v>8132.88</v>
      </c>
      <c r="U3910" s="9">
        <f t="shared" si="2032"/>
        <v>9108.8256000000001</v>
      </c>
      <c r="V3910" s="6" t="s">
        <v>80</v>
      </c>
      <c r="W3910" s="345">
        <v>2016</v>
      </c>
      <c r="X3910" s="41"/>
    </row>
    <row r="3911" spans="1:24" ht="153" x14ac:dyDescent="0.25">
      <c r="A3911" s="6" t="s">
        <v>11595</v>
      </c>
      <c r="B3911" s="6" t="s">
        <v>25</v>
      </c>
      <c r="C3911" s="358" t="s">
        <v>862</v>
      </c>
      <c r="D3911" s="358" t="s">
        <v>863</v>
      </c>
      <c r="E3911" s="358" t="s">
        <v>864</v>
      </c>
      <c r="F3911" s="6" t="s">
        <v>11447</v>
      </c>
      <c r="G3911" s="6" t="s">
        <v>30</v>
      </c>
      <c r="H3911" s="126">
        <v>60</v>
      </c>
      <c r="I3911" s="6" t="s">
        <v>31</v>
      </c>
      <c r="J3911" s="6" t="s">
        <v>32</v>
      </c>
      <c r="K3911" s="6" t="s">
        <v>95</v>
      </c>
      <c r="L3911" s="6" t="s">
        <v>11410</v>
      </c>
      <c r="M3911" s="6" t="s">
        <v>35</v>
      </c>
      <c r="N3911" s="11" t="s">
        <v>78</v>
      </c>
      <c r="O3911" s="3" t="s">
        <v>79</v>
      </c>
      <c r="P3911" s="32" t="s">
        <v>38</v>
      </c>
      <c r="Q3911" s="11" t="s">
        <v>39</v>
      </c>
      <c r="R3911" s="9">
        <v>6</v>
      </c>
      <c r="S3911" s="9">
        <v>3151.61</v>
      </c>
      <c r="T3911" s="9">
        <f t="shared" si="2031"/>
        <v>18909.66</v>
      </c>
      <c r="U3911" s="9">
        <f t="shared" si="2032"/>
        <v>21178.819200000002</v>
      </c>
      <c r="V3911" s="6" t="s">
        <v>80</v>
      </c>
      <c r="W3911" s="345">
        <v>2016</v>
      </c>
      <c r="X3911" s="41"/>
    </row>
    <row r="3912" spans="1:24" ht="153" x14ac:dyDescent="0.25">
      <c r="A3912" s="6" t="s">
        <v>11596</v>
      </c>
      <c r="B3912" s="6" t="s">
        <v>25</v>
      </c>
      <c r="C3912" s="358" t="s">
        <v>862</v>
      </c>
      <c r="D3912" s="358" t="s">
        <v>863</v>
      </c>
      <c r="E3912" s="358" t="s">
        <v>864</v>
      </c>
      <c r="F3912" s="6" t="s">
        <v>11448</v>
      </c>
      <c r="G3912" s="6" t="s">
        <v>30</v>
      </c>
      <c r="H3912" s="126">
        <v>60</v>
      </c>
      <c r="I3912" s="6" t="s">
        <v>31</v>
      </c>
      <c r="J3912" s="6" t="s">
        <v>32</v>
      </c>
      <c r="K3912" s="6" t="s">
        <v>95</v>
      </c>
      <c r="L3912" s="6" t="s">
        <v>11410</v>
      </c>
      <c r="M3912" s="6" t="s">
        <v>35</v>
      </c>
      <c r="N3912" s="11" t="s">
        <v>78</v>
      </c>
      <c r="O3912" s="3" t="s">
        <v>79</v>
      </c>
      <c r="P3912" s="32" t="s">
        <v>38</v>
      </c>
      <c r="Q3912" s="11" t="s">
        <v>39</v>
      </c>
      <c r="R3912" s="9">
        <v>18</v>
      </c>
      <c r="S3912" s="9">
        <v>3151.61</v>
      </c>
      <c r="T3912" s="9">
        <f t="shared" si="2031"/>
        <v>56728.98</v>
      </c>
      <c r="U3912" s="9">
        <f t="shared" si="2032"/>
        <v>63536.457600000009</v>
      </c>
      <c r="V3912" s="6" t="s">
        <v>80</v>
      </c>
      <c r="W3912" s="345">
        <v>2016</v>
      </c>
      <c r="X3912" s="41"/>
    </row>
    <row r="3913" spans="1:24" ht="153" x14ac:dyDescent="0.25">
      <c r="A3913" s="6" t="s">
        <v>11597</v>
      </c>
      <c r="B3913" s="6" t="s">
        <v>25</v>
      </c>
      <c r="C3913" s="358" t="s">
        <v>862</v>
      </c>
      <c r="D3913" s="358" t="s">
        <v>863</v>
      </c>
      <c r="E3913" s="358" t="s">
        <v>864</v>
      </c>
      <c r="F3913" s="6" t="s">
        <v>11449</v>
      </c>
      <c r="G3913" s="6" t="s">
        <v>30</v>
      </c>
      <c r="H3913" s="126">
        <v>60</v>
      </c>
      <c r="I3913" s="6" t="s">
        <v>31</v>
      </c>
      <c r="J3913" s="6" t="s">
        <v>32</v>
      </c>
      <c r="K3913" s="6" t="s">
        <v>95</v>
      </c>
      <c r="L3913" s="6" t="s">
        <v>11410</v>
      </c>
      <c r="M3913" s="6" t="s">
        <v>35</v>
      </c>
      <c r="N3913" s="11" t="s">
        <v>78</v>
      </c>
      <c r="O3913" s="3" t="s">
        <v>79</v>
      </c>
      <c r="P3913" s="32" t="s">
        <v>38</v>
      </c>
      <c r="Q3913" s="11" t="s">
        <v>39</v>
      </c>
      <c r="R3913" s="9">
        <v>3</v>
      </c>
      <c r="S3913" s="9">
        <v>2790.2</v>
      </c>
      <c r="T3913" s="9">
        <f t="shared" si="2031"/>
        <v>8370.5999999999985</v>
      </c>
      <c r="U3913" s="9">
        <f t="shared" si="2032"/>
        <v>9375.0720000000001</v>
      </c>
      <c r="V3913" s="6" t="s">
        <v>80</v>
      </c>
      <c r="W3913" s="345">
        <v>2016</v>
      </c>
      <c r="X3913" s="41"/>
    </row>
    <row r="3914" spans="1:24" ht="153" x14ac:dyDescent="0.25">
      <c r="A3914" s="6" t="s">
        <v>11598</v>
      </c>
      <c r="B3914" s="6" t="s">
        <v>25</v>
      </c>
      <c r="C3914" s="358" t="s">
        <v>862</v>
      </c>
      <c r="D3914" s="358" t="s">
        <v>863</v>
      </c>
      <c r="E3914" s="358" t="s">
        <v>864</v>
      </c>
      <c r="F3914" s="6" t="s">
        <v>11450</v>
      </c>
      <c r="G3914" s="6" t="s">
        <v>30</v>
      </c>
      <c r="H3914" s="126">
        <v>60</v>
      </c>
      <c r="I3914" s="6" t="s">
        <v>31</v>
      </c>
      <c r="J3914" s="6" t="s">
        <v>32</v>
      </c>
      <c r="K3914" s="6" t="s">
        <v>95</v>
      </c>
      <c r="L3914" s="6" t="s">
        <v>11410</v>
      </c>
      <c r="M3914" s="6" t="s">
        <v>35</v>
      </c>
      <c r="N3914" s="11" t="s">
        <v>78</v>
      </c>
      <c r="O3914" s="3" t="s">
        <v>79</v>
      </c>
      <c r="P3914" s="32" t="s">
        <v>38</v>
      </c>
      <c r="Q3914" s="11" t="s">
        <v>39</v>
      </c>
      <c r="R3914" s="9">
        <v>13</v>
      </c>
      <c r="S3914" s="9">
        <v>7157.58</v>
      </c>
      <c r="T3914" s="9">
        <f t="shared" si="2031"/>
        <v>93048.54</v>
      </c>
      <c r="U3914" s="9">
        <f t="shared" si="2032"/>
        <v>104214.3648</v>
      </c>
      <c r="V3914" s="6" t="s">
        <v>80</v>
      </c>
      <c r="W3914" s="345">
        <v>2016</v>
      </c>
      <c r="X3914" s="41"/>
    </row>
    <row r="3915" spans="1:24" ht="153" x14ac:dyDescent="0.25">
      <c r="A3915" s="6" t="s">
        <v>11599</v>
      </c>
      <c r="B3915" s="6" t="s">
        <v>25</v>
      </c>
      <c r="C3915" s="358" t="s">
        <v>862</v>
      </c>
      <c r="D3915" s="358" t="s">
        <v>863</v>
      </c>
      <c r="E3915" s="358" t="s">
        <v>864</v>
      </c>
      <c r="F3915" s="6" t="s">
        <v>11451</v>
      </c>
      <c r="G3915" s="6" t="s">
        <v>30</v>
      </c>
      <c r="H3915" s="126">
        <v>60</v>
      </c>
      <c r="I3915" s="6" t="s">
        <v>31</v>
      </c>
      <c r="J3915" s="6" t="s">
        <v>32</v>
      </c>
      <c r="K3915" s="6" t="s">
        <v>95</v>
      </c>
      <c r="L3915" s="6" t="s">
        <v>11410</v>
      </c>
      <c r="M3915" s="6" t="s">
        <v>35</v>
      </c>
      <c r="N3915" s="11" t="s">
        <v>78</v>
      </c>
      <c r="O3915" s="3" t="s">
        <v>79</v>
      </c>
      <c r="P3915" s="32" t="s">
        <v>38</v>
      </c>
      <c r="Q3915" s="11" t="s">
        <v>39</v>
      </c>
      <c r="R3915" s="9">
        <v>6</v>
      </c>
      <c r="S3915" s="9">
        <v>6336.34</v>
      </c>
      <c r="T3915" s="9">
        <f t="shared" si="2031"/>
        <v>38018.04</v>
      </c>
      <c r="U3915" s="9">
        <f t="shared" si="2032"/>
        <v>42580.204800000007</v>
      </c>
      <c r="V3915" s="6" t="s">
        <v>80</v>
      </c>
      <c r="W3915" s="345">
        <v>2016</v>
      </c>
      <c r="X3915" s="41"/>
    </row>
    <row r="3916" spans="1:24" ht="153" x14ac:dyDescent="0.25">
      <c r="A3916" s="6" t="s">
        <v>11600</v>
      </c>
      <c r="B3916" s="6" t="s">
        <v>25</v>
      </c>
      <c r="C3916" s="358" t="s">
        <v>862</v>
      </c>
      <c r="D3916" s="358" t="s">
        <v>863</v>
      </c>
      <c r="E3916" s="358" t="s">
        <v>864</v>
      </c>
      <c r="F3916" s="6" t="s">
        <v>11452</v>
      </c>
      <c r="G3916" s="6" t="s">
        <v>30</v>
      </c>
      <c r="H3916" s="126">
        <v>60</v>
      </c>
      <c r="I3916" s="6" t="s">
        <v>31</v>
      </c>
      <c r="J3916" s="6" t="s">
        <v>32</v>
      </c>
      <c r="K3916" s="6" t="s">
        <v>95</v>
      </c>
      <c r="L3916" s="6" t="s">
        <v>11410</v>
      </c>
      <c r="M3916" s="6" t="s">
        <v>35</v>
      </c>
      <c r="N3916" s="11" t="s">
        <v>78</v>
      </c>
      <c r="O3916" s="3" t="s">
        <v>79</v>
      </c>
      <c r="P3916" s="32" t="s">
        <v>38</v>
      </c>
      <c r="Q3916" s="11" t="s">
        <v>39</v>
      </c>
      <c r="R3916" s="9">
        <v>2</v>
      </c>
      <c r="S3916" s="9">
        <v>6336.34</v>
      </c>
      <c r="T3916" s="9">
        <f t="shared" si="2031"/>
        <v>12672.68</v>
      </c>
      <c r="U3916" s="9">
        <f t="shared" si="2032"/>
        <v>14193.401600000001</v>
      </c>
      <c r="V3916" s="6" t="s">
        <v>80</v>
      </c>
      <c r="W3916" s="345">
        <v>2016</v>
      </c>
      <c r="X3916" s="41"/>
    </row>
    <row r="3917" spans="1:24" ht="153" x14ac:dyDescent="0.25">
      <c r="A3917" s="6" t="s">
        <v>11601</v>
      </c>
      <c r="B3917" s="6" t="s">
        <v>25</v>
      </c>
      <c r="C3917" s="358" t="s">
        <v>862</v>
      </c>
      <c r="D3917" s="358" t="s">
        <v>863</v>
      </c>
      <c r="E3917" s="358" t="s">
        <v>864</v>
      </c>
      <c r="F3917" s="6" t="s">
        <v>11453</v>
      </c>
      <c r="G3917" s="6" t="s">
        <v>30</v>
      </c>
      <c r="H3917" s="126">
        <v>60</v>
      </c>
      <c r="I3917" s="6" t="s">
        <v>31</v>
      </c>
      <c r="J3917" s="6" t="s">
        <v>32</v>
      </c>
      <c r="K3917" s="6" t="s">
        <v>95</v>
      </c>
      <c r="L3917" s="6" t="s">
        <v>11410</v>
      </c>
      <c r="M3917" s="6" t="s">
        <v>35</v>
      </c>
      <c r="N3917" s="11" t="s">
        <v>78</v>
      </c>
      <c r="O3917" s="3" t="s">
        <v>79</v>
      </c>
      <c r="P3917" s="32" t="s">
        <v>38</v>
      </c>
      <c r="Q3917" s="11" t="s">
        <v>39</v>
      </c>
      <c r="R3917" s="9">
        <v>4</v>
      </c>
      <c r="S3917" s="9">
        <v>27043.02</v>
      </c>
      <c r="T3917" s="9">
        <f t="shared" si="2031"/>
        <v>108172.08</v>
      </c>
      <c r="U3917" s="9">
        <f t="shared" si="2032"/>
        <v>121152.72960000002</v>
      </c>
      <c r="V3917" s="6" t="s">
        <v>80</v>
      </c>
      <c r="W3917" s="345">
        <v>2016</v>
      </c>
      <c r="X3917" s="41"/>
    </row>
    <row r="3918" spans="1:24" ht="153" x14ac:dyDescent="0.25">
      <c r="A3918" s="6" t="s">
        <v>11602</v>
      </c>
      <c r="B3918" s="6" t="s">
        <v>25</v>
      </c>
      <c r="C3918" s="358" t="s">
        <v>862</v>
      </c>
      <c r="D3918" s="358" t="s">
        <v>863</v>
      </c>
      <c r="E3918" s="358" t="s">
        <v>864</v>
      </c>
      <c r="F3918" s="6" t="s">
        <v>11454</v>
      </c>
      <c r="G3918" s="6" t="s">
        <v>30</v>
      </c>
      <c r="H3918" s="126">
        <v>60</v>
      </c>
      <c r="I3918" s="6" t="s">
        <v>31</v>
      </c>
      <c r="J3918" s="6" t="s">
        <v>32</v>
      </c>
      <c r="K3918" s="6" t="s">
        <v>95</v>
      </c>
      <c r="L3918" s="6" t="s">
        <v>11410</v>
      </c>
      <c r="M3918" s="6" t="s">
        <v>35</v>
      </c>
      <c r="N3918" s="11" t="s">
        <v>78</v>
      </c>
      <c r="O3918" s="3" t="s">
        <v>79</v>
      </c>
      <c r="P3918" s="32" t="s">
        <v>38</v>
      </c>
      <c r="Q3918" s="11" t="s">
        <v>39</v>
      </c>
      <c r="R3918" s="9">
        <v>11</v>
      </c>
      <c r="S3918" s="9">
        <v>6336.34</v>
      </c>
      <c r="T3918" s="9">
        <f t="shared" si="2031"/>
        <v>69699.740000000005</v>
      </c>
      <c r="U3918" s="9">
        <f t="shared" si="2032"/>
        <v>78063.708800000008</v>
      </c>
      <c r="V3918" s="6" t="s">
        <v>80</v>
      </c>
      <c r="W3918" s="345">
        <v>2016</v>
      </c>
      <c r="X3918" s="41"/>
    </row>
    <row r="3919" spans="1:24" ht="153" x14ac:dyDescent="0.25">
      <c r="A3919" s="6" t="s">
        <v>11603</v>
      </c>
      <c r="B3919" s="6" t="s">
        <v>25</v>
      </c>
      <c r="C3919" s="358" t="s">
        <v>862</v>
      </c>
      <c r="D3919" s="358" t="s">
        <v>863</v>
      </c>
      <c r="E3919" s="358" t="s">
        <v>864</v>
      </c>
      <c r="F3919" s="6" t="s">
        <v>11455</v>
      </c>
      <c r="G3919" s="6" t="s">
        <v>30</v>
      </c>
      <c r="H3919" s="126">
        <v>60</v>
      </c>
      <c r="I3919" s="6" t="s">
        <v>31</v>
      </c>
      <c r="J3919" s="6" t="s">
        <v>32</v>
      </c>
      <c r="K3919" s="6" t="s">
        <v>95</v>
      </c>
      <c r="L3919" s="6" t="s">
        <v>11410</v>
      </c>
      <c r="M3919" s="6" t="s">
        <v>35</v>
      </c>
      <c r="N3919" s="11" t="s">
        <v>78</v>
      </c>
      <c r="O3919" s="3" t="s">
        <v>79</v>
      </c>
      <c r="P3919" s="32" t="s">
        <v>38</v>
      </c>
      <c r="Q3919" s="11" t="s">
        <v>39</v>
      </c>
      <c r="R3919" s="9">
        <v>4</v>
      </c>
      <c r="S3919" s="9">
        <v>7157.58</v>
      </c>
      <c r="T3919" s="9">
        <f t="shared" si="2031"/>
        <v>28630.32</v>
      </c>
      <c r="U3919" s="9">
        <f t="shared" si="2032"/>
        <v>32065.958400000003</v>
      </c>
      <c r="V3919" s="6" t="s">
        <v>80</v>
      </c>
      <c r="W3919" s="345">
        <v>2016</v>
      </c>
      <c r="X3919" s="41"/>
    </row>
    <row r="3920" spans="1:24" ht="153" x14ac:dyDescent="0.25">
      <c r="A3920" s="6" t="s">
        <v>11604</v>
      </c>
      <c r="B3920" s="6" t="s">
        <v>25</v>
      </c>
      <c r="C3920" s="358" t="s">
        <v>862</v>
      </c>
      <c r="D3920" s="358" t="s">
        <v>863</v>
      </c>
      <c r="E3920" s="358" t="s">
        <v>864</v>
      </c>
      <c r="F3920" s="6" t="s">
        <v>11456</v>
      </c>
      <c r="G3920" s="6" t="s">
        <v>30</v>
      </c>
      <c r="H3920" s="126">
        <v>60</v>
      </c>
      <c r="I3920" s="6" t="s">
        <v>31</v>
      </c>
      <c r="J3920" s="6" t="s">
        <v>32</v>
      </c>
      <c r="K3920" s="6" t="s">
        <v>95</v>
      </c>
      <c r="L3920" s="6" t="s">
        <v>11410</v>
      </c>
      <c r="M3920" s="6" t="s">
        <v>35</v>
      </c>
      <c r="N3920" s="11" t="s">
        <v>78</v>
      </c>
      <c r="O3920" s="3" t="s">
        <v>79</v>
      </c>
      <c r="P3920" s="32" t="s">
        <v>38</v>
      </c>
      <c r="Q3920" s="11" t="s">
        <v>39</v>
      </c>
      <c r="R3920" s="9">
        <v>2</v>
      </c>
      <c r="S3920" s="9">
        <v>27043.02</v>
      </c>
      <c r="T3920" s="9">
        <f t="shared" si="2031"/>
        <v>54086.04</v>
      </c>
      <c r="U3920" s="9">
        <f t="shared" si="2032"/>
        <v>60576.36480000001</v>
      </c>
      <c r="V3920" s="6" t="s">
        <v>80</v>
      </c>
      <c r="W3920" s="345">
        <v>2016</v>
      </c>
      <c r="X3920" s="41"/>
    </row>
    <row r="3921" spans="1:24" ht="153" x14ac:dyDescent="0.25">
      <c r="A3921" s="6" t="s">
        <v>11605</v>
      </c>
      <c r="B3921" s="6" t="s">
        <v>25</v>
      </c>
      <c r="C3921" s="358" t="s">
        <v>862</v>
      </c>
      <c r="D3921" s="358" t="s">
        <v>863</v>
      </c>
      <c r="E3921" s="358" t="s">
        <v>864</v>
      </c>
      <c r="F3921" s="6" t="s">
        <v>11457</v>
      </c>
      <c r="G3921" s="6" t="s">
        <v>30</v>
      </c>
      <c r="H3921" s="126">
        <v>60</v>
      </c>
      <c r="I3921" s="6" t="s">
        <v>31</v>
      </c>
      <c r="J3921" s="6" t="s">
        <v>32</v>
      </c>
      <c r="K3921" s="6" t="s">
        <v>95</v>
      </c>
      <c r="L3921" s="6" t="s">
        <v>11410</v>
      </c>
      <c r="M3921" s="6" t="s">
        <v>35</v>
      </c>
      <c r="N3921" s="11" t="s">
        <v>78</v>
      </c>
      <c r="O3921" s="3" t="s">
        <v>79</v>
      </c>
      <c r="P3921" s="32" t="s">
        <v>38</v>
      </c>
      <c r="Q3921" s="11" t="s">
        <v>39</v>
      </c>
      <c r="R3921" s="9">
        <v>2</v>
      </c>
      <c r="S3921" s="9">
        <v>27043.02</v>
      </c>
      <c r="T3921" s="9">
        <f t="shared" si="2031"/>
        <v>54086.04</v>
      </c>
      <c r="U3921" s="9">
        <f t="shared" si="2032"/>
        <v>60576.36480000001</v>
      </c>
      <c r="V3921" s="6" t="s">
        <v>80</v>
      </c>
      <c r="W3921" s="345">
        <v>2016</v>
      </c>
      <c r="X3921" s="41"/>
    </row>
    <row r="3922" spans="1:24" ht="153" x14ac:dyDescent="0.25">
      <c r="A3922" s="6" t="s">
        <v>11606</v>
      </c>
      <c r="B3922" s="6" t="s">
        <v>25</v>
      </c>
      <c r="C3922" s="11" t="s">
        <v>889</v>
      </c>
      <c r="D3922" s="11" t="s">
        <v>890</v>
      </c>
      <c r="E3922" s="11" t="s">
        <v>891</v>
      </c>
      <c r="F3922" s="6" t="s">
        <v>11458</v>
      </c>
      <c r="G3922" s="6" t="s">
        <v>30</v>
      </c>
      <c r="H3922" s="126">
        <v>60</v>
      </c>
      <c r="I3922" s="6" t="s">
        <v>31</v>
      </c>
      <c r="J3922" s="6" t="s">
        <v>32</v>
      </c>
      <c r="K3922" s="6" t="s">
        <v>95</v>
      </c>
      <c r="L3922" s="6" t="s">
        <v>11410</v>
      </c>
      <c r="M3922" s="6" t="s">
        <v>35</v>
      </c>
      <c r="N3922" s="11" t="s">
        <v>78</v>
      </c>
      <c r="O3922" s="3" t="s">
        <v>79</v>
      </c>
      <c r="P3922" s="32" t="s">
        <v>38</v>
      </c>
      <c r="Q3922" s="11" t="s">
        <v>39</v>
      </c>
      <c r="R3922" s="9">
        <v>114</v>
      </c>
      <c r="S3922" s="9">
        <v>559.82000000000005</v>
      </c>
      <c r="T3922" s="9">
        <f t="shared" ref="T3922:T3933" si="2033">S3922*R3922</f>
        <v>63819.48</v>
      </c>
      <c r="U3922" s="9">
        <f t="shared" ref="U3922:U3933" si="2034">T3922*1.12</f>
        <v>71477.817600000009</v>
      </c>
      <c r="V3922" s="6" t="s">
        <v>80</v>
      </c>
      <c r="W3922" s="345">
        <v>2016</v>
      </c>
      <c r="X3922" s="41"/>
    </row>
    <row r="3923" spans="1:24" ht="153" x14ac:dyDescent="0.25">
      <c r="A3923" s="6" t="s">
        <v>11607</v>
      </c>
      <c r="B3923" s="6" t="s">
        <v>25</v>
      </c>
      <c r="C3923" s="11" t="s">
        <v>889</v>
      </c>
      <c r="D3923" s="11" t="s">
        <v>890</v>
      </c>
      <c r="E3923" s="11" t="s">
        <v>891</v>
      </c>
      <c r="F3923" s="6" t="s">
        <v>11459</v>
      </c>
      <c r="G3923" s="6" t="s">
        <v>30</v>
      </c>
      <c r="H3923" s="126">
        <v>60</v>
      </c>
      <c r="I3923" s="6" t="s">
        <v>31</v>
      </c>
      <c r="J3923" s="6" t="s">
        <v>32</v>
      </c>
      <c r="K3923" s="6" t="s">
        <v>95</v>
      </c>
      <c r="L3923" s="6" t="s">
        <v>11410</v>
      </c>
      <c r="M3923" s="6" t="s">
        <v>35</v>
      </c>
      <c r="N3923" s="11" t="s">
        <v>78</v>
      </c>
      <c r="O3923" s="3" t="s">
        <v>79</v>
      </c>
      <c r="P3923" s="32" t="s">
        <v>38</v>
      </c>
      <c r="Q3923" s="11" t="s">
        <v>39</v>
      </c>
      <c r="R3923" s="9">
        <v>44</v>
      </c>
      <c r="S3923" s="9">
        <v>1262.5</v>
      </c>
      <c r="T3923" s="9">
        <f t="shared" si="2033"/>
        <v>55550</v>
      </c>
      <c r="U3923" s="9">
        <f t="shared" si="2034"/>
        <v>62216.000000000007</v>
      </c>
      <c r="V3923" s="6" t="s">
        <v>80</v>
      </c>
      <c r="W3923" s="345">
        <v>2016</v>
      </c>
      <c r="X3923" s="41"/>
    </row>
    <row r="3924" spans="1:24" ht="153" x14ac:dyDescent="0.25">
      <c r="A3924" s="6" t="s">
        <v>11608</v>
      </c>
      <c r="B3924" s="6" t="s">
        <v>25</v>
      </c>
      <c r="C3924" s="11" t="s">
        <v>889</v>
      </c>
      <c r="D3924" s="11" t="s">
        <v>890</v>
      </c>
      <c r="E3924" s="11" t="s">
        <v>891</v>
      </c>
      <c r="F3924" s="6" t="s">
        <v>11460</v>
      </c>
      <c r="G3924" s="6" t="s">
        <v>30</v>
      </c>
      <c r="H3924" s="126">
        <v>60</v>
      </c>
      <c r="I3924" s="6" t="s">
        <v>31</v>
      </c>
      <c r="J3924" s="6" t="s">
        <v>32</v>
      </c>
      <c r="K3924" s="6" t="s">
        <v>95</v>
      </c>
      <c r="L3924" s="6" t="s">
        <v>11410</v>
      </c>
      <c r="M3924" s="6" t="s">
        <v>35</v>
      </c>
      <c r="N3924" s="11" t="s">
        <v>78</v>
      </c>
      <c r="O3924" s="3" t="s">
        <v>79</v>
      </c>
      <c r="P3924" s="32" t="s">
        <v>38</v>
      </c>
      <c r="Q3924" s="11" t="s">
        <v>39</v>
      </c>
      <c r="R3924" s="9">
        <v>46</v>
      </c>
      <c r="S3924" s="9">
        <v>2427.6799999999998</v>
      </c>
      <c r="T3924" s="9">
        <f t="shared" si="2033"/>
        <v>111673.28</v>
      </c>
      <c r="U3924" s="9">
        <f t="shared" si="2034"/>
        <v>125074.0736</v>
      </c>
      <c r="V3924" s="6" t="s">
        <v>80</v>
      </c>
      <c r="W3924" s="345">
        <v>2016</v>
      </c>
      <c r="X3924" s="41"/>
    </row>
    <row r="3925" spans="1:24" ht="153" x14ac:dyDescent="0.25">
      <c r="A3925" s="6" t="s">
        <v>11609</v>
      </c>
      <c r="B3925" s="6" t="s">
        <v>25</v>
      </c>
      <c r="C3925" s="11" t="s">
        <v>889</v>
      </c>
      <c r="D3925" s="11" t="s">
        <v>890</v>
      </c>
      <c r="E3925" s="11" t="s">
        <v>891</v>
      </c>
      <c r="F3925" s="6" t="s">
        <v>11461</v>
      </c>
      <c r="G3925" s="6" t="s">
        <v>30</v>
      </c>
      <c r="H3925" s="126">
        <v>60</v>
      </c>
      <c r="I3925" s="6" t="s">
        <v>31</v>
      </c>
      <c r="J3925" s="6" t="s">
        <v>32</v>
      </c>
      <c r="K3925" s="6" t="s">
        <v>95</v>
      </c>
      <c r="L3925" s="6" t="s">
        <v>11410</v>
      </c>
      <c r="M3925" s="6" t="s">
        <v>35</v>
      </c>
      <c r="N3925" s="11" t="s">
        <v>78</v>
      </c>
      <c r="O3925" s="3" t="s">
        <v>79</v>
      </c>
      <c r="P3925" s="32" t="s">
        <v>38</v>
      </c>
      <c r="Q3925" s="11" t="s">
        <v>39</v>
      </c>
      <c r="R3925" s="9">
        <v>114</v>
      </c>
      <c r="S3925" s="9">
        <v>1611</v>
      </c>
      <c r="T3925" s="9">
        <f t="shared" si="2033"/>
        <v>183654</v>
      </c>
      <c r="U3925" s="9">
        <f t="shared" si="2034"/>
        <v>205692.48</v>
      </c>
      <c r="V3925" s="6" t="s">
        <v>80</v>
      </c>
      <c r="W3925" s="345">
        <v>2016</v>
      </c>
      <c r="X3925" s="41"/>
    </row>
    <row r="3926" spans="1:24" ht="153" x14ac:dyDescent="0.25">
      <c r="A3926" s="6" t="s">
        <v>11610</v>
      </c>
      <c r="B3926" s="6" t="s">
        <v>25</v>
      </c>
      <c r="C3926" s="11" t="s">
        <v>889</v>
      </c>
      <c r="D3926" s="11" t="s">
        <v>890</v>
      </c>
      <c r="E3926" s="11" t="s">
        <v>891</v>
      </c>
      <c r="F3926" s="6" t="s">
        <v>11462</v>
      </c>
      <c r="G3926" s="6" t="s">
        <v>30</v>
      </c>
      <c r="H3926" s="126">
        <v>60</v>
      </c>
      <c r="I3926" s="6" t="s">
        <v>31</v>
      </c>
      <c r="J3926" s="6" t="s">
        <v>32</v>
      </c>
      <c r="K3926" s="6" t="s">
        <v>95</v>
      </c>
      <c r="L3926" s="6" t="s">
        <v>11410</v>
      </c>
      <c r="M3926" s="6" t="s">
        <v>35</v>
      </c>
      <c r="N3926" s="11" t="s">
        <v>78</v>
      </c>
      <c r="O3926" s="3" t="s">
        <v>79</v>
      </c>
      <c r="P3926" s="32" t="s">
        <v>38</v>
      </c>
      <c r="Q3926" s="11" t="s">
        <v>39</v>
      </c>
      <c r="R3926" s="9">
        <v>10</v>
      </c>
      <c r="S3926" s="9">
        <v>4993.75</v>
      </c>
      <c r="T3926" s="9">
        <f t="shared" si="2033"/>
        <v>49937.5</v>
      </c>
      <c r="U3926" s="9">
        <f t="shared" si="2034"/>
        <v>55930.000000000007</v>
      </c>
      <c r="V3926" s="6" t="s">
        <v>80</v>
      </c>
      <c r="W3926" s="345">
        <v>2016</v>
      </c>
      <c r="X3926" s="41"/>
    </row>
    <row r="3927" spans="1:24" ht="153" x14ac:dyDescent="0.25">
      <c r="A3927" s="6" t="s">
        <v>11611</v>
      </c>
      <c r="B3927" s="6" t="s">
        <v>25</v>
      </c>
      <c r="C3927" s="11" t="s">
        <v>889</v>
      </c>
      <c r="D3927" s="11" t="s">
        <v>890</v>
      </c>
      <c r="E3927" s="11" t="s">
        <v>891</v>
      </c>
      <c r="F3927" s="6" t="s">
        <v>11463</v>
      </c>
      <c r="G3927" s="6" t="s">
        <v>30</v>
      </c>
      <c r="H3927" s="126">
        <v>60</v>
      </c>
      <c r="I3927" s="6" t="s">
        <v>31</v>
      </c>
      <c r="J3927" s="6" t="s">
        <v>32</v>
      </c>
      <c r="K3927" s="6" t="s">
        <v>95</v>
      </c>
      <c r="L3927" s="6" t="s">
        <v>11410</v>
      </c>
      <c r="M3927" s="6" t="s">
        <v>35</v>
      </c>
      <c r="N3927" s="11" t="s">
        <v>78</v>
      </c>
      <c r="O3927" s="3" t="s">
        <v>79</v>
      </c>
      <c r="P3927" s="32" t="s">
        <v>38</v>
      </c>
      <c r="Q3927" s="11" t="s">
        <v>39</v>
      </c>
      <c r="R3927" s="9">
        <v>60</v>
      </c>
      <c r="S3927" s="9">
        <v>4993.75</v>
      </c>
      <c r="T3927" s="9">
        <f t="shared" si="2033"/>
        <v>299625</v>
      </c>
      <c r="U3927" s="9">
        <f t="shared" si="2034"/>
        <v>335580.00000000006</v>
      </c>
      <c r="V3927" s="6" t="s">
        <v>80</v>
      </c>
      <c r="W3927" s="345">
        <v>2016</v>
      </c>
      <c r="X3927" s="41"/>
    </row>
    <row r="3928" spans="1:24" ht="153" x14ac:dyDescent="0.25">
      <c r="A3928" s="6" t="s">
        <v>11612</v>
      </c>
      <c r="B3928" s="6" t="s">
        <v>25</v>
      </c>
      <c r="C3928" s="11" t="s">
        <v>11751</v>
      </c>
      <c r="D3928" s="11" t="s">
        <v>786</v>
      </c>
      <c r="E3928" s="11" t="s">
        <v>11752</v>
      </c>
      <c r="F3928" s="6" t="s">
        <v>11464</v>
      </c>
      <c r="G3928" s="6" t="s">
        <v>30</v>
      </c>
      <c r="H3928" s="126">
        <v>60</v>
      </c>
      <c r="I3928" s="6" t="s">
        <v>31</v>
      </c>
      <c r="J3928" s="6" t="s">
        <v>32</v>
      </c>
      <c r="K3928" s="6" t="s">
        <v>95</v>
      </c>
      <c r="L3928" s="6" t="s">
        <v>11410</v>
      </c>
      <c r="M3928" s="6" t="s">
        <v>35</v>
      </c>
      <c r="N3928" s="11" t="s">
        <v>78</v>
      </c>
      <c r="O3928" s="3" t="s">
        <v>79</v>
      </c>
      <c r="P3928" s="32" t="s">
        <v>38</v>
      </c>
      <c r="Q3928" s="11" t="s">
        <v>39</v>
      </c>
      <c r="R3928" s="9">
        <v>30</v>
      </c>
      <c r="S3928" s="9">
        <v>18454.46</v>
      </c>
      <c r="T3928" s="9">
        <f t="shared" si="2033"/>
        <v>553633.79999999993</v>
      </c>
      <c r="U3928" s="9">
        <f t="shared" si="2034"/>
        <v>620069.85600000003</v>
      </c>
      <c r="V3928" s="6" t="s">
        <v>80</v>
      </c>
      <c r="W3928" s="345">
        <v>2016</v>
      </c>
      <c r="X3928" s="41"/>
    </row>
    <row r="3929" spans="1:24" ht="153" x14ac:dyDescent="0.25">
      <c r="A3929" s="6" t="s">
        <v>11613</v>
      </c>
      <c r="B3929" s="6" t="s">
        <v>25</v>
      </c>
      <c r="C3929" s="11" t="s">
        <v>11753</v>
      </c>
      <c r="D3929" s="11" t="s">
        <v>786</v>
      </c>
      <c r="E3929" s="11" t="s">
        <v>11754</v>
      </c>
      <c r="F3929" s="6" t="s">
        <v>11465</v>
      </c>
      <c r="G3929" s="6" t="s">
        <v>30</v>
      </c>
      <c r="H3929" s="126">
        <v>60</v>
      </c>
      <c r="I3929" s="6" t="s">
        <v>31</v>
      </c>
      <c r="J3929" s="6" t="s">
        <v>32</v>
      </c>
      <c r="K3929" s="6" t="s">
        <v>95</v>
      </c>
      <c r="L3929" s="6" t="s">
        <v>11410</v>
      </c>
      <c r="M3929" s="6" t="s">
        <v>35</v>
      </c>
      <c r="N3929" s="11" t="s">
        <v>78</v>
      </c>
      <c r="O3929" s="3" t="s">
        <v>79</v>
      </c>
      <c r="P3929" s="32" t="s">
        <v>38</v>
      </c>
      <c r="Q3929" s="11" t="s">
        <v>39</v>
      </c>
      <c r="R3929" s="9">
        <v>30</v>
      </c>
      <c r="S3929" s="9">
        <v>18454.46</v>
      </c>
      <c r="T3929" s="9">
        <f t="shared" si="2033"/>
        <v>553633.79999999993</v>
      </c>
      <c r="U3929" s="9">
        <f t="shared" si="2034"/>
        <v>620069.85600000003</v>
      </c>
      <c r="V3929" s="6" t="s">
        <v>80</v>
      </c>
      <c r="W3929" s="345">
        <v>2016</v>
      </c>
      <c r="X3929" s="41"/>
    </row>
    <row r="3930" spans="1:24" ht="153" x14ac:dyDescent="0.25">
      <c r="A3930" s="6" t="s">
        <v>11614</v>
      </c>
      <c r="B3930" s="6" t="s">
        <v>25</v>
      </c>
      <c r="C3930" s="11" t="s">
        <v>11755</v>
      </c>
      <c r="D3930" s="11" t="s">
        <v>786</v>
      </c>
      <c r="E3930" s="11" t="s">
        <v>11756</v>
      </c>
      <c r="F3930" s="6" t="s">
        <v>11466</v>
      </c>
      <c r="G3930" s="6" t="s">
        <v>30</v>
      </c>
      <c r="H3930" s="126">
        <v>60</v>
      </c>
      <c r="I3930" s="6" t="s">
        <v>31</v>
      </c>
      <c r="J3930" s="6" t="s">
        <v>32</v>
      </c>
      <c r="K3930" s="6" t="s">
        <v>95</v>
      </c>
      <c r="L3930" s="6" t="s">
        <v>11410</v>
      </c>
      <c r="M3930" s="6" t="s">
        <v>35</v>
      </c>
      <c r="N3930" s="11" t="s">
        <v>78</v>
      </c>
      <c r="O3930" s="3" t="s">
        <v>79</v>
      </c>
      <c r="P3930" s="32" t="s">
        <v>38</v>
      </c>
      <c r="Q3930" s="11" t="s">
        <v>39</v>
      </c>
      <c r="R3930" s="9">
        <v>113</v>
      </c>
      <c r="S3930" s="9">
        <v>18454.46</v>
      </c>
      <c r="T3930" s="9">
        <f t="shared" si="2033"/>
        <v>2085353.98</v>
      </c>
      <c r="U3930" s="9">
        <f t="shared" si="2034"/>
        <v>2335596.4576000003</v>
      </c>
      <c r="V3930" s="6" t="s">
        <v>80</v>
      </c>
      <c r="W3930" s="345">
        <v>2016</v>
      </c>
      <c r="X3930" s="41"/>
    </row>
    <row r="3931" spans="1:24" ht="153" x14ac:dyDescent="0.25">
      <c r="A3931" s="6" t="s">
        <v>11615</v>
      </c>
      <c r="B3931" s="6" t="s">
        <v>25</v>
      </c>
      <c r="C3931" s="11" t="s">
        <v>11757</v>
      </c>
      <c r="D3931" s="11" t="s">
        <v>786</v>
      </c>
      <c r="E3931" s="11" t="s">
        <v>11758</v>
      </c>
      <c r="F3931" s="6" t="s">
        <v>11467</v>
      </c>
      <c r="G3931" s="6" t="s">
        <v>30</v>
      </c>
      <c r="H3931" s="126">
        <v>60</v>
      </c>
      <c r="I3931" s="6" t="s">
        <v>31</v>
      </c>
      <c r="J3931" s="6" t="s">
        <v>32</v>
      </c>
      <c r="K3931" s="6" t="s">
        <v>95</v>
      </c>
      <c r="L3931" s="6" t="s">
        <v>11410</v>
      </c>
      <c r="M3931" s="6" t="s">
        <v>35</v>
      </c>
      <c r="N3931" s="11" t="s">
        <v>78</v>
      </c>
      <c r="O3931" s="3" t="s">
        <v>79</v>
      </c>
      <c r="P3931" s="32" t="s">
        <v>38</v>
      </c>
      <c r="Q3931" s="11" t="s">
        <v>39</v>
      </c>
      <c r="R3931" s="9">
        <v>44</v>
      </c>
      <c r="S3931" s="9">
        <v>20528.57</v>
      </c>
      <c r="T3931" s="9">
        <f t="shared" si="2033"/>
        <v>903257.08</v>
      </c>
      <c r="U3931" s="9">
        <f t="shared" si="2034"/>
        <v>1011647.9296</v>
      </c>
      <c r="V3931" s="6" t="s">
        <v>80</v>
      </c>
      <c r="W3931" s="345">
        <v>2016</v>
      </c>
      <c r="X3931" s="41"/>
    </row>
    <row r="3932" spans="1:24" ht="153" x14ac:dyDescent="0.25">
      <c r="A3932" s="6" t="s">
        <v>11616</v>
      </c>
      <c r="B3932" s="6" t="s">
        <v>25</v>
      </c>
      <c r="C3932" s="11" t="s">
        <v>11757</v>
      </c>
      <c r="D3932" s="11" t="s">
        <v>786</v>
      </c>
      <c r="E3932" s="11" t="s">
        <v>11758</v>
      </c>
      <c r="F3932" s="6" t="s">
        <v>11468</v>
      </c>
      <c r="G3932" s="6" t="s">
        <v>30</v>
      </c>
      <c r="H3932" s="126">
        <v>60</v>
      </c>
      <c r="I3932" s="6" t="s">
        <v>31</v>
      </c>
      <c r="J3932" s="6" t="s">
        <v>32</v>
      </c>
      <c r="K3932" s="6" t="s">
        <v>95</v>
      </c>
      <c r="L3932" s="6" t="s">
        <v>11410</v>
      </c>
      <c r="M3932" s="6" t="s">
        <v>35</v>
      </c>
      <c r="N3932" s="11" t="s">
        <v>78</v>
      </c>
      <c r="O3932" s="3" t="s">
        <v>79</v>
      </c>
      <c r="P3932" s="32" t="s">
        <v>38</v>
      </c>
      <c r="Q3932" s="11" t="s">
        <v>39</v>
      </c>
      <c r="R3932" s="9">
        <v>10</v>
      </c>
      <c r="S3932" s="9">
        <v>20528.57</v>
      </c>
      <c r="T3932" s="9">
        <f t="shared" si="2033"/>
        <v>205285.7</v>
      </c>
      <c r="U3932" s="9">
        <f t="shared" si="2034"/>
        <v>229919.98400000003</v>
      </c>
      <c r="V3932" s="6" t="s">
        <v>80</v>
      </c>
      <c r="W3932" s="345">
        <v>2016</v>
      </c>
      <c r="X3932" s="41"/>
    </row>
    <row r="3933" spans="1:24" ht="153" x14ac:dyDescent="0.25">
      <c r="A3933" s="6" t="s">
        <v>11617</v>
      </c>
      <c r="B3933" s="6" t="s">
        <v>25</v>
      </c>
      <c r="C3933" s="11" t="s">
        <v>11757</v>
      </c>
      <c r="D3933" s="11" t="s">
        <v>786</v>
      </c>
      <c r="E3933" s="11" t="s">
        <v>11758</v>
      </c>
      <c r="F3933" s="6" t="s">
        <v>11469</v>
      </c>
      <c r="G3933" s="6" t="s">
        <v>30</v>
      </c>
      <c r="H3933" s="126">
        <v>60</v>
      </c>
      <c r="I3933" s="6" t="s">
        <v>31</v>
      </c>
      <c r="J3933" s="6" t="s">
        <v>32</v>
      </c>
      <c r="K3933" s="6" t="s">
        <v>95</v>
      </c>
      <c r="L3933" s="6" t="s">
        <v>11410</v>
      </c>
      <c r="M3933" s="6" t="s">
        <v>35</v>
      </c>
      <c r="N3933" s="11" t="s">
        <v>78</v>
      </c>
      <c r="O3933" s="3" t="s">
        <v>79</v>
      </c>
      <c r="P3933" s="32" t="s">
        <v>38</v>
      </c>
      <c r="Q3933" s="11" t="s">
        <v>39</v>
      </c>
      <c r="R3933" s="9">
        <v>56</v>
      </c>
      <c r="S3933" s="9">
        <v>20528.57</v>
      </c>
      <c r="T3933" s="9">
        <f t="shared" si="2033"/>
        <v>1149599.92</v>
      </c>
      <c r="U3933" s="9">
        <f t="shared" si="2034"/>
        <v>1287551.9103999999</v>
      </c>
      <c r="V3933" s="6" t="s">
        <v>80</v>
      </c>
      <c r="W3933" s="345">
        <v>2016</v>
      </c>
      <c r="X3933" s="41"/>
    </row>
    <row r="3934" spans="1:24" ht="153" x14ac:dyDescent="0.25">
      <c r="A3934" s="6" t="s">
        <v>11618</v>
      </c>
      <c r="B3934" s="6" t="s">
        <v>25</v>
      </c>
      <c r="C3934" s="11" t="s">
        <v>883</v>
      </c>
      <c r="D3934" s="11" t="s">
        <v>404</v>
      </c>
      <c r="E3934" s="11" t="s">
        <v>884</v>
      </c>
      <c r="F3934" s="6" t="s">
        <v>11470</v>
      </c>
      <c r="G3934" s="6" t="s">
        <v>30</v>
      </c>
      <c r="H3934" s="126">
        <v>60</v>
      </c>
      <c r="I3934" s="6" t="s">
        <v>31</v>
      </c>
      <c r="J3934" s="6" t="s">
        <v>32</v>
      </c>
      <c r="K3934" s="6" t="s">
        <v>95</v>
      </c>
      <c r="L3934" s="6" t="s">
        <v>11410</v>
      </c>
      <c r="M3934" s="6" t="s">
        <v>35</v>
      </c>
      <c r="N3934" s="11" t="s">
        <v>78</v>
      </c>
      <c r="O3934" s="3" t="s">
        <v>79</v>
      </c>
      <c r="P3934" s="32" t="s">
        <v>38</v>
      </c>
      <c r="Q3934" s="11" t="s">
        <v>39</v>
      </c>
      <c r="R3934" s="9">
        <v>557</v>
      </c>
      <c r="S3934" s="9">
        <v>530.36</v>
      </c>
      <c r="T3934" s="9">
        <f t="shared" ref="T3934:T3936" si="2035">S3934*R3934</f>
        <v>295410.52</v>
      </c>
      <c r="U3934" s="9">
        <f t="shared" ref="U3934:U3936" si="2036">T3934*1.12</f>
        <v>330859.78240000003</v>
      </c>
      <c r="V3934" s="6" t="s">
        <v>80</v>
      </c>
      <c r="W3934" s="345">
        <v>2016</v>
      </c>
      <c r="X3934" s="41"/>
    </row>
    <row r="3935" spans="1:24" ht="153" x14ac:dyDescent="0.25">
      <c r="A3935" s="6" t="s">
        <v>11619</v>
      </c>
      <c r="B3935" s="6" t="s">
        <v>25</v>
      </c>
      <c r="C3935" s="11" t="s">
        <v>883</v>
      </c>
      <c r="D3935" s="11" t="s">
        <v>404</v>
      </c>
      <c r="E3935" s="11" t="s">
        <v>884</v>
      </c>
      <c r="F3935" s="6" t="s">
        <v>11471</v>
      </c>
      <c r="G3935" s="6" t="s">
        <v>30</v>
      </c>
      <c r="H3935" s="126">
        <v>60</v>
      </c>
      <c r="I3935" s="6" t="s">
        <v>31</v>
      </c>
      <c r="J3935" s="6" t="s">
        <v>32</v>
      </c>
      <c r="K3935" s="6" t="s">
        <v>95</v>
      </c>
      <c r="L3935" s="6" t="s">
        <v>11410</v>
      </c>
      <c r="M3935" s="6" t="s">
        <v>35</v>
      </c>
      <c r="N3935" s="11" t="s">
        <v>78</v>
      </c>
      <c r="O3935" s="3" t="s">
        <v>79</v>
      </c>
      <c r="P3935" s="32" t="s">
        <v>38</v>
      </c>
      <c r="Q3935" s="11" t="s">
        <v>39</v>
      </c>
      <c r="R3935" s="9">
        <v>494</v>
      </c>
      <c r="S3935" s="9">
        <v>991.96</v>
      </c>
      <c r="T3935" s="9">
        <f t="shared" si="2035"/>
        <v>490028.24</v>
      </c>
      <c r="U3935" s="9">
        <f t="shared" si="2036"/>
        <v>548831.62880000006</v>
      </c>
      <c r="V3935" s="6" t="s">
        <v>80</v>
      </c>
      <c r="W3935" s="345">
        <v>2016</v>
      </c>
      <c r="X3935" s="41"/>
    </row>
    <row r="3936" spans="1:24" ht="153" x14ac:dyDescent="0.25">
      <c r="A3936" s="6" t="s">
        <v>11620</v>
      </c>
      <c r="B3936" s="6" t="s">
        <v>25</v>
      </c>
      <c r="C3936" s="11" t="s">
        <v>883</v>
      </c>
      <c r="D3936" s="11" t="s">
        <v>404</v>
      </c>
      <c r="E3936" s="11" t="s">
        <v>884</v>
      </c>
      <c r="F3936" s="6" t="s">
        <v>11472</v>
      </c>
      <c r="G3936" s="6" t="s">
        <v>30</v>
      </c>
      <c r="H3936" s="126">
        <v>60</v>
      </c>
      <c r="I3936" s="6" t="s">
        <v>31</v>
      </c>
      <c r="J3936" s="6" t="s">
        <v>32</v>
      </c>
      <c r="K3936" s="6" t="s">
        <v>95</v>
      </c>
      <c r="L3936" s="6" t="s">
        <v>11410</v>
      </c>
      <c r="M3936" s="6" t="s">
        <v>35</v>
      </c>
      <c r="N3936" s="11" t="s">
        <v>78</v>
      </c>
      <c r="O3936" s="3" t="s">
        <v>79</v>
      </c>
      <c r="P3936" s="32" t="s">
        <v>38</v>
      </c>
      <c r="Q3936" s="11" t="s">
        <v>39</v>
      </c>
      <c r="R3936" s="9">
        <v>198</v>
      </c>
      <c r="S3936" s="9">
        <v>4631.25</v>
      </c>
      <c r="T3936" s="9">
        <f t="shared" si="2035"/>
        <v>916987.5</v>
      </c>
      <c r="U3936" s="9">
        <f t="shared" si="2036"/>
        <v>1027026.0000000001</v>
      </c>
      <c r="V3936" s="6" t="s">
        <v>80</v>
      </c>
      <c r="W3936" s="345">
        <v>2016</v>
      </c>
      <c r="X3936" s="41"/>
    </row>
    <row r="3937" spans="1:24" ht="153" x14ac:dyDescent="0.25">
      <c r="A3937" s="6" t="s">
        <v>11621</v>
      </c>
      <c r="B3937" s="6" t="s">
        <v>25</v>
      </c>
      <c r="C3937" s="11" t="s">
        <v>883</v>
      </c>
      <c r="D3937" s="11" t="s">
        <v>404</v>
      </c>
      <c r="E3937" s="11" t="s">
        <v>884</v>
      </c>
      <c r="F3937" s="6" t="s">
        <v>11473</v>
      </c>
      <c r="G3937" s="6" t="s">
        <v>30</v>
      </c>
      <c r="H3937" s="126">
        <v>60</v>
      </c>
      <c r="I3937" s="6" t="s">
        <v>31</v>
      </c>
      <c r="J3937" s="6" t="s">
        <v>32</v>
      </c>
      <c r="K3937" s="6" t="s">
        <v>95</v>
      </c>
      <c r="L3937" s="6" t="s">
        <v>11410</v>
      </c>
      <c r="M3937" s="6" t="s">
        <v>35</v>
      </c>
      <c r="N3937" s="11" t="s">
        <v>78</v>
      </c>
      <c r="O3937" s="3" t="s">
        <v>79</v>
      </c>
      <c r="P3937" s="32" t="s">
        <v>38</v>
      </c>
      <c r="Q3937" s="11" t="s">
        <v>39</v>
      </c>
      <c r="R3937" s="9">
        <v>519</v>
      </c>
      <c r="S3937" s="9">
        <v>1211.6099999999999</v>
      </c>
      <c r="T3937" s="9">
        <f t="shared" ref="T3937:T3939" si="2037">S3937*R3937</f>
        <v>628825.59</v>
      </c>
      <c r="U3937" s="9">
        <f t="shared" ref="U3937:U3939" si="2038">T3937*1.12</f>
        <v>704284.66080000007</v>
      </c>
      <c r="V3937" s="6" t="s">
        <v>80</v>
      </c>
      <c r="W3937" s="345">
        <v>2016</v>
      </c>
      <c r="X3937" s="41"/>
    </row>
    <row r="3938" spans="1:24" ht="153" x14ac:dyDescent="0.25">
      <c r="A3938" s="6" t="s">
        <v>11622</v>
      </c>
      <c r="B3938" s="6" t="s">
        <v>25</v>
      </c>
      <c r="C3938" s="11" t="s">
        <v>883</v>
      </c>
      <c r="D3938" s="11" t="s">
        <v>404</v>
      </c>
      <c r="E3938" s="11" t="s">
        <v>884</v>
      </c>
      <c r="F3938" s="6" t="s">
        <v>11474</v>
      </c>
      <c r="G3938" s="6" t="s">
        <v>30</v>
      </c>
      <c r="H3938" s="126">
        <v>60</v>
      </c>
      <c r="I3938" s="6" t="s">
        <v>31</v>
      </c>
      <c r="J3938" s="6" t="s">
        <v>32</v>
      </c>
      <c r="K3938" s="6" t="s">
        <v>95</v>
      </c>
      <c r="L3938" s="6" t="s">
        <v>11410</v>
      </c>
      <c r="M3938" s="6" t="s">
        <v>35</v>
      </c>
      <c r="N3938" s="11" t="s">
        <v>78</v>
      </c>
      <c r="O3938" s="3" t="s">
        <v>79</v>
      </c>
      <c r="P3938" s="32" t="s">
        <v>38</v>
      </c>
      <c r="Q3938" s="11" t="s">
        <v>39</v>
      </c>
      <c r="R3938" s="9">
        <v>679</v>
      </c>
      <c r="S3938" s="9">
        <v>2208.04</v>
      </c>
      <c r="T3938" s="9">
        <f t="shared" si="2037"/>
        <v>1499259.16</v>
      </c>
      <c r="U3938" s="9">
        <f t="shared" si="2038"/>
        <v>1679170.2592</v>
      </c>
      <c r="V3938" s="6" t="s">
        <v>80</v>
      </c>
      <c r="W3938" s="345">
        <v>2016</v>
      </c>
      <c r="X3938" s="41"/>
    </row>
    <row r="3939" spans="1:24" ht="153" x14ac:dyDescent="0.25">
      <c r="A3939" s="6" t="s">
        <v>11623</v>
      </c>
      <c r="B3939" s="6" t="s">
        <v>25</v>
      </c>
      <c r="C3939" s="11" t="s">
        <v>883</v>
      </c>
      <c r="D3939" s="11" t="s">
        <v>404</v>
      </c>
      <c r="E3939" s="11" t="s">
        <v>884</v>
      </c>
      <c r="F3939" s="6" t="s">
        <v>11475</v>
      </c>
      <c r="G3939" s="6" t="s">
        <v>30</v>
      </c>
      <c r="H3939" s="126">
        <v>60</v>
      </c>
      <c r="I3939" s="6" t="s">
        <v>31</v>
      </c>
      <c r="J3939" s="6" t="s">
        <v>32</v>
      </c>
      <c r="K3939" s="6" t="s">
        <v>95</v>
      </c>
      <c r="L3939" s="6" t="s">
        <v>11410</v>
      </c>
      <c r="M3939" s="6" t="s">
        <v>35</v>
      </c>
      <c r="N3939" s="11" t="s">
        <v>78</v>
      </c>
      <c r="O3939" s="3" t="s">
        <v>79</v>
      </c>
      <c r="P3939" s="32" t="s">
        <v>38</v>
      </c>
      <c r="Q3939" s="11" t="s">
        <v>39</v>
      </c>
      <c r="R3939" s="9">
        <v>8894</v>
      </c>
      <c r="S3939" s="9">
        <v>309.82</v>
      </c>
      <c r="T3939" s="9">
        <f t="shared" si="2037"/>
        <v>2755539.08</v>
      </c>
      <c r="U3939" s="9">
        <f t="shared" si="2038"/>
        <v>3086203.7696000002</v>
      </c>
      <c r="V3939" s="6" t="s">
        <v>80</v>
      </c>
      <c r="W3939" s="345">
        <v>2016</v>
      </c>
      <c r="X3939" s="41"/>
    </row>
    <row r="3940" spans="1:24" ht="153" x14ac:dyDescent="0.25">
      <c r="A3940" s="6" t="s">
        <v>11624</v>
      </c>
      <c r="B3940" s="6" t="s">
        <v>25</v>
      </c>
      <c r="C3940" s="11" t="s">
        <v>883</v>
      </c>
      <c r="D3940" s="11" t="s">
        <v>404</v>
      </c>
      <c r="E3940" s="11" t="s">
        <v>884</v>
      </c>
      <c r="F3940" s="6" t="s">
        <v>11476</v>
      </c>
      <c r="G3940" s="6" t="s">
        <v>30</v>
      </c>
      <c r="H3940" s="126">
        <v>60</v>
      </c>
      <c r="I3940" s="6" t="s">
        <v>31</v>
      </c>
      <c r="J3940" s="6" t="s">
        <v>32</v>
      </c>
      <c r="K3940" s="6" t="s">
        <v>95</v>
      </c>
      <c r="L3940" s="6" t="s">
        <v>11410</v>
      </c>
      <c r="M3940" s="6" t="s">
        <v>35</v>
      </c>
      <c r="N3940" s="11" t="s">
        <v>78</v>
      </c>
      <c r="O3940" s="3" t="s">
        <v>79</v>
      </c>
      <c r="P3940" s="32" t="s">
        <v>38</v>
      </c>
      <c r="Q3940" s="11" t="s">
        <v>39</v>
      </c>
      <c r="R3940" s="9">
        <v>872</v>
      </c>
      <c r="S3940" s="9">
        <v>4631.25</v>
      </c>
      <c r="T3940" s="9">
        <f t="shared" ref="T3940:T3942" si="2039">S3940*R3940</f>
        <v>4038450</v>
      </c>
      <c r="U3940" s="9">
        <f t="shared" ref="U3940:U3942" si="2040">T3940*1.12</f>
        <v>4523064</v>
      </c>
      <c r="V3940" s="6" t="s">
        <v>80</v>
      </c>
      <c r="W3940" s="345">
        <v>2016</v>
      </c>
      <c r="X3940" s="41"/>
    </row>
    <row r="3941" spans="1:24" ht="153" x14ac:dyDescent="0.25">
      <c r="A3941" s="6" t="s">
        <v>11625</v>
      </c>
      <c r="B3941" s="6" t="s">
        <v>25</v>
      </c>
      <c r="C3941" s="11" t="s">
        <v>883</v>
      </c>
      <c r="D3941" s="11" t="s">
        <v>404</v>
      </c>
      <c r="E3941" s="11" t="s">
        <v>884</v>
      </c>
      <c r="F3941" s="6" t="s">
        <v>11477</v>
      </c>
      <c r="G3941" s="6" t="s">
        <v>30</v>
      </c>
      <c r="H3941" s="126">
        <v>60</v>
      </c>
      <c r="I3941" s="6" t="s">
        <v>31</v>
      </c>
      <c r="J3941" s="6" t="s">
        <v>32</v>
      </c>
      <c r="K3941" s="6" t="s">
        <v>95</v>
      </c>
      <c r="L3941" s="6" t="s">
        <v>11410</v>
      </c>
      <c r="M3941" s="6" t="s">
        <v>35</v>
      </c>
      <c r="N3941" s="11" t="s">
        <v>78</v>
      </c>
      <c r="O3941" s="3" t="s">
        <v>79</v>
      </c>
      <c r="P3941" s="32" t="s">
        <v>38</v>
      </c>
      <c r="Q3941" s="11" t="s">
        <v>39</v>
      </c>
      <c r="R3941" s="9">
        <v>25</v>
      </c>
      <c r="S3941" s="9">
        <v>13444.64</v>
      </c>
      <c r="T3941" s="9">
        <f t="shared" si="2039"/>
        <v>336116</v>
      </c>
      <c r="U3941" s="9">
        <f t="shared" si="2040"/>
        <v>376449.92000000004</v>
      </c>
      <c r="V3941" s="6" t="s">
        <v>80</v>
      </c>
      <c r="W3941" s="345">
        <v>2016</v>
      </c>
      <c r="X3941" s="41"/>
    </row>
    <row r="3942" spans="1:24" ht="153" x14ac:dyDescent="0.25">
      <c r="A3942" s="6" t="s">
        <v>11626</v>
      </c>
      <c r="B3942" s="6" t="s">
        <v>25</v>
      </c>
      <c r="C3942" s="11" t="s">
        <v>883</v>
      </c>
      <c r="D3942" s="11" t="s">
        <v>404</v>
      </c>
      <c r="E3942" s="11" t="s">
        <v>884</v>
      </c>
      <c r="F3942" s="6" t="s">
        <v>11478</v>
      </c>
      <c r="G3942" s="6" t="s">
        <v>30</v>
      </c>
      <c r="H3942" s="126">
        <v>60</v>
      </c>
      <c r="I3942" s="6" t="s">
        <v>31</v>
      </c>
      <c r="J3942" s="6" t="s">
        <v>32</v>
      </c>
      <c r="K3942" s="6" t="s">
        <v>95</v>
      </c>
      <c r="L3942" s="6" t="s">
        <v>11410</v>
      </c>
      <c r="M3942" s="6" t="s">
        <v>35</v>
      </c>
      <c r="N3942" s="11" t="s">
        <v>78</v>
      </c>
      <c r="O3942" s="3" t="s">
        <v>79</v>
      </c>
      <c r="P3942" s="32" t="s">
        <v>38</v>
      </c>
      <c r="Q3942" s="11" t="s">
        <v>39</v>
      </c>
      <c r="R3942" s="9">
        <v>26</v>
      </c>
      <c r="S3942" s="9">
        <v>13444.64</v>
      </c>
      <c r="T3942" s="9">
        <f t="shared" si="2039"/>
        <v>349560.64</v>
      </c>
      <c r="U3942" s="9">
        <f t="shared" si="2040"/>
        <v>391507.91680000006</v>
      </c>
      <c r="V3942" s="6" t="s">
        <v>80</v>
      </c>
      <c r="W3942" s="345">
        <v>2016</v>
      </c>
      <c r="X3942" s="41"/>
    </row>
    <row r="3943" spans="1:24" ht="153" x14ac:dyDescent="0.25">
      <c r="A3943" s="6" t="s">
        <v>11627</v>
      </c>
      <c r="B3943" s="6" t="s">
        <v>25</v>
      </c>
      <c r="C3943" s="11" t="s">
        <v>883</v>
      </c>
      <c r="D3943" s="11" t="s">
        <v>404</v>
      </c>
      <c r="E3943" s="11" t="s">
        <v>884</v>
      </c>
      <c r="F3943" s="6" t="s">
        <v>11479</v>
      </c>
      <c r="G3943" s="6" t="s">
        <v>30</v>
      </c>
      <c r="H3943" s="126">
        <v>60</v>
      </c>
      <c r="I3943" s="6" t="s">
        <v>31</v>
      </c>
      <c r="J3943" s="6" t="s">
        <v>32</v>
      </c>
      <c r="K3943" s="6" t="s">
        <v>95</v>
      </c>
      <c r="L3943" s="6" t="s">
        <v>11410</v>
      </c>
      <c r="M3943" s="6" t="s">
        <v>35</v>
      </c>
      <c r="N3943" s="11" t="s">
        <v>78</v>
      </c>
      <c r="O3943" s="3" t="s">
        <v>79</v>
      </c>
      <c r="P3943" s="32" t="s">
        <v>38</v>
      </c>
      <c r="Q3943" s="11" t="s">
        <v>39</v>
      </c>
      <c r="R3943" s="9">
        <v>239</v>
      </c>
      <c r="S3943" s="9">
        <v>22566.07</v>
      </c>
      <c r="T3943" s="9">
        <v>0</v>
      </c>
      <c r="U3943" s="9">
        <f t="shared" ref="U3943:U3944" si="2041">T3943*1.12</f>
        <v>0</v>
      </c>
      <c r="V3943" s="6" t="s">
        <v>80</v>
      </c>
      <c r="W3943" s="345">
        <v>2016</v>
      </c>
      <c r="X3943" s="41" t="s">
        <v>6905</v>
      </c>
    </row>
    <row r="3944" spans="1:24" ht="153" x14ac:dyDescent="0.25">
      <c r="A3944" s="6" t="s">
        <v>11628</v>
      </c>
      <c r="B3944" s="6" t="s">
        <v>25</v>
      </c>
      <c r="C3944" s="11" t="s">
        <v>883</v>
      </c>
      <c r="D3944" s="11" t="s">
        <v>404</v>
      </c>
      <c r="E3944" s="11" t="s">
        <v>884</v>
      </c>
      <c r="F3944" s="6" t="s">
        <v>11479</v>
      </c>
      <c r="G3944" s="6" t="s">
        <v>30</v>
      </c>
      <c r="H3944" s="126">
        <v>60</v>
      </c>
      <c r="I3944" s="6" t="s">
        <v>31</v>
      </c>
      <c r="J3944" s="6" t="s">
        <v>32</v>
      </c>
      <c r="K3944" s="6" t="s">
        <v>95</v>
      </c>
      <c r="L3944" s="6" t="s">
        <v>11410</v>
      </c>
      <c r="M3944" s="6" t="s">
        <v>35</v>
      </c>
      <c r="N3944" s="11" t="s">
        <v>78</v>
      </c>
      <c r="O3944" s="3" t="s">
        <v>79</v>
      </c>
      <c r="P3944" s="32" t="s">
        <v>38</v>
      </c>
      <c r="Q3944" s="11" t="s">
        <v>39</v>
      </c>
      <c r="R3944" s="9">
        <v>378</v>
      </c>
      <c r="S3944" s="9">
        <v>13444.64</v>
      </c>
      <c r="T3944" s="9">
        <f t="shared" ref="T3943:T3944" si="2042">S3944*R3944</f>
        <v>5082073.92</v>
      </c>
      <c r="U3944" s="9">
        <f t="shared" si="2041"/>
        <v>5691922.7904000003</v>
      </c>
      <c r="V3944" s="6" t="s">
        <v>80</v>
      </c>
      <c r="W3944" s="345">
        <v>2016</v>
      </c>
      <c r="X3944" s="41"/>
    </row>
    <row r="3945" spans="1:24" ht="153" x14ac:dyDescent="0.25">
      <c r="A3945" s="6" t="s">
        <v>11629</v>
      </c>
      <c r="B3945" s="6" t="s">
        <v>25</v>
      </c>
      <c r="C3945" s="11" t="s">
        <v>11759</v>
      </c>
      <c r="D3945" s="11" t="s">
        <v>366</v>
      </c>
      <c r="E3945" s="11" t="s">
        <v>11760</v>
      </c>
      <c r="F3945" s="6" t="s">
        <v>11480</v>
      </c>
      <c r="G3945" s="6" t="s">
        <v>30</v>
      </c>
      <c r="H3945" s="126">
        <v>60</v>
      </c>
      <c r="I3945" s="6" t="s">
        <v>31</v>
      </c>
      <c r="J3945" s="6" t="s">
        <v>32</v>
      </c>
      <c r="K3945" s="6" t="s">
        <v>95</v>
      </c>
      <c r="L3945" s="6" t="s">
        <v>11410</v>
      </c>
      <c r="M3945" s="6" t="s">
        <v>35</v>
      </c>
      <c r="N3945" s="11" t="s">
        <v>78</v>
      </c>
      <c r="O3945" s="3" t="s">
        <v>79</v>
      </c>
      <c r="P3945" s="32" t="s">
        <v>38</v>
      </c>
      <c r="Q3945" s="11" t="s">
        <v>39</v>
      </c>
      <c r="R3945" s="9">
        <v>974</v>
      </c>
      <c r="S3945" s="9">
        <v>278.05</v>
      </c>
      <c r="T3945" s="9">
        <f t="shared" ref="T3945:T3987" si="2043">S3945*R3945</f>
        <v>270820.7</v>
      </c>
      <c r="U3945" s="9">
        <f t="shared" ref="U3945:U3987" si="2044">T3945*1.12</f>
        <v>303319.18400000007</v>
      </c>
      <c r="V3945" s="6" t="s">
        <v>80</v>
      </c>
      <c r="W3945" s="345">
        <v>2016</v>
      </c>
      <c r="X3945" s="41"/>
    </row>
    <row r="3946" spans="1:24" ht="153" x14ac:dyDescent="0.25">
      <c r="A3946" s="6" t="s">
        <v>11630</v>
      </c>
      <c r="B3946" s="6" t="s">
        <v>25</v>
      </c>
      <c r="C3946" s="11" t="s">
        <v>11761</v>
      </c>
      <c r="D3946" s="11" t="s">
        <v>366</v>
      </c>
      <c r="E3946" s="11" t="s">
        <v>11762</v>
      </c>
      <c r="F3946" s="6" t="s">
        <v>11481</v>
      </c>
      <c r="G3946" s="6" t="s">
        <v>30</v>
      </c>
      <c r="H3946" s="126">
        <v>60</v>
      </c>
      <c r="I3946" s="6" t="s">
        <v>31</v>
      </c>
      <c r="J3946" s="6" t="s">
        <v>32</v>
      </c>
      <c r="K3946" s="6" t="s">
        <v>95</v>
      </c>
      <c r="L3946" s="6" t="s">
        <v>11410</v>
      </c>
      <c r="M3946" s="6" t="s">
        <v>35</v>
      </c>
      <c r="N3946" s="11" t="s">
        <v>78</v>
      </c>
      <c r="O3946" s="3" t="s">
        <v>79</v>
      </c>
      <c r="P3946" s="32" t="s">
        <v>38</v>
      </c>
      <c r="Q3946" s="11" t="s">
        <v>39</v>
      </c>
      <c r="R3946" s="9">
        <v>2</v>
      </c>
      <c r="S3946" s="9">
        <v>15824.05</v>
      </c>
      <c r="T3946" s="9">
        <f t="shared" si="2043"/>
        <v>31648.1</v>
      </c>
      <c r="U3946" s="9">
        <f t="shared" si="2044"/>
        <v>35445.872000000003</v>
      </c>
      <c r="V3946" s="6" t="s">
        <v>80</v>
      </c>
      <c r="W3946" s="345">
        <v>2016</v>
      </c>
      <c r="X3946" s="41"/>
    </row>
    <row r="3947" spans="1:24" ht="153" x14ac:dyDescent="0.25">
      <c r="A3947" s="6" t="s">
        <v>11631</v>
      </c>
      <c r="B3947" s="6" t="s">
        <v>25</v>
      </c>
      <c r="C3947" s="11" t="s">
        <v>11763</v>
      </c>
      <c r="D3947" s="11" t="s">
        <v>366</v>
      </c>
      <c r="E3947" s="11" t="s">
        <v>11764</v>
      </c>
      <c r="F3947" s="6" t="s">
        <v>11482</v>
      </c>
      <c r="G3947" s="6" t="s">
        <v>30</v>
      </c>
      <c r="H3947" s="126">
        <v>60</v>
      </c>
      <c r="I3947" s="6" t="s">
        <v>31</v>
      </c>
      <c r="J3947" s="6" t="s">
        <v>32</v>
      </c>
      <c r="K3947" s="6" t="s">
        <v>95</v>
      </c>
      <c r="L3947" s="6" t="s">
        <v>11410</v>
      </c>
      <c r="M3947" s="6" t="s">
        <v>35</v>
      </c>
      <c r="N3947" s="11" t="s">
        <v>78</v>
      </c>
      <c r="O3947" s="3" t="s">
        <v>79</v>
      </c>
      <c r="P3947" s="32" t="s">
        <v>38</v>
      </c>
      <c r="Q3947" s="11" t="s">
        <v>39</v>
      </c>
      <c r="R3947" s="9">
        <v>1</v>
      </c>
      <c r="S3947" s="9">
        <v>1943.5</v>
      </c>
      <c r="T3947" s="9">
        <f t="shared" si="2043"/>
        <v>1943.5</v>
      </c>
      <c r="U3947" s="9">
        <f t="shared" si="2044"/>
        <v>2176.7200000000003</v>
      </c>
      <c r="V3947" s="6" t="s">
        <v>80</v>
      </c>
      <c r="W3947" s="345">
        <v>2016</v>
      </c>
      <c r="X3947" s="41"/>
    </row>
    <row r="3948" spans="1:24" ht="153" x14ac:dyDescent="0.25">
      <c r="A3948" s="6" t="s">
        <v>11632</v>
      </c>
      <c r="B3948" s="6" t="s">
        <v>25</v>
      </c>
      <c r="C3948" s="11" t="s">
        <v>11765</v>
      </c>
      <c r="D3948" s="11" t="s">
        <v>11766</v>
      </c>
      <c r="E3948" s="11" t="s">
        <v>11767</v>
      </c>
      <c r="F3948" s="6" t="s">
        <v>11483</v>
      </c>
      <c r="G3948" s="6" t="s">
        <v>30</v>
      </c>
      <c r="H3948" s="126">
        <v>60</v>
      </c>
      <c r="I3948" s="6" t="s">
        <v>31</v>
      </c>
      <c r="J3948" s="6" t="s">
        <v>32</v>
      </c>
      <c r="K3948" s="6" t="s">
        <v>95</v>
      </c>
      <c r="L3948" s="6" t="s">
        <v>11410</v>
      </c>
      <c r="M3948" s="6" t="s">
        <v>35</v>
      </c>
      <c r="N3948" s="11" t="s">
        <v>78</v>
      </c>
      <c r="O3948" s="3" t="s">
        <v>79</v>
      </c>
      <c r="P3948" s="32" t="s">
        <v>38</v>
      </c>
      <c r="Q3948" s="11" t="s">
        <v>39</v>
      </c>
      <c r="R3948" s="9">
        <v>1</v>
      </c>
      <c r="S3948" s="9">
        <v>15964.54</v>
      </c>
      <c r="T3948" s="9">
        <f t="shared" si="2043"/>
        <v>15964.54</v>
      </c>
      <c r="U3948" s="9">
        <f t="shared" si="2044"/>
        <v>17880.284800000001</v>
      </c>
      <c r="V3948" s="6" t="s">
        <v>80</v>
      </c>
      <c r="W3948" s="345">
        <v>2016</v>
      </c>
      <c r="X3948" s="41"/>
    </row>
    <row r="3949" spans="1:24" ht="153" x14ac:dyDescent="0.25">
      <c r="A3949" s="6" t="s">
        <v>11633</v>
      </c>
      <c r="B3949" s="6" t="s">
        <v>25</v>
      </c>
      <c r="C3949" s="11" t="s">
        <v>1864</v>
      </c>
      <c r="D3949" s="11" t="s">
        <v>366</v>
      </c>
      <c r="E3949" s="11" t="s">
        <v>1865</v>
      </c>
      <c r="F3949" s="6" t="s">
        <v>11484</v>
      </c>
      <c r="G3949" s="6" t="s">
        <v>30</v>
      </c>
      <c r="H3949" s="126">
        <v>60</v>
      </c>
      <c r="I3949" s="6" t="s">
        <v>31</v>
      </c>
      <c r="J3949" s="6" t="s">
        <v>32</v>
      </c>
      <c r="K3949" s="6" t="s">
        <v>95</v>
      </c>
      <c r="L3949" s="6" t="s">
        <v>11410</v>
      </c>
      <c r="M3949" s="6" t="s">
        <v>35</v>
      </c>
      <c r="N3949" s="11" t="s">
        <v>78</v>
      </c>
      <c r="O3949" s="3" t="s">
        <v>79</v>
      </c>
      <c r="P3949" s="32" t="s">
        <v>38</v>
      </c>
      <c r="Q3949" s="11" t="s">
        <v>39</v>
      </c>
      <c r="R3949" s="9">
        <v>21</v>
      </c>
      <c r="S3949" s="9">
        <v>1943.5</v>
      </c>
      <c r="T3949" s="9">
        <f t="shared" si="2043"/>
        <v>40813.5</v>
      </c>
      <c r="U3949" s="9">
        <f t="shared" si="2044"/>
        <v>45711.12</v>
      </c>
      <c r="V3949" s="6" t="s">
        <v>80</v>
      </c>
      <c r="W3949" s="345">
        <v>2016</v>
      </c>
      <c r="X3949" s="41"/>
    </row>
    <row r="3950" spans="1:24" ht="153" x14ac:dyDescent="0.25">
      <c r="A3950" s="6" t="s">
        <v>11634</v>
      </c>
      <c r="B3950" s="6" t="s">
        <v>25</v>
      </c>
      <c r="C3950" s="11" t="s">
        <v>1864</v>
      </c>
      <c r="D3950" s="11" t="s">
        <v>366</v>
      </c>
      <c r="E3950" s="11" t="s">
        <v>1865</v>
      </c>
      <c r="F3950" s="6" t="s">
        <v>11485</v>
      </c>
      <c r="G3950" s="6" t="s">
        <v>30</v>
      </c>
      <c r="H3950" s="126">
        <v>60</v>
      </c>
      <c r="I3950" s="6" t="s">
        <v>31</v>
      </c>
      <c r="J3950" s="6" t="s">
        <v>32</v>
      </c>
      <c r="K3950" s="6" t="s">
        <v>95</v>
      </c>
      <c r="L3950" s="6" t="s">
        <v>11410</v>
      </c>
      <c r="M3950" s="6" t="s">
        <v>35</v>
      </c>
      <c r="N3950" s="11" t="s">
        <v>78</v>
      </c>
      <c r="O3950" s="3" t="s">
        <v>79</v>
      </c>
      <c r="P3950" s="32" t="s">
        <v>38</v>
      </c>
      <c r="Q3950" s="11" t="s">
        <v>39</v>
      </c>
      <c r="R3950" s="9">
        <v>16</v>
      </c>
      <c r="S3950" s="9">
        <v>860.52</v>
      </c>
      <c r="T3950" s="9">
        <f t="shared" si="2043"/>
        <v>13768.32</v>
      </c>
      <c r="U3950" s="9">
        <f t="shared" si="2044"/>
        <v>15420.518400000001</v>
      </c>
      <c r="V3950" s="6" t="s">
        <v>80</v>
      </c>
      <c r="W3950" s="345">
        <v>2016</v>
      </c>
      <c r="X3950" s="41"/>
    </row>
    <row r="3951" spans="1:24" ht="153" x14ac:dyDescent="0.25">
      <c r="A3951" s="6" t="s">
        <v>11635</v>
      </c>
      <c r="B3951" s="6" t="s">
        <v>25</v>
      </c>
      <c r="C3951" s="11" t="s">
        <v>1974</v>
      </c>
      <c r="D3951" s="11" t="s">
        <v>366</v>
      </c>
      <c r="E3951" s="11" t="s">
        <v>1975</v>
      </c>
      <c r="F3951" s="6" t="s">
        <v>11486</v>
      </c>
      <c r="G3951" s="6" t="s">
        <v>30</v>
      </c>
      <c r="H3951" s="126">
        <v>60</v>
      </c>
      <c r="I3951" s="6" t="s">
        <v>31</v>
      </c>
      <c r="J3951" s="6" t="s">
        <v>32</v>
      </c>
      <c r="K3951" s="6" t="s">
        <v>95</v>
      </c>
      <c r="L3951" s="6" t="s">
        <v>11410</v>
      </c>
      <c r="M3951" s="6" t="s">
        <v>35</v>
      </c>
      <c r="N3951" s="11" t="s">
        <v>78</v>
      </c>
      <c r="O3951" s="3" t="s">
        <v>79</v>
      </c>
      <c r="P3951" s="32" t="s">
        <v>38</v>
      </c>
      <c r="Q3951" s="11" t="s">
        <v>39</v>
      </c>
      <c r="R3951" s="9">
        <v>2</v>
      </c>
      <c r="S3951" s="9">
        <v>1306.9100000000001</v>
      </c>
      <c r="T3951" s="9">
        <f t="shared" si="2043"/>
        <v>2613.8200000000002</v>
      </c>
      <c r="U3951" s="9">
        <f t="shared" si="2044"/>
        <v>2927.4784000000004</v>
      </c>
      <c r="V3951" s="6" t="s">
        <v>80</v>
      </c>
      <c r="W3951" s="345">
        <v>2016</v>
      </c>
      <c r="X3951" s="41"/>
    </row>
    <row r="3952" spans="1:24" ht="153" x14ac:dyDescent="0.25">
      <c r="A3952" s="6" t="s">
        <v>11636</v>
      </c>
      <c r="B3952" s="6" t="s">
        <v>25</v>
      </c>
      <c r="C3952" s="11" t="s">
        <v>1836</v>
      </c>
      <c r="D3952" s="11" t="s">
        <v>366</v>
      </c>
      <c r="E3952" s="11" t="s">
        <v>1837</v>
      </c>
      <c r="F3952" s="6" t="s">
        <v>11487</v>
      </c>
      <c r="G3952" s="6" t="s">
        <v>30</v>
      </c>
      <c r="H3952" s="126">
        <v>60</v>
      </c>
      <c r="I3952" s="6" t="s">
        <v>31</v>
      </c>
      <c r="J3952" s="6" t="s">
        <v>32</v>
      </c>
      <c r="K3952" s="6" t="s">
        <v>95</v>
      </c>
      <c r="L3952" s="6" t="s">
        <v>11410</v>
      </c>
      <c r="M3952" s="6" t="s">
        <v>35</v>
      </c>
      <c r="N3952" s="11" t="s">
        <v>78</v>
      </c>
      <c r="O3952" s="3" t="s">
        <v>79</v>
      </c>
      <c r="P3952" s="32" t="s">
        <v>38</v>
      </c>
      <c r="Q3952" s="11" t="s">
        <v>39</v>
      </c>
      <c r="R3952" s="9">
        <v>3</v>
      </c>
      <c r="S3952" s="9">
        <v>2404</v>
      </c>
      <c r="T3952" s="9">
        <f t="shared" si="2043"/>
        <v>7212</v>
      </c>
      <c r="U3952" s="9">
        <f t="shared" si="2044"/>
        <v>8077.4400000000005</v>
      </c>
      <c r="V3952" s="6" t="s">
        <v>80</v>
      </c>
      <c r="W3952" s="345">
        <v>2016</v>
      </c>
      <c r="X3952" s="41"/>
    </row>
    <row r="3953" spans="1:24" ht="153" x14ac:dyDescent="0.25">
      <c r="A3953" s="6" t="s">
        <v>11637</v>
      </c>
      <c r="B3953" s="6" t="s">
        <v>25</v>
      </c>
      <c r="C3953" s="11" t="s">
        <v>11768</v>
      </c>
      <c r="D3953" s="11" t="s">
        <v>366</v>
      </c>
      <c r="E3953" s="11" t="s">
        <v>11769</v>
      </c>
      <c r="F3953" s="6" t="s">
        <v>11488</v>
      </c>
      <c r="G3953" s="6" t="s">
        <v>30</v>
      </c>
      <c r="H3953" s="126">
        <v>60</v>
      </c>
      <c r="I3953" s="6" t="s">
        <v>31</v>
      </c>
      <c r="J3953" s="6" t="s">
        <v>32</v>
      </c>
      <c r="K3953" s="6" t="s">
        <v>95</v>
      </c>
      <c r="L3953" s="6" t="s">
        <v>11410</v>
      </c>
      <c r="M3953" s="6" t="s">
        <v>35</v>
      </c>
      <c r="N3953" s="11" t="s">
        <v>78</v>
      </c>
      <c r="O3953" s="3" t="s">
        <v>79</v>
      </c>
      <c r="P3953" s="32" t="s">
        <v>38</v>
      </c>
      <c r="Q3953" s="11" t="s">
        <v>39</v>
      </c>
      <c r="R3953" s="9">
        <v>14</v>
      </c>
      <c r="S3953" s="9">
        <v>16212.36</v>
      </c>
      <c r="T3953" s="9">
        <f t="shared" si="2043"/>
        <v>226973.04</v>
      </c>
      <c r="U3953" s="9">
        <f t="shared" si="2044"/>
        <v>254209.80480000004</v>
      </c>
      <c r="V3953" s="6" t="s">
        <v>80</v>
      </c>
      <c r="W3953" s="345">
        <v>2016</v>
      </c>
      <c r="X3953" s="41"/>
    </row>
    <row r="3954" spans="1:24" ht="153" x14ac:dyDescent="0.25">
      <c r="A3954" s="6" t="s">
        <v>11638</v>
      </c>
      <c r="B3954" s="6" t="s">
        <v>25</v>
      </c>
      <c r="C3954" s="11" t="s">
        <v>11770</v>
      </c>
      <c r="D3954" s="11" t="s">
        <v>366</v>
      </c>
      <c r="E3954" s="11" t="s">
        <v>11771</v>
      </c>
      <c r="F3954" s="6" t="s">
        <v>11489</v>
      </c>
      <c r="G3954" s="6" t="s">
        <v>30</v>
      </c>
      <c r="H3954" s="126">
        <v>60</v>
      </c>
      <c r="I3954" s="6" t="s">
        <v>31</v>
      </c>
      <c r="J3954" s="6" t="s">
        <v>32</v>
      </c>
      <c r="K3954" s="6" t="s">
        <v>95</v>
      </c>
      <c r="L3954" s="6" t="s">
        <v>11410</v>
      </c>
      <c r="M3954" s="6" t="s">
        <v>35</v>
      </c>
      <c r="N3954" s="11" t="s">
        <v>78</v>
      </c>
      <c r="O3954" s="3" t="s">
        <v>79</v>
      </c>
      <c r="P3954" s="32" t="s">
        <v>38</v>
      </c>
      <c r="Q3954" s="11" t="s">
        <v>39</v>
      </c>
      <c r="R3954" s="9">
        <v>9</v>
      </c>
      <c r="S3954" s="9">
        <v>39217.199999999997</v>
      </c>
      <c r="T3954" s="9">
        <f t="shared" si="2043"/>
        <v>352954.8</v>
      </c>
      <c r="U3954" s="9">
        <f t="shared" si="2044"/>
        <v>395309.37600000005</v>
      </c>
      <c r="V3954" s="6" t="s">
        <v>80</v>
      </c>
      <c r="W3954" s="345">
        <v>2016</v>
      </c>
      <c r="X3954" s="41"/>
    </row>
    <row r="3955" spans="1:24" ht="153" x14ac:dyDescent="0.25">
      <c r="A3955" s="6" t="s">
        <v>11639</v>
      </c>
      <c r="B3955" s="6" t="s">
        <v>25</v>
      </c>
      <c r="C3955" s="11" t="s">
        <v>11834</v>
      </c>
      <c r="D3955" s="11" t="s">
        <v>366</v>
      </c>
      <c r="E3955" s="11" t="s">
        <v>11772</v>
      </c>
      <c r="F3955" s="6" t="s">
        <v>11490</v>
      </c>
      <c r="G3955" s="6" t="s">
        <v>30</v>
      </c>
      <c r="H3955" s="126">
        <v>60</v>
      </c>
      <c r="I3955" s="6" t="s">
        <v>31</v>
      </c>
      <c r="J3955" s="6" t="s">
        <v>32</v>
      </c>
      <c r="K3955" s="6" t="s">
        <v>95</v>
      </c>
      <c r="L3955" s="6" t="s">
        <v>11410</v>
      </c>
      <c r="M3955" s="6" t="s">
        <v>35</v>
      </c>
      <c r="N3955" s="11" t="s">
        <v>78</v>
      </c>
      <c r="O3955" s="3" t="s">
        <v>79</v>
      </c>
      <c r="P3955" s="32" t="s">
        <v>38</v>
      </c>
      <c r="Q3955" s="11" t="s">
        <v>39</v>
      </c>
      <c r="R3955" s="9">
        <v>4</v>
      </c>
      <c r="S3955" s="9">
        <v>39217.199999999997</v>
      </c>
      <c r="T3955" s="9">
        <f t="shared" si="2043"/>
        <v>156868.79999999999</v>
      </c>
      <c r="U3955" s="9">
        <f t="shared" si="2044"/>
        <v>175693.05600000001</v>
      </c>
      <c r="V3955" s="6" t="s">
        <v>80</v>
      </c>
      <c r="W3955" s="345">
        <v>2016</v>
      </c>
      <c r="X3955" s="41"/>
    </row>
    <row r="3956" spans="1:24" ht="153" x14ac:dyDescent="0.25">
      <c r="A3956" s="6" t="s">
        <v>11640</v>
      </c>
      <c r="B3956" s="6" t="s">
        <v>25</v>
      </c>
      <c r="C3956" s="11" t="s">
        <v>11773</v>
      </c>
      <c r="D3956" s="11" t="s">
        <v>11766</v>
      </c>
      <c r="E3956" s="11" t="s">
        <v>11774</v>
      </c>
      <c r="F3956" s="6" t="s">
        <v>11491</v>
      </c>
      <c r="G3956" s="6" t="s">
        <v>30</v>
      </c>
      <c r="H3956" s="126">
        <v>60</v>
      </c>
      <c r="I3956" s="6" t="s">
        <v>31</v>
      </c>
      <c r="J3956" s="6" t="s">
        <v>32</v>
      </c>
      <c r="K3956" s="6" t="s">
        <v>95</v>
      </c>
      <c r="L3956" s="6" t="s">
        <v>11410</v>
      </c>
      <c r="M3956" s="6" t="s">
        <v>35</v>
      </c>
      <c r="N3956" s="11" t="s">
        <v>78</v>
      </c>
      <c r="O3956" s="3" t="s">
        <v>79</v>
      </c>
      <c r="P3956" s="32" t="s">
        <v>38</v>
      </c>
      <c r="Q3956" s="11" t="s">
        <v>39</v>
      </c>
      <c r="R3956" s="9">
        <v>3</v>
      </c>
      <c r="S3956" s="9">
        <v>40672.86</v>
      </c>
      <c r="T3956" s="9">
        <f t="shared" si="2043"/>
        <v>122018.58</v>
      </c>
      <c r="U3956" s="9">
        <f t="shared" si="2044"/>
        <v>136660.80960000001</v>
      </c>
      <c r="V3956" s="6" t="s">
        <v>80</v>
      </c>
      <c r="W3956" s="345">
        <v>2016</v>
      </c>
      <c r="X3956" s="41"/>
    </row>
    <row r="3957" spans="1:24" ht="153" x14ac:dyDescent="0.25">
      <c r="A3957" s="6" t="s">
        <v>11641</v>
      </c>
      <c r="B3957" s="6" t="s">
        <v>25</v>
      </c>
      <c r="C3957" s="11" t="s">
        <v>8312</v>
      </c>
      <c r="D3957" s="11" t="s">
        <v>366</v>
      </c>
      <c r="E3957" s="11" t="s">
        <v>8313</v>
      </c>
      <c r="F3957" s="6" t="s">
        <v>11492</v>
      </c>
      <c r="G3957" s="6" t="s">
        <v>30</v>
      </c>
      <c r="H3957" s="126">
        <v>60</v>
      </c>
      <c r="I3957" s="6" t="s">
        <v>31</v>
      </c>
      <c r="J3957" s="6" t="s">
        <v>32</v>
      </c>
      <c r="K3957" s="6" t="s">
        <v>95</v>
      </c>
      <c r="L3957" s="6" t="s">
        <v>11410</v>
      </c>
      <c r="M3957" s="6" t="s">
        <v>35</v>
      </c>
      <c r="N3957" s="11" t="s">
        <v>78</v>
      </c>
      <c r="O3957" s="3" t="s">
        <v>79</v>
      </c>
      <c r="P3957" s="32" t="s">
        <v>38</v>
      </c>
      <c r="Q3957" s="11" t="s">
        <v>39</v>
      </c>
      <c r="R3957" s="9">
        <v>14</v>
      </c>
      <c r="S3957" s="9">
        <v>8233.5</v>
      </c>
      <c r="T3957" s="9">
        <f t="shared" si="2043"/>
        <v>115269</v>
      </c>
      <c r="U3957" s="9">
        <f t="shared" si="2044"/>
        <v>129101.28000000001</v>
      </c>
      <c r="V3957" s="6" t="s">
        <v>80</v>
      </c>
      <c r="W3957" s="345">
        <v>2016</v>
      </c>
      <c r="X3957" s="41"/>
    </row>
    <row r="3958" spans="1:24" ht="153" x14ac:dyDescent="0.25">
      <c r="A3958" s="6" t="s">
        <v>11642</v>
      </c>
      <c r="B3958" s="6" t="s">
        <v>25</v>
      </c>
      <c r="C3958" s="11" t="s">
        <v>11775</v>
      </c>
      <c r="D3958" s="11" t="s">
        <v>366</v>
      </c>
      <c r="E3958" s="11" t="s">
        <v>11776</v>
      </c>
      <c r="F3958" s="6" t="s">
        <v>11493</v>
      </c>
      <c r="G3958" s="6" t="s">
        <v>30</v>
      </c>
      <c r="H3958" s="126">
        <v>60</v>
      </c>
      <c r="I3958" s="6" t="s">
        <v>31</v>
      </c>
      <c r="J3958" s="6" t="s">
        <v>32</v>
      </c>
      <c r="K3958" s="6" t="s">
        <v>95</v>
      </c>
      <c r="L3958" s="6" t="s">
        <v>11410</v>
      </c>
      <c r="M3958" s="6" t="s">
        <v>35</v>
      </c>
      <c r="N3958" s="11" t="s">
        <v>78</v>
      </c>
      <c r="O3958" s="3" t="s">
        <v>79</v>
      </c>
      <c r="P3958" s="32" t="s">
        <v>38</v>
      </c>
      <c r="Q3958" s="11" t="s">
        <v>39</v>
      </c>
      <c r="R3958" s="9">
        <v>1</v>
      </c>
      <c r="S3958" s="9">
        <v>39217.199999999997</v>
      </c>
      <c r="T3958" s="9">
        <f t="shared" si="2043"/>
        <v>39217.199999999997</v>
      </c>
      <c r="U3958" s="9">
        <f t="shared" si="2044"/>
        <v>43923.264000000003</v>
      </c>
      <c r="V3958" s="6" t="s">
        <v>80</v>
      </c>
      <c r="W3958" s="345">
        <v>2016</v>
      </c>
      <c r="X3958" s="41"/>
    </row>
    <row r="3959" spans="1:24" ht="153" x14ac:dyDescent="0.25">
      <c r="A3959" s="6" t="s">
        <v>11643</v>
      </c>
      <c r="B3959" s="6" t="s">
        <v>25</v>
      </c>
      <c r="C3959" s="11" t="s">
        <v>11777</v>
      </c>
      <c r="D3959" s="11" t="s">
        <v>366</v>
      </c>
      <c r="E3959" s="11" t="s">
        <v>11778</v>
      </c>
      <c r="F3959" s="6" t="s">
        <v>11494</v>
      </c>
      <c r="G3959" s="6" t="s">
        <v>30</v>
      </c>
      <c r="H3959" s="126">
        <v>60</v>
      </c>
      <c r="I3959" s="6" t="s">
        <v>31</v>
      </c>
      <c r="J3959" s="6" t="s">
        <v>32</v>
      </c>
      <c r="K3959" s="6" t="s">
        <v>95</v>
      </c>
      <c r="L3959" s="6" t="s">
        <v>11410</v>
      </c>
      <c r="M3959" s="6" t="s">
        <v>35</v>
      </c>
      <c r="N3959" s="11" t="s">
        <v>78</v>
      </c>
      <c r="O3959" s="3" t="s">
        <v>79</v>
      </c>
      <c r="P3959" s="32" t="s">
        <v>38</v>
      </c>
      <c r="Q3959" s="11" t="s">
        <v>39</v>
      </c>
      <c r="R3959" s="9">
        <v>1</v>
      </c>
      <c r="S3959" s="9">
        <v>39217.199999999997</v>
      </c>
      <c r="T3959" s="9">
        <f t="shared" si="2043"/>
        <v>39217.199999999997</v>
      </c>
      <c r="U3959" s="9">
        <f t="shared" si="2044"/>
        <v>43923.264000000003</v>
      </c>
      <c r="V3959" s="6" t="s">
        <v>80</v>
      </c>
      <c r="W3959" s="345">
        <v>2016</v>
      </c>
      <c r="X3959" s="41"/>
    </row>
    <row r="3960" spans="1:24" ht="153" x14ac:dyDescent="0.25">
      <c r="A3960" s="6" t="s">
        <v>11644</v>
      </c>
      <c r="B3960" s="6" t="s">
        <v>25</v>
      </c>
      <c r="C3960" s="11" t="s">
        <v>11779</v>
      </c>
      <c r="D3960" s="11" t="s">
        <v>366</v>
      </c>
      <c r="E3960" s="11" t="s">
        <v>11780</v>
      </c>
      <c r="F3960" s="6" t="s">
        <v>11495</v>
      </c>
      <c r="G3960" s="6" t="s">
        <v>30</v>
      </c>
      <c r="H3960" s="126">
        <v>60</v>
      </c>
      <c r="I3960" s="6" t="s">
        <v>31</v>
      </c>
      <c r="J3960" s="6" t="s">
        <v>32</v>
      </c>
      <c r="K3960" s="6" t="s">
        <v>95</v>
      </c>
      <c r="L3960" s="6" t="s">
        <v>11410</v>
      </c>
      <c r="M3960" s="6" t="s">
        <v>35</v>
      </c>
      <c r="N3960" s="11" t="s">
        <v>78</v>
      </c>
      <c r="O3960" s="3" t="s">
        <v>79</v>
      </c>
      <c r="P3960" s="32" t="s">
        <v>38</v>
      </c>
      <c r="Q3960" s="11" t="s">
        <v>39</v>
      </c>
      <c r="R3960" s="9">
        <v>1</v>
      </c>
      <c r="S3960" s="9">
        <v>8270.57</v>
      </c>
      <c r="T3960" s="9">
        <f t="shared" si="2043"/>
        <v>8270.57</v>
      </c>
      <c r="U3960" s="9">
        <f t="shared" si="2044"/>
        <v>9263.0384000000013</v>
      </c>
      <c r="V3960" s="6" t="s">
        <v>80</v>
      </c>
      <c r="W3960" s="345">
        <v>2016</v>
      </c>
      <c r="X3960" s="41"/>
    </row>
    <row r="3961" spans="1:24" ht="153" x14ac:dyDescent="0.25">
      <c r="A3961" s="6" t="s">
        <v>11645</v>
      </c>
      <c r="B3961" s="6" t="s">
        <v>25</v>
      </c>
      <c r="C3961" s="11" t="s">
        <v>11781</v>
      </c>
      <c r="D3961" s="11" t="s">
        <v>366</v>
      </c>
      <c r="E3961" s="11" t="s">
        <v>11782</v>
      </c>
      <c r="F3961" s="6" t="s">
        <v>11496</v>
      </c>
      <c r="G3961" s="6" t="s">
        <v>30</v>
      </c>
      <c r="H3961" s="126">
        <v>60</v>
      </c>
      <c r="I3961" s="6" t="s">
        <v>31</v>
      </c>
      <c r="J3961" s="6" t="s">
        <v>32</v>
      </c>
      <c r="K3961" s="6" t="s">
        <v>95</v>
      </c>
      <c r="L3961" s="6" t="s">
        <v>11410</v>
      </c>
      <c r="M3961" s="6" t="s">
        <v>35</v>
      </c>
      <c r="N3961" s="11" t="s">
        <v>78</v>
      </c>
      <c r="O3961" s="3" t="s">
        <v>79</v>
      </c>
      <c r="P3961" s="32" t="s">
        <v>38</v>
      </c>
      <c r="Q3961" s="11" t="s">
        <v>39</v>
      </c>
      <c r="R3961" s="9">
        <v>30</v>
      </c>
      <c r="S3961" s="9">
        <v>39217.199999999997</v>
      </c>
      <c r="T3961" s="9">
        <f t="shared" si="2043"/>
        <v>1176516</v>
      </c>
      <c r="U3961" s="9">
        <f t="shared" si="2044"/>
        <v>1317697.9200000002</v>
      </c>
      <c r="V3961" s="6" t="s">
        <v>80</v>
      </c>
      <c r="W3961" s="345">
        <v>2016</v>
      </c>
      <c r="X3961" s="41"/>
    </row>
    <row r="3962" spans="1:24" ht="153" x14ac:dyDescent="0.25">
      <c r="A3962" s="6" t="s">
        <v>11646</v>
      </c>
      <c r="B3962" s="6" t="s">
        <v>25</v>
      </c>
      <c r="C3962" s="11" t="s">
        <v>1856</v>
      </c>
      <c r="D3962" s="11" t="s">
        <v>366</v>
      </c>
      <c r="E3962" s="11" t="s">
        <v>1857</v>
      </c>
      <c r="F3962" s="6" t="s">
        <v>11497</v>
      </c>
      <c r="G3962" s="6" t="s">
        <v>30</v>
      </c>
      <c r="H3962" s="126">
        <v>60</v>
      </c>
      <c r="I3962" s="6" t="s">
        <v>31</v>
      </c>
      <c r="J3962" s="6" t="s">
        <v>32</v>
      </c>
      <c r="K3962" s="6" t="s">
        <v>95</v>
      </c>
      <c r="L3962" s="6" t="s">
        <v>11410</v>
      </c>
      <c r="M3962" s="6" t="s">
        <v>35</v>
      </c>
      <c r="N3962" s="11" t="s">
        <v>78</v>
      </c>
      <c r="O3962" s="3" t="s">
        <v>79</v>
      </c>
      <c r="P3962" s="32" t="s">
        <v>38</v>
      </c>
      <c r="Q3962" s="11" t="s">
        <v>39</v>
      </c>
      <c r="R3962" s="9">
        <v>2</v>
      </c>
      <c r="S3962" s="9">
        <v>8233.5</v>
      </c>
      <c r="T3962" s="9">
        <f t="shared" si="2043"/>
        <v>16467</v>
      </c>
      <c r="U3962" s="9">
        <f t="shared" si="2044"/>
        <v>18443.04</v>
      </c>
      <c r="V3962" s="6" t="s">
        <v>80</v>
      </c>
      <c r="W3962" s="345">
        <v>2016</v>
      </c>
      <c r="X3962" s="41"/>
    </row>
    <row r="3963" spans="1:24" ht="153" x14ac:dyDescent="0.25">
      <c r="A3963" s="6" t="s">
        <v>11647</v>
      </c>
      <c r="B3963" s="6" t="s">
        <v>25</v>
      </c>
      <c r="C3963" s="11" t="s">
        <v>11794</v>
      </c>
      <c r="D3963" s="11" t="s">
        <v>366</v>
      </c>
      <c r="E3963" s="11" t="s">
        <v>11783</v>
      </c>
      <c r="F3963" s="6" t="s">
        <v>11498</v>
      </c>
      <c r="G3963" s="6" t="s">
        <v>30</v>
      </c>
      <c r="H3963" s="126">
        <v>60</v>
      </c>
      <c r="I3963" s="6" t="s">
        <v>31</v>
      </c>
      <c r="J3963" s="6" t="s">
        <v>32</v>
      </c>
      <c r="K3963" s="6" t="s">
        <v>95</v>
      </c>
      <c r="L3963" s="6" t="s">
        <v>11410</v>
      </c>
      <c r="M3963" s="6" t="s">
        <v>35</v>
      </c>
      <c r="N3963" s="11" t="s">
        <v>78</v>
      </c>
      <c r="O3963" s="3" t="s">
        <v>79</v>
      </c>
      <c r="P3963" s="32" t="s">
        <v>38</v>
      </c>
      <c r="Q3963" s="11" t="s">
        <v>39</v>
      </c>
      <c r="R3963" s="9">
        <v>1</v>
      </c>
      <c r="S3963" s="9">
        <v>50847.91</v>
      </c>
      <c r="T3963" s="9">
        <f t="shared" si="2043"/>
        <v>50847.91</v>
      </c>
      <c r="U3963" s="9">
        <f t="shared" si="2044"/>
        <v>56949.659200000009</v>
      </c>
      <c r="V3963" s="6" t="s">
        <v>80</v>
      </c>
      <c r="W3963" s="345">
        <v>2016</v>
      </c>
      <c r="X3963" s="41"/>
    </row>
    <row r="3964" spans="1:24" ht="153" x14ac:dyDescent="0.25">
      <c r="A3964" s="6" t="s">
        <v>11648</v>
      </c>
      <c r="B3964" s="6" t="s">
        <v>25</v>
      </c>
      <c r="C3964" s="358" t="s">
        <v>11827</v>
      </c>
      <c r="D3964" s="358" t="s">
        <v>11766</v>
      </c>
      <c r="E3964" s="358" t="s">
        <v>11828</v>
      </c>
      <c r="F3964" s="6" t="s">
        <v>11499</v>
      </c>
      <c r="G3964" s="6" t="s">
        <v>30</v>
      </c>
      <c r="H3964" s="126">
        <v>60</v>
      </c>
      <c r="I3964" s="6" t="s">
        <v>31</v>
      </c>
      <c r="J3964" s="6" t="s">
        <v>32</v>
      </c>
      <c r="K3964" s="6" t="s">
        <v>95</v>
      </c>
      <c r="L3964" s="6" t="s">
        <v>11410</v>
      </c>
      <c r="M3964" s="6" t="s">
        <v>35</v>
      </c>
      <c r="N3964" s="11" t="s">
        <v>78</v>
      </c>
      <c r="O3964" s="3" t="s">
        <v>79</v>
      </c>
      <c r="P3964" s="32" t="s">
        <v>38</v>
      </c>
      <c r="Q3964" s="11" t="s">
        <v>39</v>
      </c>
      <c r="R3964" s="9">
        <v>14</v>
      </c>
      <c r="S3964" s="9">
        <v>50847.91</v>
      </c>
      <c r="T3964" s="9">
        <f t="shared" si="2043"/>
        <v>711870.74</v>
      </c>
      <c r="U3964" s="9">
        <f t="shared" si="2044"/>
        <v>797295.22880000004</v>
      </c>
      <c r="V3964" s="6" t="s">
        <v>80</v>
      </c>
      <c r="W3964" s="345">
        <v>2016</v>
      </c>
      <c r="X3964" s="41"/>
    </row>
    <row r="3965" spans="1:24" ht="153" x14ac:dyDescent="0.25">
      <c r="A3965" s="6" t="s">
        <v>11649</v>
      </c>
      <c r="B3965" s="6" t="s">
        <v>25</v>
      </c>
      <c r="C3965" s="11" t="s">
        <v>1824</v>
      </c>
      <c r="D3965" s="11" t="s">
        <v>366</v>
      </c>
      <c r="E3965" s="11" t="s">
        <v>1825</v>
      </c>
      <c r="F3965" s="6" t="s">
        <v>11500</v>
      </c>
      <c r="G3965" s="6" t="s">
        <v>30</v>
      </c>
      <c r="H3965" s="126">
        <v>60</v>
      </c>
      <c r="I3965" s="6" t="s">
        <v>31</v>
      </c>
      <c r="J3965" s="6" t="s">
        <v>32</v>
      </c>
      <c r="K3965" s="6" t="s">
        <v>95</v>
      </c>
      <c r="L3965" s="6" t="s">
        <v>11410</v>
      </c>
      <c r="M3965" s="6" t="s">
        <v>35</v>
      </c>
      <c r="N3965" s="11" t="s">
        <v>78</v>
      </c>
      <c r="O3965" s="3" t="s">
        <v>79</v>
      </c>
      <c r="P3965" s="32" t="s">
        <v>38</v>
      </c>
      <c r="Q3965" s="11" t="s">
        <v>39</v>
      </c>
      <c r="R3965" s="9">
        <v>5</v>
      </c>
      <c r="S3965" s="9">
        <v>50847.91</v>
      </c>
      <c r="T3965" s="9">
        <f t="shared" si="2043"/>
        <v>254239.55000000002</v>
      </c>
      <c r="U3965" s="9">
        <f t="shared" si="2044"/>
        <v>284748.29600000003</v>
      </c>
      <c r="V3965" s="6" t="s">
        <v>80</v>
      </c>
      <c r="W3965" s="345">
        <v>2016</v>
      </c>
      <c r="X3965" s="41"/>
    </row>
    <row r="3966" spans="1:24" ht="153" x14ac:dyDescent="0.25">
      <c r="A3966" s="6" t="s">
        <v>11650</v>
      </c>
      <c r="B3966" s="6" t="s">
        <v>25</v>
      </c>
      <c r="C3966" s="11" t="s">
        <v>1824</v>
      </c>
      <c r="D3966" s="11" t="s">
        <v>366</v>
      </c>
      <c r="E3966" s="11" t="s">
        <v>1825</v>
      </c>
      <c r="F3966" s="6" t="s">
        <v>11501</v>
      </c>
      <c r="G3966" s="6" t="s">
        <v>30</v>
      </c>
      <c r="H3966" s="126">
        <v>60</v>
      </c>
      <c r="I3966" s="6" t="s">
        <v>31</v>
      </c>
      <c r="J3966" s="6" t="s">
        <v>32</v>
      </c>
      <c r="K3966" s="6" t="s">
        <v>95</v>
      </c>
      <c r="L3966" s="6" t="s">
        <v>11410</v>
      </c>
      <c r="M3966" s="6" t="s">
        <v>35</v>
      </c>
      <c r="N3966" s="11" t="s">
        <v>78</v>
      </c>
      <c r="O3966" s="3" t="s">
        <v>79</v>
      </c>
      <c r="P3966" s="32" t="s">
        <v>38</v>
      </c>
      <c r="Q3966" s="11" t="s">
        <v>39</v>
      </c>
      <c r="R3966" s="9">
        <v>91</v>
      </c>
      <c r="S3966" s="9">
        <v>50847.91</v>
      </c>
      <c r="T3966" s="9">
        <f t="shared" si="2043"/>
        <v>4627159.8100000005</v>
      </c>
      <c r="U3966" s="9">
        <f t="shared" si="2044"/>
        <v>5182418.9872000013</v>
      </c>
      <c r="V3966" s="6" t="s">
        <v>80</v>
      </c>
      <c r="W3966" s="345">
        <v>2016</v>
      </c>
      <c r="X3966" s="41"/>
    </row>
    <row r="3967" spans="1:24" ht="153" x14ac:dyDescent="0.25">
      <c r="A3967" s="6" t="s">
        <v>11651</v>
      </c>
      <c r="B3967" s="6" t="s">
        <v>25</v>
      </c>
      <c r="C3967" s="11" t="s">
        <v>11761</v>
      </c>
      <c r="D3967" s="11" t="s">
        <v>366</v>
      </c>
      <c r="E3967" s="11" t="s">
        <v>11762</v>
      </c>
      <c r="F3967" s="6" t="s">
        <v>11481</v>
      </c>
      <c r="G3967" s="6" t="s">
        <v>30</v>
      </c>
      <c r="H3967" s="126">
        <v>60</v>
      </c>
      <c r="I3967" s="6" t="s">
        <v>31</v>
      </c>
      <c r="J3967" s="6" t="s">
        <v>32</v>
      </c>
      <c r="K3967" s="6" t="s">
        <v>95</v>
      </c>
      <c r="L3967" s="6" t="s">
        <v>11410</v>
      </c>
      <c r="M3967" s="6" t="s">
        <v>35</v>
      </c>
      <c r="N3967" s="11" t="s">
        <v>78</v>
      </c>
      <c r="O3967" s="3" t="s">
        <v>79</v>
      </c>
      <c r="P3967" s="32" t="s">
        <v>38</v>
      </c>
      <c r="Q3967" s="11" t="s">
        <v>39</v>
      </c>
      <c r="R3967" s="9">
        <v>2</v>
      </c>
      <c r="S3967" s="9">
        <v>15824.05</v>
      </c>
      <c r="T3967" s="9">
        <f t="shared" si="2043"/>
        <v>31648.1</v>
      </c>
      <c r="U3967" s="9">
        <f t="shared" si="2044"/>
        <v>35445.872000000003</v>
      </c>
      <c r="V3967" s="6" t="s">
        <v>80</v>
      </c>
      <c r="W3967" s="345">
        <v>2016</v>
      </c>
      <c r="X3967" s="41"/>
    </row>
    <row r="3968" spans="1:24" ht="153" x14ac:dyDescent="0.25">
      <c r="A3968" s="6" t="s">
        <v>11652</v>
      </c>
      <c r="B3968" s="6" t="s">
        <v>25</v>
      </c>
      <c r="C3968" s="11" t="s">
        <v>11765</v>
      </c>
      <c r="D3968" s="11" t="s">
        <v>11766</v>
      </c>
      <c r="E3968" s="11" t="s">
        <v>11767</v>
      </c>
      <c r="F3968" s="6" t="s">
        <v>11483</v>
      </c>
      <c r="G3968" s="6" t="s">
        <v>30</v>
      </c>
      <c r="H3968" s="126">
        <v>60</v>
      </c>
      <c r="I3968" s="6" t="s">
        <v>31</v>
      </c>
      <c r="J3968" s="6" t="s">
        <v>32</v>
      </c>
      <c r="K3968" s="6" t="s">
        <v>95</v>
      </c>
      <c r="L3968" s="6" t="s">
        <v>11410</v>
      </c>
      <c r="M3968" s="6" t="s">
        <v>35</v>
      </c>
      <c r="N3968" s="11" t="s">
        <v>78</v>
      </c>
      <c r="O3968" s="3" t="s">
        <v>79</v>
      </c>
      <c r="P3968" s="32" t="s">
        <v>38</v>
      </c>
      <c r="Q3968" s="11" t="s">
        <v>39</v>
      </c>
      <c r="R3968" s="9">
        <v>2</v>
      </c>
      <c r="S3968" s="9">
        <v>15964.54</v>
      </c>
      <c r="T3968" s="9">
        <f t="shared" si="2043"/>
        <v>31929.08</v>
      </c>
      <c r="U3968" s="9">
        <f t="shared" si="2044"/>
        <v>35760.569600000003</v>
      </c>
      <c r="V3968" s="6" t="s">
        <v>80</v>
      </c>
      <c r="W3968" s="345">
        <v>2016</v>
      </c>
      <c r="X3968" s="41"/>
    </row>
    <row r="3969" spans="1:24" ht="153" x14ac:dyDescent="0.25">
      <c r="A3969" s="6" t="s">
        <v>11653</v>
      </c>
      <c r="B3969" s="6" t="s">
        <v>25</v>
      </c>
      <c r="C3969" s="11" t="s">
        <v>1864</v>
      </c>
      <c r="D3969" s="11" t="s">
        <v>366</v>
      </c>
      <c r="E3969" s="11" t="s">
        <v>1865</v>
      </c>
      <c r="F3969" s="6" t="s">
        <v>11484</v>
      </c>
      <c r="G3969" s="6" t="s">
        <v>30</v>
      </c>
      <c r="H3969" s="126">
        <v>60</v>
      </c>
      <c r="I3969" s="6" t="s">
        <v>31</v>
      </c>
      <c r="J3969" s="6" t="s">
        <v>32</v>
      </c>
      <c r="K3969" s="6" t="s">
        <v>95</v>
      </c>
      <c r="L3969" s="6" t="s">
        <v>11410</v>
      </c>
      <c r="M3969" s="6" t="s">
        <v>35</v>
      </c>
      <c r="N3969" s="11" t="s">
        <v>78</v>
      </c>
      <c r="O3969" s="3" t="s">
        <v>79</v>
      </c>
      <c r="P3969" s="32" t="s">
        <v>38</v>
      </c>
      <c r="Q3969" s="11" t="s">
        <v>39</v>
      </c>
      <c r="R3969" s="9">
        <v>88</v>
      </c>
      <c r="S3969" s="9">
        <v>1943.5</v>
      </c>
      <c r="T3969" s="9">
        <f t="shared" si="2043"/>
        <v>171028</v>
      </c>
      <c r="U3969" s="9">
        <f t="shared" si="2044"/>
        <v>191551.36000000002</v>
      </c>
      <c r="V3969" s="6" t="s">
        <v>80</v>
      </c>
      <c r="W3969" s="345">
        <v>2016</v>
      </c>
      <c r="X3969" s="41"/>
    </row>
    <row r="3970" spans="1:24" ht="153" x14ac:dyDescent="0.25">
      <c r="A3970" s="6" t="s">
        <v>11654</v>
      </c>
      <c r="B3970" s="6" t="s">
        <v>25</v>
      </c>
      <c r="C3970" s="11" t="s">
        <v>11784</v>
      </c>
      <c r="D3970" s="11" t="s">
        <v>366</v>
      </c>
      <c r="E3970" s="11" t="s">
        <v>11785</v>
      </c>
      <c r="F3970" s="6" t="s">
        <v>11502</v>
      </c>
      <c r="G3970" s="6" t="s">
        <v>30</v>
      </c>
      <c r="H3970" s="126">
        <v>60</v>
      </c>
      <c r="I3970" s="6" t="s">
        <v>31</v>
      </c>
      <c r="J3970" s="6" t="s">
        <v>32</v>
      </c>
      <c r="K3970" s="6" t="s">
        <v>95</v>
      </c>
      <c r="L3970" s="6" t="s">
        <v>11410</v>
      </c>
      <c r="M3970" s="6" t="s">
        <v>35</v>
      </c>
      <c r="N3970" s="11" t="s">
        <v>78</v>
      </c>
      <c r="O3970" s="3" t="s">
        <v>79</v>
      </c>
      <c r="P3970" s="32" t="s">
        <v>38</v>
      </c>
      <c r="Q3970" s="11" t="s">
        <v>39</v>
      </c>
      <c r="R3970" s="9">
        <v>7</v>
      </c>
      <c r="S3970" s="9">
        <v>7896.91</v>
      </c>
      <c r="T3970" s="9">
        <f t="shared" si="2043"/>
        <v>55278.369999999995</v>
      </c>
      <c r="U3970" s="9">
        <f t="shared" si="2044"/>
        <v>61911.774400000002</v>
      </c>
      <c r="V3970" s="6" t="s">
        <v>80</v>
      </c>
      <c r="W3970" s="345">
        <v>2016</v>
      </c>
      <c r="X3970" s="41"/>
    </row>
    <row r="3971" spans="1:24" ht="153" x14ac:dyDescent="0.25">
      <c r="A3971" s="6" t="s">
        <v>11655</v>
      </c>
      <c r="B3971" s="6" t="s">
        <v>25</v>
      </c>
      <c r="C3971" s="11" t="s">
        <v>11786</v>
      </c>
      <c r="D3971" s="11" t="s">
        <v>366</v>
      </c>
      <c r="E3971" s="11" t="s">
        <v>11787</v>
      </c>
      <c r="F3971" s="6" t="s">
        <v>11503</v>
      </c>
      <c r="G3971" s="6" t="s">
        <v>30</v>
      </c>
      <c r="H3971" s="126">
        <v>60</v>
      </c>
      <c r="I3971" s="6" t="s">
        <v>31</v>
      </c>
      <c r="J3971" s="6" t="s">
        <v>32</v>
      </c>
      <c r="K3971" s="6" t="s">
        <v>95</v>
      </c>
      <c r="L3971" s="6" t="s">
        <v>11410</v>
      </c>
      <c r="M3971" s="6" t="s">
        <v>35</v>
      </c>
      <c r="N3971" s="11" t="s">
        <v>78</v>
      </c>
      <c r="O3971" s="3" t="s">
        <v>79</v>
      </c>
      <c r="P3971" s="32" t="s">
        <v>38</v>
      </c>
      <c r="Q3971" s="11" t="s">
        <v>39</v>
      </c>
      <c r="R3971" s="9">
        <v>1</v>
      </c>
      <c r="S3971" s="9">
        <v>1314.2</v>
      </c>
      <c r="T3971" s="9">
        <f t="shared" si="2043"/>
        <v>1314.2</v>
      </c>
      <c r="U3971" s="9">
        <f t="shared" si="2044"/>
        <v>1471.9040000000002</v>
      </c>
      <c r="V3971" s="6" t="s">
        <v>80</v>
      </c>
      <c r="W3971" s="345">
        <v>2016</v>
      </c>
      <c r="X3971" s="41"/>
    </row>
    <row r="3972" spans="1:24" ht="153" x14ac:dyDescent="0.25">
      <c r="A3972" s="6" t="s">
        <v>11656</v>
      </c>
      <c r="B3972" s="6" t="s">
        <v>25</v>
      </c>
      <c r="C3972" s="11" t="s">
        <v>11786</v>
      </c>
      <c r="D3972" s="11" t="s">
        <v>366</v>
      </c>
      <c r="E3972" s="11" t="s">
        <v>11787</v>
      </c>
      <c r="F3972" s="6" t="s">
        <v>11504</v>
      </c>
      <c r="G3972" s="6" t="s">
        <v>30</v>
      </c>
      <c r="H3972" s="126">
        <v>60</v>
      </c>
      <c r="I3972" s="6" t="s">
        <v>31</v>
      </c>
      <c r="J3972" s="6" t="s">
        <v>32</v>
      </c>
      <c r="K3972" s="6" t="s">
        <v>95</v>
      </c>
      <c r="L3972" s="6" t="s">
        <v>11410</v>
      </c>
      <c r="M3972" s="6" t="s">
        <v>35</v>
      </c>
      <c r="N3972" s="11" t="s">
        <v>78</v>
      </c>
      <c r="O3972" s="3" t="s">
        <v>79</v>
      </c>
      <c r="P3972" s="32" t="s">
        <v>38</v>
      </c>
      <c r="Q3972" s="11" t="s">
        <v>39</v>
      </c>
      <c r="R3972" s="9">
        <v>4</v>
      </c>
      <c r="S3972" s="9">
        <v>8013.01</v>
      </c>
      <c r="T3972" s="9">
        <f t="shared" si="2043"/>
        <v>32052.04</v>
      </c>
      <c r="U3972" s="9">
        <f t="shared" si="2044"/>
        <v>35898.284800000001</v>
      </c>
      <c r="V3972" s="6" t="s">
        <v>80</v>
      </c>
      <c r="W3972" s="345">
        <v>2016</v>
      </c>
      <c r="X3972" s="41"/>
    </row>
    <row r="3973" spans="1:24" ht="153" x14ac:dyDescent="0.25">
      <c r="A3973" s="6" t="s">
        <v>11657</v>
      </c>
      <c r="B3973" s="6" t="s">
        <v>25</v>
      </c>
      <c r="C3973" s="11" t="s">
        <v>1974</v>
      </c>
      <c r="D3973" s="11" t="s">
        <v>366</v>
      </c>
      <c r="E3973" s="11" t="s">
        <v>1975</v>
      </c>
      <c r="F3973" s="6" t="s">
        <v>11505</v>
      </c>
      <c r="G3973" s="6" t="s">
        <v>30</v>
      </c>
      <c r="H3973" s="126">
        <v>60</v>
      </c>
      <c r="I3973" s="6" t="s">
        <v>31</v>
      </c>
      <c r="J3973" s="6" t="s">
        <v>32</v>
      </c>
      <c r="K3973" s="6" t="s">
        <v>95</v>
      </c>
      <c r="L3973" s="6" t="s">
        <v>11410</v>
      </c>
      <c r="M3973" s="6" t="s">
        <v>35</v>
      </c>
      <c r="N3973" s="11" t="s">
        <v>78</v>
      </c>
      <c r="O3973" s="3" t="s">
        <v>79</v>
      </c>
      <c r="P3973" s="32" t="s">
        <v>38</v>
      </c>
      <c r="Q3973" s="11" t="s">
        <v>39</v>
      </c>
      <c r="R3973" s="9">
        <v>78</v>
      </c>
      <c r="S3973" s="9">
        <v>1314.2</v>
      </c>
      <c r="T3973" s="9">
        <f t="shared" si="2043"/>
        <v>102507.6</v>
      </c>
      <c r="U3973" s="9">
        <f t="shared" si="2044"/>
        <v>114808.51200000002</v>
      </c>
      <c r="V3973" s="6" t="s">
        <v>80</v>
      </c>
      <c r="W3973" s="345">
        <v>2016</v>
      </c>
      <c r="X3973" s="41"/>
    </row>
    <row r="3974" spans="1:24" ht="153" x14ac:dyDescent="0.25">
      <c r="A3974" s="6" t="s">
        <v>11658</v>
      </c>
      <c r="B3974" s="6" t="s">
        <v>25</v>
      </c>
      <c r="C3974" s="11" t="s">
        <v>11788</v>
      </c>
      <c r="D3974" s="11" t="s">
        <v>366</v>
      </c>
      <c r="E3974" s="11" t="s">
        <v>11789</v>
      </c>
      <c r="F3974" s="6" t="s">
        <v>11506</v>
      </c>
      <c r="G3974" s="6" t="s">
        <v>30</v>
      </c>
      <c r="H3974" s="126">
        <v>60</v>
      </c>
      <c r="I3974" s="6" t="s">
        <v>31</v>
      </c>
      <c r="J3974" s="6" t="s">
        <v>32</v>
      </c>
      <c r="K3974" s="6" t="s">
        <v>95</v>
      </c>
      <c r="L3974" s="6" t="s">
        <v>11410</v>
      </c>
      <c r="M3974" s="6" t="s">
        <v>35</v>
      </c>
      <c r="N3974" s="11" t="s">
        <v>78</v>
      </c>
      <c r="O3974" s="3" t="s">
        <v>79</v>
      </c>
      <c r="P3974" s="32" t="s">
        <v>38</v>
      </c>
      <c r="Q3974" s="11" t="s">
        <v>39</v>
      </c>
      <c r="R3974" s="9">
        <v>5</v>
      </c>
      <c r="S3974" s="9">
        <v>9867.7199999999993</v>
      </c>
      <c r="T3974" s="9">
        <f t="shared" si="2043"/>
        <v>49338.6</v>
      </c>
      <c r="U3974" s="9">
        <f t="shared" si="2044"/>
        <v>55259.232000000004</v>
      </c>
      <c r="V3974" s="6" t="s">
        <v>80</v>
      </c>
      <c r="W3974" s="345">
        <v>2016</v>
      </c>
      <c r="X3974" s="41"/>
    </row>
    <row r="3975" spans="1:24" ht="153" x14ac:dyDescent="0.25">
      <c r="A3975" s="6" t="s">
        <v>11659</v>
      </c>
      <c r="B3975" s="6" t="s">
        <v>25</v>
      </c>
      <c r="C3975" s="11" t="s">
        <v>1836</v>
      </c>
      <c r="D3975" s="11" t="s">
        <v>366</v>
      </c>
      <c r="E3975" s="11" t="s">
        <v>1837</v>
      </c>
      <c r="F3975" s="6" t="s">
        <v>11507</v>
      </c>
      <c r="G3975" s="6" t="s">
        <v>30</v>
      </c>
      <c r="H3975" s="126">
        <v>60</v>
      </c>
      <c r="I3975" s="6" t="s">
        <v>31</v>
      </c>
      <c r="J3975" s="6" t="s">
        <v>32</v>
      </c>
      <c r="K3975" s="6" t="s">
        <v>95</v>
      </c>
      <c r="L3975" s="6" t="s">
        <v>11410</v>
      </c>
      <c r="M3975" s="6" t="s">
        <v>35</v>
      </c>
      <c r="N3975" s="11" t="s">
        <v>78</v>
      </c>
      <c r="O3975" s="3" t="s">
        <v>79</v>
      </c>
      <c r="P3975" s="32" t="s">
        <v>38</v>
      </c>
      <c r="Q3975" s="11" t="s">
        <v>39</v>
      </c>
      <c r="R3975" s="9">
        <v>16</v>
      </c>
      <c r="S3975" s="9">
        <v>2450.83</v>
      </c>
      <c r="T3975" s="9">
        <f t="shared" si="2043"/>
        <v>39213.279999999999</v>
      </c>
      <c r="U3975" s="9">
        <f t="shared" si="2044"/>
        <v>43918.873600000006</v>
      </c>
      <c r="V3975" s="6" t="s">
        <v>80</v>
      </c>
      <c r="W3975" s="345">
        <v>2016</v>
      </c>
      <c r="X3975" s="41"/>
    </row>
    <row r="3976" spans="1:24" ht="153" x14ac:dyDescent="0.25">
      <c r="A3976" s="6" t="s">
        <v>11660</v>
      </c>
      <c r="B3976" s="6" t="s">
        <v>25</v>
      </c>
      <c r="C3976" s="11" t="s">
        <v>11790</v>
      </c>
      <c r="D3976" s="11" t="s">
        <v>366</v>
      </c>
      <c r="E3976" s="11" t="s">
        <v>11791</v>
      </c>
      <c r="F3976" s="6" t="s">
        <v>11508</v>
      </c>
      <c r="G3976" s="6" t="s">
        <v>30</v>
      </c>
      <c r="H3976" s="126">
        <v>60</v>
      </c>
      <c r="I3976" s="6" t="s">
        <v>31</v>
      </c>
      <c r="J3976" s="6" t="s">
        <v>32</v>
      </c>
      <c r="K3976" s="6" t="s">
        <v>95</v>
      </c>
      <c r="L3976" s="6" t="s">
        <v>11410</v>
      </c>
      <c r="M3976" s="6" t="s">
        <v>35</v>
      </c>
      <c r="N3976" s="11" t="s">
        <v>78</v>
      </c>
      <c r="O3976" s="3" t="s">
        <v>79</v>
      </c>
      <c r="P3976" s="32" t="s">
        <v>38</v>
      </c>
      <c r="Q3976" s="11" t="s">
        <v>39</v>
      </c>
      <c r="R3976" s="9">
        <v>36</v>
      </c>
      <c r="S3976" s="9">
        <v>14054.23</v>
      </c>
      <c r="T3976" s="9">
        <f t="shared" si="2043"/>
        <v>505952.27999999997</v>
      </c>
      <c r="U3976" s="9">
        <f t="shared" si="2044"/>
        <v>566666.55359999998</v>
      </c>
      <c r="V3976" s="6" t="s">
        <v>80</v>
      </c>
      <c r="W3976" s="345">
        <v>2016</v>
      </c>
      <c r="X3976" s="41"/>
    </row>
    <row r="3977" spans="1:24" ht="153" x14ac:dyDescent="0.25">
      <c r="A3977" s="6" t="s">
        <v>11661</v>
      </c>
      <c r="B3977" s="6" t="s">
        <v>25</v>
      </c>
      <c r="C3977" s="11" t="s">
        <v>11792</v>
      </c>
      <c r="D3977" s="11" t="s">
        <v>366</v>
      </c>
      <c r="E3977" s="11" t="s">
        <v>11793</v>
      </c>
      <c r="F3977" s="6" t="s">
        <v>11509</v>
      </c>
      <c r="G3977" s="6" t="s">
        <v>30</v>
      </c>
      <c r="H3977" s="126">
        <v>60</v>
      </c>
      <c r="I3977" s="6" t="s">
        <v>31</v>
      </c>
      <c r="J3977" s="6" t="s">
        <v>32</v>
      </c>
      <c r="K3977" s="6" t="s">
        <v>95</v>
      </c>
      <c r="L3977" s="6" t="s">
        <v>11410</v>
      </c>
      <c r="M3977" s="6" t="s">
        <v>35</v>
      </c>
      <c r="N3977" s="11" t="s">
        <v>78</v>
      </c>
      <c r="O3977" s="3" t="s">
        <v>79</v>
      </c>
      <c r="P3977" s="32" t="s">
        <v>38</v>
      </c>
      <c r="Q3977" s="11" t="s">
        <v>39</v>
      </c>
      <c r="R3977" s="9">
        <v>5</v>
      </c>
      <c r="S3977" s="9">
        <v>4559.2</v>
      </c>
      <c r="T3977" s="9">
        <f t="shared" si="2043"/>
        <v>22796</v>
      </c>
      <c r="U3977" s="9">
        <f t="shared" si="2044"/>
        <v>25531.520000000004</v>
      </c>
      <c r="V3977" s="6" t="s">
        <v>80</v>
      </c>
      <c r="W3977" s="345">
        <v>2016</v>
      </c>
      <c r="X3977" s="41"/>
    </row>
    <row r="3978" spans="1:24" ht="153" x14ac:dyDescent="0.25">
      <c r="A3978" s="6" t="s">
        <v>11662</v>
      </c>
      <c r="B3978" s="6" t="s">
        <v>25</v>
      </c>
      <c r="C3978" s="11" t="s">
        <v>11773</v>
      </c>
      <c r="D3978" s="11" t="s">
        <v>11766</v>
      </c>
      <c r="E3978" s="11" t="s">
        <v>11774</v>
      </c>
      <c r="F3978" s="6" t="s">
        <v>11510</v>
      </c>
      <c r="G3978" s="6" t="s">
        <v>30</v>
      </c>
      <c r="H3978" s="126">
        <v>60</v>
      </c>
      <c r="I3978" s="6" t="s">
        <v>31</v>
      </c>
      <c r="J3978" s="6" t="s">
        <v>32</v>
      </c>
      <c r="K3978" s="6" t="s">
        <v>95</v>
      </c>
      <c r="L3978" s="6" t="s">
        <v>11410</v>
      </c>
      <c r="M3978" s="6" t="s">
        <v>35</v>
      </c>
      <c r="N3978" s="11" t="s">
        <v>78</v>
      </c>
      <c r="O3978" s="3" t="s">
        <v>79</v>
      </c>
      <c r="P3978" s="32" t="s">
        <v>38</v>
      </c>
      <c r="Q3978" s="11" t="s">
        <v>39</v>
      </c>
      <c r="R3978" s="9">
        <v>9</v>
      </c>
      <c r="S3978" s="9">
        <v>14726.45</v>
      </c>
      <c r="T3978" s="9">
        <f t="shared" si="2043"/>
        <v>132538.05000000002</v>
      </c>
      <c r="U3978" s="9">
        <f t="shared" si="2044"/>
        <v>148442.61600000004</v>
      </c>
      <c r="V3978" s="6" t="s">
        <v>80</v>
      </c>
      <c r="W3978" s="345">
        <v>2016</v>
      </c>
      <c r="X3978" s="41"/>
    </row>
    <row r="3979" spans="1:24" ht="153" x14ac:dyDescent="0.25">
      <c r="A3979" s="6" t="s">
        <v>11663</v>
      </c>
      <c r="B3979" s="6" t="s">
        <v>25</v>
      </c>
      <c r="C3979" s="11" t="s">
        <v>11768</v>
      </c>
      <c r="D3979" s="11" t="s">
        <v>366</v>
      </c>
      <c r="E3979" s="11" t="s">
        <v>11769</v>
      </c>
      <c r="F3979" s="6" t="s">
        <v>11511</v>
      </c>
      <c r="G3979" s="6" t="s">
        <v>30</v>
      </c>
      <c r="H3979" s="126">
        <v>60</v>
      </c>
      <c r="I3979" s="6" t="s">
        <v>31</v>
      </c>
      <c r="J3979" s="6" t="s">
        <v>32</v>
      </c>
      <c r="K3979" s="6" t="s">
        <v>95</v>
      </c>
      <c r="L3979" s="6" t="s">
        <v>11410</v>
      </c>
      <c r="M3979" s="6" t="s">
        <v>35</v>
      </c>
      <c r="N3979" s="11" t="s">
        <v>78</v>
      </c>
      <c r="O3979" s="3" t="s">
        <v>79</v>
      </c>
      <c r="P3979" s="32" t="s">
        <v>38</v>
      </c>
      <c r="Q3979" s="11" t="s">
        <v>39</v>
      </c>
      <c r="R3979" s="9">
        <v>135</v>
      </c>
      <c r="S3979" s="9">
        <v>4559.2</v>
      </c>
      <c r="T3979" s="9">
        <f t="shared" si="2043"/>
        <v>615492</v>
      </c>
      <c r="U3979" s="9">
        <f t="shared" si="2044"/>
        <v>689351.04</v>
      </c>
      <c r="V3979" s="6" t="s">
        <v>80</v>
      </c>
      <c r="W3979" s="345">
        <v>2016</v>
      </c>
      <c r="X3979" s="41"/>
    </row>
    <row r="3980" spans="1:24" ht="153" x14ac:dyDescent="0.25">
      <c r="A3980" s="6" t="s">
        <v>11664</v>
      </c>
      <c r="B3980" s="6" t="s">
        <v>25</v>
      </c>
      <c r="C3980" s="11" t="s">
        <v>8312</v>
      </c>
      <c r="D3980" s="11" t="s">
        <v>366</v>
      </c>
      <c r="E3980" s="11" t="s">
        <v>8313</v>
      </c>
      <c r="F3980" s="6" t="s">
        <v>11512</v>
      </c>
      <c r="G3980" s="6" t="s">
        <v>30</v>
      </c>
      <c r="H3980" s="126">
        <v>60</v>
      </c>
      <c r="I3980" s="6" t="s">
        <v>31</v>
      </c>
      <c r="J3980" s="6" t="s">
        <v>32</v>
      </c>
      <c r="K3980" s="6" t="s">
        <v>95</v>
      </c>
      <c r="L3980" s="6" t="s">
        <v>11410</v>
      </c>
      <c r="M3980" s="6" t="s">
        <v>35</v>
      </c>
      <c r="N3980" s="11" t="s">
        <v>78</v>
      </c>
      <c r="O3980" s="3" t="s">
        <v>79</v>
      </c>
      <c r="P3980" s="32" t="s">
        <v>38</v>
      </c>
      <c r="Q3980" s="11" t="s">
        <v>39</v>
      </c>
      <c r="R3980" s="9">
        <v>10</v>
      </c>
      <c r="S3980" s="9">
        <v>8432.58</v>
      </c>
      <c r="T3980" s="9">
        <f t="shared" si="2043"/>
        <v>84325.8</v>
      </c>
      <c r="U3980" s="9">
        <f t="shared" si="2044"/>
        <v>94444.896000000008</v>
      </c>
      <c r="V3980" s="6" t="s">
        <v>80</v>
      </c>
      <c r="W3980" s="345">
        <v>2016</v>
      </c>
      <c r="X3980" s="41"/>
    </row>
    <row r="3981" spans="1:24" ht="153" x14ac:dyDescent="0.25">
      <c r="A3981" s="6" t="s">
        <v>11665</v>
      </c>
      <c r="B3981" s="6" t="s">
        <v>25</v>
      </c>
      <c r="C3981" s="11" t="s">
        <v>11775</v>
      </c>
      <c r="D3981" s="11" t="s">
        <v>366</v>
      </c>
      <c r="E3981" s="11" t="s">
        <v>11776</v>
      </c>
      <c r="F3981" s="6" t="s">
        <v>11513</v>
      </c>
      <c r="G3981" s="6" t="s">
        <v>30</v>
      </c>
      <c r="H3981" s="126">
        <v>60</v>
      </c>
      <c r="I3981" s="6" t="s">
        <v>31</v>
      </c>
      <c r="J3981" s="6" t="s">
        <v>32</v>
      </c>
      <c r="K3981" s="6" t="s">
        <v>95</v>
      </c>
      <c r="L3981" s="6" t="s">
        <v>11410</v>
      </c>
      <c r="M3981" s="6" t="s">
        <v>35</v>
      </c>
      <c r="N3981" s="11" t="s">
        <v>78</v>
      </c>
      <c r="O3981" s="3" t="s">
        <v>79</v>
      </c>
      <c r="P3981" s="32" t="s">
        <v>38</v>
      </c>
      <c r="Q3981" s="11" t="s">
        <v>39</v>
      </c>
      <c r="R3981" s="9">
        <v>8</v>
      </c>
      <c r="S3981" s="9">
        <v>8432.5300000000007</v>
      </c>
      <c r="T3981" s="9">
        <f t="shared" si="2043"/>
        <v>67460.240000000005</v>
      </c>
      <c r="U3981" s="9">
        <f t="shared" si="2044"/>
        <v>75555.468800000017</v>
      </c>
      <c r="V3981" s="6" t="s">
        <v>80</v>
      </c>
      <c r="W3981" s="345">
        <v>2016</v>
      </c>
      <c r="X3981" s="41"/>
    </row>
    <row r="3982" spans="1:24" ht="153" x14ac:dyDescent="0.25">
      <c r="A3982" s="6" t="s">
        <v>11666</v>
      </c>
      <c r="B3982" s="6" t="s">
        <v>25</v>
      </c>
      <c r="C3982" s="11" t="s">
        <v>11777</v>
      </c>
      <c r="D3982" s="11" t="s">
        <v>366</v>
      </c>
      <c r="E3982" s="11" t="s">
        <v>11778</v>
      </c>
      <c r="F3982" s="6" t="s">
        <v>11514</v>
      </c>
      <c r="G3982" s="6" t="s">
        <v>30</v>
      </c>
      <c r="H3982" s="126">
        <v>60</v>
      </c>
      <c r="I3982" s="6" t="s">
        <v>31</v>
      </c>
      <c r="J3982" s="6" t="s">
        <v>32</v>
      </c>
      <c r="K3982" s="6" t="s">
        <v>95</v>
      </c>
      <c r="L3982" s="6" t="s">
        <v>11410</v>
      </c>
      <c r="M3982" s="6" t="s">
        <v>35</v>
      </c>
      <c r="N3982" s="11" t="s">
        <v>78</v>
      </c>
      <c r="O3982" s="3" t="s">
        <v>79</v>
      </c>
      <c r="P3982" s="32" t="s">
        <v>38</v>
      </c>
      <c r="Q3982" s="11" t="s">
        <v>39</v>
      </c>
      <c r="R3982" s="9">
        <v>26</v>
      </c>
      <c r="S3982" s="9">
        <v>8432.5300000000007</v>
      </c>
      <c r="T3982" s="9">
        <f t="shared" si="2043"/>
        <v>219245.78000000003</v>
      </c>
      <c r="U3982" s="9">
        <f t="shared" si="2044"/>
        <v>245555.27360000004</v>
      </c>
      <c r="V3982" s="6" t="s">
        <v>80</v>
      </c>
      <c r="W3982" s="345">
        <v>2016</v>
      </c>
      <c r="X3982" s="41"/>
    </row>
    <row r="3983" spans="1:24" ht="153" x14ac:dyDescent="0.25">
      <c r="A3983" s="6" t="s">
        <v>11667</v>
      </c>
      <c r="B3983" s="6" t="s">
        <v>25</v>
      </c>
      <c r="C3983" s="11" t="s">
        <v>11779</v>
      </c>
      <c r="D3983" s="11" t="s">
        <v>366</v>
      </c>
      <c r="E3983" s="11" t="s">
        <v>11780</v>
      </c>
      <c r="F3983" s="6" t="s">
        <v>11515</v>
      </c>
      <c r="G3983" s="6" t="s">
        <v>30</v>
      </c>
      <c r="H3983" s="126">
        <v>60</v>
      </c>
      <c r="I3983" s="6" t="s">
        <v>31</v>
      </c>
      <c r="J3983" s="6" t="s">
        <v>32</v>
      </c>
      <c r="K3983" s="6" t="s">
        <v>95</v>
      </c>
      <c r="L3983" s="6" t="s">
        <v>11410</v>
      </c>
      <c r="M3983" s="6" t="s">
        <v>35</v>
      </c>
      <c r="N3983" s="11" t="s">
        <v>78</v>
      </c>
      <c r="O3983" s="3" t="s">
        <v>79</v>
      </c>
      <c r="P3983" s="32" t="s">
        <v>38</v>
      </c>
      <c r="Q3983" s="11" t="s">
        <v>39</v>
      </c>
      <c r="R3983" s="9">
        <v>1</v>
      </c>
      <c r="S3983" s="9">
        <v>8432.58</v>
      </c>
      <c r="T3983" s="9">
        <f t="shared" si="2043"/>
        <v>8432.58</v>
      </c>
      <c r="U3983" s="9">
        <f t="shared" si="2044"/>
        <v>9444.4896000000008</v>
      </c>
      <c r="V3983" s="6" t="s">
        <v>80</v>
      </c>
      <c r="W3983" s="345">
        <v>2016</v>
      </c>
      <c r="X3983" s="41"/>
    </row>
    <row r="3984" spans="1:24" ht="153" x14ac:dyDescent="0.25">
      <c r="A3984" s="6" t="s">
        <v>11668</v>
      </c>
      <c r="B3984" s="6" t="s">
        <v>25</v>
      </c>
      <c r="C3984" s="11" t="s">
        <v>11781</v>
      </c>
      <c r="D3984" s="11" t="s">
        <v>366</v>
      </c>
      <c r="E3984" s="11" t="s">
        <v>11782</v>
      </c>
      <c r="F3984" s="6" t="s">
        <v>11516</v>
      </c>
      <c r="G3984" s="6" t="s">
        <v>30</v>
      </c>
      <c r="H3984" s="126">
        <v>60</v>
      </c>
      <c r="I3984" s="6" t="s">
        <v>31</v>
      </c>
      <c r="J3984" s="6" t="s">
        <v>32</v>
      </c>
      <c r="K3984" s="6" t="s">
        <v>95</v>
      </c>
      <c r="L3984" s="6" t="s">
        <v>11410</v>
      </c>
      <c r="M3984" s="6" t="s">
        <v>35</v>
      </c>
      <c r="N3984" s="11" t="s">
        <v>78</v>
      </c>
      <c r="O3984" s="3" t="s">
        <v>79</v>
      </c>
      <c r="P3984" s="32" t="s">
        <v>38</v>
      </c>
      <c r="Q3984" s="11" t="s">
        <v>39</v>
      </c>
      <c r="R3984" s="9">
        <v>3</v>
      </c>
      <c r="S3984" s="9">
        <v>8432.5300000000007</v>
      </c>
      <c r="T3984" s="9">
        <f t="shared" si="2043"/>
        <v>25297.590000000004</v>
      </c>
      <c r="U3984" s="9">
        <f t="shared" si="2044"/>
        <v>28333.300800000008</v>
      </c>
      <c r="V3984" s="6" t="s">
        <v>80</v>
      </c>
      <c r="W3984" s="345">
        <v>2016</v>
      </c>
      <c r="X3984" s="41"/>
    </row>
    <row r="3985" spans="1:24" ht="153" x14ac:dyDescent="0.25">
      <c r="A3985" s="6" t="s">
        <v>11669</v>
      </c>
      <c r="B3985" s="6" t="s">
        <v>25</v>
      </c>
      <c r="C3985" s="11" t="s">
        <v>11781</v>
      </c>
      <c r="D3985" s="11" t="s">
        <v>366</v>
      </c>
      <c r="E3985" s="11" t="s">
        <v>11782</v>
      </c>
      <c r="F3985" s="6" t="s">
        <v>11517</v>
      </c>
      <c r="G3985" s="6" t="s">
        <v>30</v>
      </c>
      <c r="H3985" s="126">
        <v>60</v>
      </c>
      <c r="I3985" s="6" t="s">
        <v>31</v>
      </c>
      <c r="J3985" s="6" t="s">
        <v>32</v>
      </c>
      <c r="K3985" s="6" t="s">
        <v>95</v>
      </c>
      <c r="L3985" s="6" t="s">
        <v>11410</v>
      </c>
      <c r="M3985" s="6" t="s">
        <v>35</v>
      </c>
      <c r="N3985" s="11" t="s">
        <v>78</v>
      </c>
      <c r="O3985" s="3" t="s">
        <v>79</v>
      </c>
      <c r="P3985" s="32" t="s">
        <v>38</v>
      </c>
      <c r="Q3985" s="11" t="s">
        <v>39</v>
      </c>
      <c r="R3985" s="9">
        <v>127</v>
      </c>
      <c r="S3985" s="9">
        <v>8432.5300000000007</v>
      </c>
      <c r="T3985" s="9">
        <f t="shared" si="2043"/>
        <v>1070931.31</v>
      </c>
      <c r="U3985" s="9">
        <f t="shared" si="2044"/>
        <v>1199443.0672000002</v>
      </c>
      <c r="V3985" s="6" t="s">
        <v>80</v>
      </c>
      <c r="W3985" s="345">
        <v>2016</v>
      </c>
      <c r="X3985" s="41"/>
    </row>
    <row r="3986" spans="1:24" ht="153" x14ac:dyDescent="0.25">
      <c r="A3986" s="6" t="s">
        <v>11670</v>
      </c>
      <c r="B3986" s="6" t="s">
        <v>25</v>
      </c>
      <c r="C3986" s="11" t="s">
        <v>11794</v>
      </c>
      <c r="D3986" s="11" t="s">
        <v>366</v>
      </c>
      <c r="E3986" s="11" t="s">
        <v>11783</v>
      </c>
      <c r="F3986" s="6" t="s">
        <v>11518</v>
      </c>
      <c r="G3986" s="6" t="s">
        <v>30</v>
      </c>
      <c r="H3986" s="126">
        <v>60</v>
      </c>
      <c r="I3986" s="6" t="s">
        <v>31</v>
      </c>
      <c r="J3986" s="6" t="s">
        <v>32</v>
      </c>
      <c r="K3986" s="6" t="s">
        <v>95</v>
      </c>
      <c r="L3986" s="6" t="s">
        <v>11410</v>
      </c>
      <c r="M3986" s="6" t="s">
        <v>35</v>
      </c>
      <c r="N3986" s="11" t="s">
        <v>78</v>
      </c>
      <c r="O3986" s="3" t="s">
        <v>79</v>
      </c>
      <c r="P3986" s="32" t="s">
        <v>38</v>
      </c>
      <c r="Q3986" s="11" t="s">
        <v>39</v>
      </c>
      <c r="R3986" s="9">
        <v>1</v>
      </c>
      <c r="S3986" s="9">
        <v>8432.5300000000007</v>
      </c>
      <c r="T3986" s="9">
        <f t="shared" si="2043"/>
        <v>8432.5300000000007</v>
      </c>
      <c r="U3986" s="9">
        <f t="shared" si="2044"/>
        <v>9444.4336000000021</v>
      </c>
      <c r="V3986" s="6" t="s">
        <v>80</v>
      </c>
      <c r="W3986" s="345">
        <v>2016</v>
      </c>
      <c r="X3986" s="41"/>
    </row>
    <row r="3987" spans="1:24" ht="153" x14ac:dyDescent="0.25">
      <c r="A3987" s="6" t="s">
        <v>11671</v>
      </c>
      <c r="B3987" s="6" t="s">
        <v>25</v>
      </c>
      <c r="C3987" s="11" t="s">
        <v>11794</v>
      </c>
      <c r="D3987" s="11" t="s">
        <v>366</v>
      </c>
      <c r="E3987" s="11" t="s">
        <v>11783</v>
      </c>
      <c r="F3987" s="6" t="s">
        <v>11519</v>
      </c>
      <c r="G3987" s="6" t="s">
        <v>30</v>
      </c>
      <c r="H3987" s="126">
        <v>60</v>
      </c>
      <c r="I3987" s="6" t="s">
        <v>31</v>
      </c>
      <c r="J3987" s="6" t="s">
        <v>32</v>
      </c>
      <c r="K3987" s="6" t="s">
        <v>95</v>
      </c>
      <c r="L3987" s="6" t="s">
        <v>11410</v>
      </c>
      <c r="M3987" s="6" t="s">
        <v>35</v>
      </c>
      <c r="N3987" s="11" t="s">
        <v>78</v>
      </c>
      <c r="O3987" s="3" t="s">
        <v>79</v>
      </c>
      <c r="P3987" s="32" t="s">
        <v>38</v>
      </c>
      <c r="Q3987" s="11" t="s">
        <v>39</v>
      </c>
      <c r="R3987" s="9">
        <v>5</v>
      </c>
      <c r="S3987" s="9">
        <v>8432.5300000000007</v>
      </c>
      <c r="T3987" s="9">
        <f t="shared" si="2043"/>
        <v>42162.65</v>
      </c>
      <c r="U3987" s="9">
        <f t="shared" si="2044"/>
        <v>47222.168000000005</v>
      </c>
      <c r="V3987" s="6" t="s">
        <v>80</v>
      </c>
      <c r="W3987" s="345">
        <v>2016</v>
      </c>
      <c r="X3987" s="41"/>
    </row>
    <row r="3988" spans="1:24" ht="153" x14ac:dyDescent="0.25">
      <c r="A3988" s="6" t="s">
        <v>11672</v>
      </c>
      <c r="B3988" s="6" t="s">
        <v>25</v>
      </c>
      <c r="C3988" s="11" t="s">
        <v>1864</v>
      </c>
      <c r="D3988" s="11" t="s">
        <v>366</v>
      </c>
      <c r="E3988" s="11" t="s">
        <v>1865</v>
      </c>
      <c r="F3988" s="6" t="s">
        <v>11521</v>
      </c>
      <c r="G3988" s="6" t="s">
        <v>30</v>
      </c>
      <c r="H3988" s="126">
        <v>60</v>
      </c>
      <c r="I3988" s="6" t="s">
        <v>31</v>
      </c>
      <c r="J3988" s="6" t="s">
        <v>32</v>
      </c>
      <c r="K3988" s="6" t="s">
        <v>95</v>
      </c>
      <c r="L3988" s="6" t="s">
        <v>11410</v>
      </c>
      <c r="M3988" s="6" t="s">
        <v>35</v>
      </c>
      <c r="N3988" s="11" t="s">
        <v>78</v>
      </c>
      <c r="O3988" s="3" t="s">
        <v>79</v>
      </c>
      <c r="P3988" s="32" t="s">
        <v>38</v>
      </c>
      <c r="Q3988" s="11" t="s">
        <v>39</v>
      </c>
      <c r="R3988" s="9">
        <v>231</v>
      </c>
      <c r="S3988" s="9">
        <v>5106.54</v>
      </c>
      <c r="T3988" s="9">
        <f t="shared" ref="T3988:T4004" si="2045">S3988*R3988</f>
        <v>1179610.74</v>
      </c>
      <c r="U3988" s="9">
        <f t="shared" ref="U3988:U4004" si="2046">T3988*1.12</f>
        <v>1321164.0288000002</v>
      </c>
      <c r="V3988" s="6"/>
      <c r="W3988" s="345">
        <v>2016</v>
      </c>
      <c r="X3988" s="41"/>
    </row>
    <row r="3989" spans="1:24" ht="153" x14ac:dyDescent="0.25">
      <c r="A3989" s="6" t="s">
        <v>11673</v>
      </c>
      <c r="B3989" s="6" t="s">
        <v>25</v>
      </c>
      <c r="C3989" s="11" t="s">
        <v>1974</v>
      </c>
      <c r="D3989" s="11" t="s">
        <v>366</v>
      </c>
      <c r="E3989" s="11" t="s">
        <v>1975</v>
      </c>
      <c r="F3989" s="6" t="s">
        <v>11522</v>
      </c>
      <c r="G3989" s="6" t="s">
        <v>30</v>
      </c>
      <c r="H3989" s="126">
        <v>60</v>
      </c>
      <c r="I3989" s="6" t="s">
        <v>31</v>
      </c>
      <c r="J3989" s="6" t="s">
        <v>32</v>
      </c>
      <c r="K3989" s="6" t="s">
        <v>95</v>
      </c>
      <c r="L3989" s="6" t="s">
        <v>11410</v>
      </c>
      <c r="M3989" s="6" t="s">
        <v>35</v>
      </c>
      <c r="N3989" s="11" t="s">
        <v>78</v>
      </c>
      <c r="O3989" s="3" t="s">
        <v>79</v>
      </c>
      <c r="P3989" s="32" t="s">
        <v>38</v>
      </c>
      <c r="Q3989" s="11" t="s">
        <v>39</v>
      </c>
      <c r="R3989" s="9">
        <v>228</v>
      </c>
      <c r="S3989" s="9">
        <v>5678.28</v>
      </c>
      <c r="T3989" s="9">
        <f t="shared" si="2045"/>
        <v>1294647.8399999999</v>
      </c>
      <c r="U3989" s="9">
        <f t="shared" si="2046"/>
        <v>1450005.5807999999</v>
      </c>
      <c r="V3989" s="6" t="s">
        <v>80</v>
      </c>
      <c r="W3989" s="345">
        <v>2016</v>
      </c>
      <c r="X3989" s="41"/>
    </row>
    <row r="3990" spans="1:24" ht="153" x14ac:dyDescent="0.25">
      <c r="A3990" s="6" t="s">
        <v>11674</v>
      </c>
      <c r="B3990" s="6" t="s">
        <v>25</v>
      </c>
      <c r="C3990" s="11" t="s">
        <v>1836</v>
      </c>
      <c r="D3990" s="11" t="s">
        <v>366</v>
      </c>
      <c r="E3990" s="11" t="s">
        <v>1837</v>
      </c>
      <c r="F3990" s="6" t="s">
        <v>11523</v>
      </c>
      <c r="G3990" s="6" t="s">
        <v>30</v>
      </c>
      <c r="H3990" s="126">
        <v>60</v>
      </c>
      <c r="I3990" s="6" t="s">
        <v>31</v>
      </c>
      <c r="J3990" s="6" t="s">
        <v>32</v>
      </c>
      <c r="K3990" s="6" t="s">
        <v>95</v>
      </c>
      <c r="L3990" s="6" t="s">
        <v>11410</v>
      </c>
      <c r="M3990" s="6" t="s">
        <v>35</v>
      </c>
      <c r="N3990" s="11" t="s">
        <v>78</v>
      </c>
      <c r="O3990" s="3" t="s">
        <v>79</v>
      </c>
      <c r="P3990" s="32" t="s">
        <v>38</v>
      </c>
      <c r="Q3990" s="11" t="s">
        <v>39</v>
      </c>
      <c r="R3990" s="9">
        <v>126</v>
      </c>
      <c r="S3990" s="9">
        <v>5106.54</v>
      </c>
      <c r="T3990" s="9">
        <f t="shared" si="2045"/>
        <v>643424.04</v>
      </c>
      <c r="U3990" s="9">
        <f t="shared" si="2046"/>
        <v>720634.92480000015</v>
      </c>
      <c r="V3990" s="6" t="s">
        <v>80</v>
      </c>
      <c r="W3990" s="345">
        <v>2016</v>
      </c>
      <c r="X3990" s="41"/>
    </row>
    <row r="3991" spans="1:24" ht="153" x14ac:dyDescent="0.25">
      <c r="A3991" s="6" t="s">
        <v>11675</v>
      </c>
      <c r="B3991" s="6" t="s">
        <v>25</v>
      </c>
      <c r="C3991" s="11" t="s">
        <v>11768</v>
      </c>
      <c r="D3991" s="11" t="s">
        <v>366</v>
      </c>
      <c r="E3991" s="11" t="s">
        <v>11769</v>
      </c>
      <c r="F3991" s="6" t="s">
        <v>11524</v>
      </c>
      <c r="G3991" s="6" t="s">
        <v>30</v>
      </c>
      <c r="H3991" s="126">
        <v>60</v>
      </c>
      <c r="I3991" s="6" t="s">
        <v>31</v>
      </c>
      <c r="J3991" s="6" t="s">
        <v>32</v>
      </c>
      <c r="K3991" s="6" t="s">
        <v>95</v>
      </c>
      <c r="L3991" s="6" t="s">
        <v>11410</v>
      </c>
      <c r="M3991" s="6" t="s">
        <v>35</v>
      </c>
      <c r="N3991" s="11" t="s">
        <v>78</v>
      </c>
      <c r="O3991" s="3" t="s">
        <v>79</v>
      </c>
      <c r="P3991" s="32" t="s">
        <v>38</v>
      </c>
      <c r="Q3991" s="11" t="s">
        <v>39</v>
      </c>
      <c r="R3991" s="9">
        <v>241</v>
      </c>
      <c r="S3991" s="9">
        <v>11364.36</v>
      </c>
      <c r="T3991" s="9">
        <f t="shared" si="2045"/>
        <v>2738810.7600000002</v>
      </c>
      <c r="U3991" s="9">
        <f t="shared" si="2046"/>
        <v>3067468.0512000006</v>
      </c>
      <c r="V3991" s="6" t="s">
        <v>80</v>
      </c>
      <c r="W3991" s="345">
        <v>2016</v>
      </c>
      <c r="X3991" s="41"/>
    </row>
    <row r="3992" spans="1:24" ht="153" x14ac:dyDescent="0.25">
      <c r="A3992" s="6" t="s">
        <v>11676</v>
      </c>
      <c r="B3992" s="6" t="s">
        <v>25</v>
      </c>
      <c r="C3992" s="11" t="s">
        <v>11781</v>
      </c>
      <c r="D3992" s="11" t="s">
        <v>366</v>
      </c>
      <c r="E3992" s="11" t="s">
        <v>11782</v>
      </c>
      <c r="F3992" s="6" t="s">
        <v>11525</v>
      </c>
      <c r="G3992" s="6" t="s">
        <v>337</v>
      </c>
      <c r="H3992" s="126">
        <v>60</v>
      </c>
      <c r="I3992" s="6" t="s">
        <v>31</v>
      </c>
      <c r="J3992" s="6" t="s">
        <v>32</v>
      </c>
      <c r="K3992" s="6" t="s">
        <v>95</v>
      </c>
      <c r="L3992" s="6" t="s">
        <v>11410</v>
      </c>
      <c r="M3992" s="6" t="s">
        <v>35</v>
      </c>
      <c r="N3992" s="11" t="s">
        <v>78</v>
      </c>
      <c r="O3992" s="3" t="s">
        <v>79</v>
      </c>
      <c r="P3992" s="32" t="s">
        <v>38</v>
      </c>
      <c r="Q3992" s="11" t="s">
        <v>39</v>
      </c>
      <c r="R3992" s="9">
        <v>667</v>
      </c>
      <c r="S3992" s="9">
        <v>15624.04</v>
      </c>
      <c r="T3992" s="9">
        <f t="shared" si="2045"/>
        <v>10421234.68</v>
      </c>
      <c r="U3992" s="9">
        <f t="shared" si="2046"/>
        <v>11671782.841600001</v>
      </c>
      <c r="V3992" s="6" t="s">
        <v>80</v>
      </c>
      <c r="W3992" s="345">
        <v>2016</v>
      </c>
      <c r="X3992" s="41"/>
    </row>
    <row r="3993" spans="1:24" ht="153" x14ac:dyDescent="0.25">
      <c r="A3993" s="6" t="s">
        <v>11677</v>
      </c>
      <c r="B3993" s="6" t="s">
        <v>25</v>
      </c>
      <c r="C3993" s="11" t="s">
        <v>11795</v>
      </c>
      <c r="D3993" s="11" t="s">
        <v>417</v>
      </c>
      <c r="E3993" s="11" t="s">
        <v>11796</v>
      </c>
      <c r="F3993" s="6" t="s">
        <v>11526</v>
      </c>
      <c r="G3993" s="6" t="s">
        <v>30</v>
      </c>
      <c r="H3993" s="126">
        <v>60</v>
      </c>
      <c r="I3993" s="6" t="s">
        <v>31</v>
      </c>
      <c r="J3993" s="6" t="s">
        <v>32</v>
      </c>
      <c r="K3993" s="6" t="s">
        <v>95</v>
      </c>
      <c r="L3993" s="6" t="s">
        <v>11410</v>
      </c>
      <c r="M3993" s="6" t="s">
        <v>35</v>
      </c>
      <c r="N3993" s="11" t="s">
        <v>78</v>
      </c>
      <c r="O3993" s="3" t="s">
        <v>79</v>
      </c>
      <c r="P3993" s="32" t="s">
        <v>38</v>
      </c>
      <c r="Q3993" s="11" t="s">
        <v>39</v>
      </c>
      <c r="R3993" s="9">
        <v>6</v>
      </c>
      <c r="S3993" s="9">
        <v>1131.74</v>
      </c>
      <c r="T3993" s="9">
        <f t="shared" si="2045"/>
        <v>6790.4400000000005</v>
      </c>
      <c r="U3993" s="9">
        <f t="shared" si="2046"/>
        <v>7605.2928000000011</v>
      </c>
      <c r="V3993" s="6" t="s">
        <v>80</v>
      </c>
      <c r="W3993" s="345">
        <v>2016</v>
      </c>
      <c r="X3993" s="41"/>
    </row>
    <row r="3994" spans="1:24" ht="153" x14ac:dyDescent="0.25">
      <c r="A3994" s="6" t="s">
        <v>11678</v>
      </c>
      <c r="B3994" s="6" t="s">
        <v>25</v>
      </c>
      <c r="C3994" s="11" t="s">
        <v>11797</v>
      </c>
      <c r="D3994" s="11" t="s">
        <v>417</v>
      </c>
      <c r="E3994" s="11" t="s">
        <v>11798</v>
      </c>
      <c r="F3994" s="6" t="s">
        <v>11527</v>
      </c>
      <c r="G3994" s="6" t="s">
        <v>30</v>
      </c>
      <c r="H3994" s="126">
        <v>60</v>
      </c>
      <c r="I3994" s="6" t="s">
        <v>31</v>
      </c>
      <c r="J3994" s="6" t="s">
        <v>32</v>
      </c>
      <c r="K3994" s="6" t="s">
        <v>95</v>
      </c>
      <c r="L3994" s="6" t="s">
        <v>11410</v>
      </c>
      <c r="M3994" s="6" t="s">
        <v>35</v>
      </c>
      <c r="N3994" s="11" t="s">
        <v>78</v>
      </c>
      <c r="O3994" s="3" t="s">
        <v>79</v>
      </c>
      <c r="P3994" s="32" t="s">
        <v>38</v>
      </c>
      <c r="Q3994" s="11" t="s">
        <v>39</v>
      </c>
      <c r="R3994" s="9">
        <v>6</v>
      </c>
      <c r="S3994" s="9">
        <v>3764.05</v>
      </c>
      <c r="T3994" s="9">
        <f t="shared" si="2045"/>
        <v>22584.300000000003</v>
      </c>
      <c r="U3994" s="9">
        <f t="shared" si="2046"/>
        <v>25294.416000000005</v>
      </c>
      <c r="V3994" s="6" t="s">
        <v>80</v>
      </c>
      <c r="W3994" s="345">
        <v>2016</v>
      </c>
      <c r="X3994" s="41"/>
    </row>
    <row r="3995" spans="1:24" ht="153" x14ac:dyDescent="0.25">
      <c r="A3995" s="6" t="s">
        <v>11679</v>
      </c>
      <c r="B3995" s="6" t="s">
        <v>25</v>
      </c>
      <c r="C3995" s="11" t="s">
        <v>11820</v>
      </c>
      <c r="D3995" s="11" t="s">
        <v>417</v>
      </c>
      <c r="E3995" s="11" t="s">
        <v>11799</v>
      </c>
      <c r="F3995" s="6" t="s">
        <v>11528</v>
      </c>
      <c r="G3995" s="6" t="s">
        <v>30</v>
      </c>
      <c r="H3995" s="126">
        <v>60</v>
      </c>
      <c r="I3995" s="6" t="s">
        <v>31</v>
      </c>
      <c r="J3995" s="6" t="s">
        <v>32</v>
      </c>
      <c r="K3995" s="6" t="s">
        <v>95</v>
      </c>
      <c r="L3995" s="6" t="s">
        <v>11410</v>
      </c>
      <c r="M3995" s="6" t="s">
        <v>35</v>
      </c>
      <c r="N3995" s="11" t="s">
        <v>78</v>
      </c>
      <c r="O3995" s="3" t="s">
        <v>79</v>
      </c>
      <c r="P3995" s="32" t="s">
        <v>38</v>
      </c>
      <c r="Q3995" s="11" t="s">
        <v>39</v>
      </c>
      <c r="R3995" s="9">
        <v>1</v>
      </c>
      <c r="S3995" s="9">
        <v>16247.48</v>
      </c>
      <c r="T3995" s="9">
        <f t="shared" si="2045"/>
        <v>16247.48</v>
      </c>
      <c r="U3995" s="9">
        <f t="shared" si="2046"/>
        <v>18197.177600000003</v>
      </c>
      <c r="V3995" s="6" t="s">
        <v>80</v>
      </c>
      <c r="W3995" s="345">
        <v>2016</v>
      </c>
      <c r="X3995" s="41"/>
    </row>
    <row r="3996" spans="1:24" ht="153" x14ac:dyDescent="0.25">
      <c r="A3996" s="6" t="s">
        <v>11680</v>
      </c>
      <c r="B3996" s="6" t="s">
        <v>25</v>
      </c>
      <c r="C3996" s="11" t="s">
        <v>11800</v>
      </c>
      <c r="D3996" s="11" t="s">
        <v>417</v>
      </c>
      <c r="E3996" s="11" t="s">
        <v>11801</v>
      </c>
      <c r="F3996" s="6" t="s">
        <v>11529</v>
      </c>
      <c r="G3996" s="6" t="s">
        <v>30</v>
      </c>
      <c r="H3996" s="126">
        <v>60</v>
      </c>
      <c r="I3996" s="6" t="s">
        <v>31</v>
      </c>
      <c r="J3996" s="6" t="s">
        <v>32</v>
      </c>
      <c r="K3996" s="6" t="s">
        <v>95</v>
      </c>
      <c r="L3996" s="6" t="s">
        <v>11410</v>
      </c>
      <c r="M3996" s="6" t="s">
        <v>35</v>
      </c>
      <c r="N3996" s="11" t="s">
        <v>78</v>
      </c>
      <c r="O3996" s="3" t="s">
        <v>79</v>
      </c>
      <c r="P3996" s="32" t="s">
        <v>38</v>
      </c>
      <c r="Q3996" s="11" t="s">
        <v>39</v>
      </c>
      <c r="R3996" s="9">
        <v>3</v>
      </c>
      <c r="S3996" s="9">
        <v>40364.559999999998</v>
      </c>
      <c r="T3996" s="9">
        <f t="shared" si="2045"/>
        <v>121093.68</v>
      </c>
      <c r="U3996" s="9">
        <f t="shared" si="2046"/>
        <v>135624.9216</v>
      </c>
      <c r="V3996" s="6" t="s">
        <v>80</v>
      </c>
      <c r="W3996" s="345">
        <v>2016</v>
      </c>
      <c r="X3996" s="41"/>
    </row>
    <row r="3997" spans="1:24" ht="153" x14ac:dyDescent="0.25">
      <c r="A3997" s="6" t="s">
        <v>11681</v>
      </c>
      <c r="B3997" s="6" t="s">
        <v>25</v>
      </c>
      <c r="C3997" s="11" t="s">
        <v>11802</v>
      </c>
      <c r="D3997" s="11" t="s">
        <v>417</v>
      </c>
      <c r="E3997" s="11" t="s">
        <v>11803</v>
      </c>
      <c r="F3997" s="6" t="s">
        <v>11530</v>
      </c>
      <c r="G3997" s="6" t="s">
        <v>30</v>
      </c>
      <c r="H3997" s="126">
        <v>60</v>
      </c>
      <c r="I3997" s="6" t="s">
        <v>31</v>
      </c>
      <c r="J3997" s="6" t="s">
        <v>32</v>
      </c>
      <c r="K3997" s="6" t="s">
        <v>95</v>
      </c>
      <c r="L3997" s="6" t="s">
        <v>11410</v>
      </c>
      <c r="M3997" s="6" t="s">
        <v>35</v>
      </c>
      <c r="N3997" s="11" t="s">
        <v>78</v>
      </c>
      <c r="O3997" s="3" t="s">
        <v>79</v>
      </c>
      <c r="P3997" s="32" t="s">
        <v>38</v>
      </c>
      <c r="Q3997" s="11" t="s">
        <v>39</v>
      </c>
      <c r="R3997" s="9">
        <v>8</v>
      </c>
      <c r="S3997" s="9">
        <v>6241.23</v>
      </c>
      <c r="T3997" s="9">
        <f t="shared" si="2045"/>
        <v>49929.84</v>
      </c>
      <c r="U3997" s="9">
        <f t="shared" si="2046"/>
        <v>55921.4208</v>
      </c>
      <c r="V3997" s="6" t="s">
        <v>80</v>
      </c>
      <c r="W3997" s="345">
        <v>2016</v>
      </c>
      <c r="X3997" s="41"/>
    </row>
    <row r="3998" spans="1:24" ht="153" x14ac:dyDescent="0.25">
      <c r="A3998" s="6" t="s">
        <v>11682</v>
      </c>
      <c r="B3998" s="6" t="s">
        <v>25</v>
      </c>
      <c r="C3998" s="11" t="s">
        <v>11804</v>
      </c>
      <c r="D3998" s="11" t="s">
        <v>417</v>
      </c>
      <c r="E3998" s="11" t="s">
        <v>11805</v>
      </c>
      <c r="F3998" s="6" t="s">
        <v>11531</v>
      </c>
      <c r="G3998" s="6" t="s">
        <v>30</v>
      </c>
      <c r="H3998" s="126">
        <v>60</v>
      </c>
      <c r="I3998" s="6" t="s">
        <v>31</v>
      </c>
      <c r="J3998" s="6" t="s">
        <v>32</v>
      </c>
      <c r="K3998" s="6" t="s">
        <v>95</v>
      </c>
      <c r="L3998" s="6" t="s">
        <v>11410</v>
      </c>
      <c r="M3998" s="6" t="s">
        <v>35</v>
      </c>
      <c r="N3998" s="11" t="s">
        <v>78</v>
      </c>
      <c r="O3998" s="3" t="s">
        <v>79</v>
      </c>
      <c r="P3998" s="32" t="s">
        <v>38</v>
      </c>
      <c r="Q3998" s="11" t="s">
        <v>39</v>
      </c>
      <c r="R3998" s="9">
        <v>1</v>
      </c>
      <c r="S3998" s="9">
        <v>39960.959999999999</v>
      </c>
      <c r="T3998" s="9">
        <f t="shared" si="2045"/>
        <v>39960.959999999999</v>
      </c>
      <c r="U3998" s="9">
        <f t="shared" si="2046"/>
        <v>44756.275200000004</v>
      </c>
      <c r="V3998" s="6" t="s">
        <v>80</v>
      </c>
      <c r="W3998" s="345">
        <v>2016</v>
      </c>
      <c r="X3998" s="41"/>
    </row>
    <row r="3999" spans="1:24" ht="153" x14ac:dyDescent="0.25">
      <c r="A3999" s="6" t="s">
        <v>11683</v>
      </c>
      <c r="B3999" s="6" t="s">
        <v>25</v>
      </c>
      <c r="C3999" s="11" t="s">
        <v>11806</v>
      </c>
      <c r="D3999" s="11" t="s">
        <v>417</v>
      </c>
      <c r="E3999" s="11" t="s">
        <v>11807</v>
      </c>
      <c r="F3999" s="6" t="s">
        <v>11532</v>
      </c>
      <c r="G3999" s="6" t="s">
        <v>30</v>
      </c>
      <c r="H3999" s="126">
        <v>60</v>
      </c>
      <c r="I3999" s="6" t="s">
        <v>31</v>
      </c>
      <c r="J3999" s="6" t="s">
        <v>32</v>
      </c>
      <c r="K3999" s="6" t="s">
        <v>95</v>
      </c>
      <c r="L3999" s="6" t="s">
        <v>11410</v>
      </c>
      <c r="M3999" s="6" t="s">
        <v>35</v>
      </c>
      <c r="N3999" s="11" t="s">
        <v>78</v>
      </c>
      <c r="O3999" s="3" t="s">
        <v>79</v>
      </c>
      <c r="P3999" s="32" t="s">
        <v>38</v>
      </c>
      <c r="Q3999" s="11" t="s">
        <v>39</v>
      </c>
      <c r="R3999" s="9">
        <v>6</v>
      </c>
      <c r="S3999" s="9">
        <v>16247.48</v>
      </c>
      <c r="T3999" s="9">
        <f t="shared" si="2045"/>
        <v>97484.88</v>
      </c>
      <c r="U3999" s="9">
        <f t="shared" si="2046"/>
        <v>109183.06560000002</v>
      </c>
      <c r="V3999" s="6" t="s">
        <v>80</v>
      </c>
      <c r="W3999" s="345">
        <v>2016</v>
      </c>
      <c r="X3999" s="41"/>
    </row>
    <row r="4000" spans="1:24" ht="153" x14ac:dyDescent="0.25">
      <c r="A4000" s="6" t="s">
        <v>11684</v>
      </c>
      <c r="B4000" s="6" t="s">
        <v>25</v>
      </c>
      <c r="C4000" s="11" t="s">
        <v>11808</v>
      </c>
      <c r="D4000" s="11" t="s">
        <v>417</v>
      </c>
      <c r="E4000" s="11" t="s">
        <v>11809</v>
      </c>
      <c r="F4000" s="6" t="s">
        <v>11533</v>
      </c>
      <c r="G4000" s="6" t="s">
        <v>30</v>
      </c>
      <c r="H4000" s="126">
        <v>60</v>
      </c>
      <c r="I4000" s="6" t="s">
        <v>31</v>
      </c>
      <c r="J4000" s="6" t="s">
        <v>32</v>
      </c>
      <c r="K4000" s="6" t="s">
        <v>95</v>
      </c>
      <c r="L4000" s="6" t="s">
        <v>11410</v>
      </c>
      <c r="M4000" s="6" t="s">
        <v>35</v>
      </c>
      <c r="N4000" s="11" t="s">
        <v>78</v>
      </c>
      <c r="O4000" s="3" t="s">
        <v>79</v>
      </c>
      <c r="P4000" s="32" t="s">
        <v>38</v>
      </c>
      <c r="Q4000" s="11" t="s">
        <v>39</v>
      </c>
      <c r="R4000" s="9">
        <v>2</v>
      </c>
      <c r="S4000" s="9">
        <v>133741.99</v>
      </c>
      <c r="T4000" s="9">
        <f t="shared" si="2045"/>
        <v>267483.98</v>
      </c>
      <c r="U4000" s="9">
        <f t="shared" si="2046"/>
        <v>299582.0576</v>
      </c>
      <c r="V4000" s="6" t="s">
        <v>80</v>
      </c>
      <c r="W4000" s="345">
        <v>2016</v>
      </c>
      <c r="X4000" s="41"/>
    </row>
    <row r="4001" spans="1:24" ht="153" x14ac:dyDescent="0.25">
      <c r="A4001" s="6" t="s">
        <v>11685</v>
      </c>
      <c r="B4001" s="6" t="s">
        <v>25</v>
      </c>
      <c r="C4001" s="11" t="s">
        <v>1852</v>
      </c>
      <c r="D4001" s="11" t="s">
        <v>417</v>
      </c>
      <c r="E4001" s="11" t="s">
        <v>1853</v>
      </c>
      <c r="F4001" s="6" t="s">
        <v>11534</v>
      </c>
      <c r="G4001" s="6" t="s">
        <v>30</v>
      </c>
      <c r="H4001" s="126">
        <v>60</v>
      </c>
      <c r="I4001" s="6" t="s">
        <v>31</v>
      </c>
      <c r="J4001" s="6" t="s">
        <v>32</v>
      </c>
      <c r="K4001" s="6" t="s">
        <v>95</v>
      </c>
      <c r="L4001" s="6" t="s">
        <v>11410</v>
      </c>
      <c r="M4001" s="6" t="s">
        <v>35</v>
      </c>
      <c r="N4001" s="11" t="s">
        <v>78</v>
      </c>
      <c r="O4001" s="3" t="s">
        <v>79</v>
      </c>
      <c r="P4001" s="32" t="s">
        <v>38</v>
      </c>
      <c r="Q4001" s="11" t="s">
        <v>39</v>
      </c>
      <c r="R4001" s="9">
        <v>2</v>
      </c>
      <c r="S4001" s="9">
        <v>77488.97</v>
      </c>
      <c r="T4001" s="9">
        <f t="shared" si="2045"/>
        <v>154977.94</v>
      </c>
      <c r="U4001" s="9">
        <f t="shared" si="2046"/>
        <v>173575.29280000002</v>
      </c>
      <c r="V4001" s="6" t="s">
        <v>80</v>
      </c>
      <c r="W4001" s="345">
        <v>2016</v>
      </c>
      <c r="X4001" s="41"/>
    </row>
    <row r="4002" spans="1:24" ht="153" x14ac:dyDescent="0.25">
      <c r="A4002" s="6" t="s">
        <v>11686</v>
      </c>
      <c r="B4002" s="6" t="s">
        <v>25</v>
      </c>
      <c r="C4002" s="11" t="s">
        <v>11810</v>
      </c>
      <c r="D4002" s="11" t="s">
        <v>417</v>
      </c>
      <c r="E4002" s="11" t="s">
        <v>11811</v>
      </c>
      <c r="F4002" s="6" t="s">
        <v>11535</v>
      </c>
      <c r="G4002" s="6" t="s">
        <v>30</v>
      </c>
      <c r="H4002" s="126">
        <v>60</v>
      </c>
      <c r="I4002" s="6" t="s">
        <v>31</v>
      </c>
      <c r="J4002" s="6" t="s">
        <v>32</v>
      </c>
      <c r="K4002" s="6" t="s">
        <v>95</v>
      </c>
      <c r="L4002" s="6" t="s">
        <v>11410</v>
      </c>
      <c r="M4002" s="6" t="s">
        <v>35</v>
      </c>
      <c r="N4002" s="11" t="s">
        <v>78</v>
      </c>
      <c r="O4002" s="3" t="s">
        <v>79</v>
      </c>
      <c r="P4002" s="32" t="s">
        <v>38</v>
      </c>
      <c r="Q4002" s="11" t="s">
        <v>39</v>
      </c>
      <c r="R4002" s="9">
        <v>13</v>
      </c>
      <c r="S4002" s="9">
        <v>133741.99</v>
      </c>
      <c r="T4002" s="9">
        <f t="shared" si="2045"/>
        <v>1738645.8699999999</v>
      </c>
      <c r="U4002" s="9">
        <f t="shared" si="2046"/>
        <v>1947283.3744000001</v>
      </c>
      <c r="V4002" s="6" t="s">
        <v>80</v>
      </c>
      <c r="W4002" s="345">
        <v>2016</v>
      </c>
      <c r="X4002" s="41"/>
    </row>
    <row r="4003" spans="1:24" ht="153" x14ac:dyDescent="0.25">
      <c r="A4003" s="6" t="s">
        <v>11687</v>
      </c>
      <c r="B4003" s="6" t="s">
        <v>25</v>
      </c>
      <c r="C4003" s="11" t="s">
        <v>11812</v>
      </c>
      <c r="D4003" s="11" t="s">
        <v>417</v>
      </c>
      <c r="E4003" s="11" t="s">
        <v>11813</v>
      </c>
      <c r="F4003" s="6" t="s">
        <v>11536</v>
      </c>
      <c r="G4003" s="6" t="s">
        <v>30</v>
      </c>
      <c r="H4003" s="126">
        <v>60</v>
      </c>
      <c r="I4003" s="6" t="s">
        <v>31</v>
      </c>
      <c r="J4003" s="6" t="s">
        <v>32</v>
      </c>
      <c r="K4003" s="6" t="s">
        <v>95</v>
      </c>
      <c r="L4003" s="6" t="s">
        <v>11410</v>
      </c>
      <c r="M4003" s="6" t="s">
        <v>35</v>
      </c>
      <c r="N4003" s="11" t="s">
        <v>78</v>
      </c>
      <c r="O4003" s="3" t="s">
        <v>79</v>
      </c>
      <c r="P4003" s="32" t="s">
        <v>38</v>
      </c>
      <c r="Q4003" s="11" t="s">
        <v>39</v>
      </c>
      <c r="R4003" s="9">
        <v>11</v>
      </c>
      <c r="S4003" s="9">
        <v>8724.25</v>
      </c>
      <c r="T4003" s="9">
        <f t="shared" si="2045"/>
        <v>95966.75</v>
      </c>
      <c r="U4003" s="9">
        <f t="shared" si="2046"/>
        <v>107482.76000000001</v>
      </c>
      <c r="V4003" s="6" t="s">
        <v>80</v>
      </c>
      <c r="W4003" s="345">
        <v>2016</v>
      </c>
      <c r="X4003" s="41"/>
    </row>
    <row r="4004" spans="1:24" ht="153" x14ac:dyDescent="0.25">
      <c r="A4004" s="6" t="s">
        <v>11688</v>
      </c>
      <c r="B4004" s="6" t="s">
        <v>25</v>
      </c>
      <c r="C4004" s="11" t="s">
        <v>871</v>
      </c>
      <c r="D4004" s="11" t="s">
        <v>417</v>
      </c>
      <c r="E4004" s="11" t="s">
        <v>872</v>
      </c>
      <c r="F4004" s="6" t="s">
        <v>11537</v>
      </c>
      <c r="G4004" s="6" t="s">
        <v>30</v>
      </c>
      <c r="H4004" s="126">
        <v>60</v>
      </c>
      <c r="I4004" s="6" t="s">
        <v>31</v>
      </c>
      <c r="J4004" s="6" t="s">
        <v>32</v>
      </c>
      <c r="K4004" s="6" t="s">
        <v>95</v>
      </c>
      <c r="L4004" s="6" t="s">
        <v>11410</v>
      </c>
      <c r="M4004" s="6" t="s">
        <v>35</v>
      </c>
      <c r="N4004" s="11" t="s">
        <v>78</v>
      </c>
      <c r="O4004" s="3" t="s">
        <v>79</v>
      </c>
      <c r="P4004" s="32" t="s">
        <v>38</v>
      </c>
      <c r="Q4004" s="11" t="s">
        <v>39</v>
      </c>
      <c r="R4004" s="9">
        <v>1</v>
      </c>
      <c r="S4004" s="9">
        <v>6241.66</v>
      </c>
      <c r="T4004" s="9">
        <f t="shared" si="2045"/>
        <v>6241.66</v>
      </c>
      <c r="U4004" s="9">
        <f t="shared" si="2046"/>
        <v>6990.6592000000001</v>
      </c>
      <c r="V4004" s="6" t="s">
        <v>80</v>
      </c>
      <c r="W4004" s="345">
        <v>2016</v>
      </c>
      <c r="X4004" s="41"/>
    </row>
    <row r="4005" spans="1:24" ht="153" x14ac:dyDescent="0.25">
      <c r="A4005" s="6" t="s">
        <v>11689</v>
      </c>
      <c r="B4005" s="6" t="s">
        <v>25</v>
      </c>
      <c r="C4005" s="11" t="s">
        <v>11814</v>
      </c>
      <c r="D4005" s="11" t="s">
        <v>417</v>
      </c>
      <c r="E4005" s="11" t="s">
        <v>11815</v>
      </c>
      <c r="F4005" s="6" t="s">
        <v>11538</v>
      </c>
      <c r="G4005" s="6" t="s">
        <v>30</v>
      </c>
      <c r="H4005" s="126">
        <v>60</v>
      </c>
      <c r="I4005" s="6" t="s">
        <v>31</v>
      </c>
      <c r="J4005" s="6" t="s">
        <v>32</v>
      </c>
      <c r="K4005" s="6" t="s">
        <v>95</v>
      </c>
      <c r="L4005" s="6" t="s">
        <v>11410</v>
      </c>
      <c r="M4005" s="6" t="s">
        <v>35</v>
      </c>
      <c r="N4005" s="11" t="s">
        <v>78</v>
      </c>
      <c r="O4005" s="3" t="s">
        <v>79</v>
      </c>
      <c r="P4005" s="32" t="s">
        <v>38</v>
      </c>
      <c r="Q4005" s="11" t="s">
        <v>39</v>
      </c>
      <c r="R4005" s="9">
        <v>37</v>
      </c>
      <c r="S4005" s="9">
        <v>6489.04</v>
      </c>
      <c r="T4005" s="9">
        <f t="shared" ref="T4005:T4013" si="2047">S4005*R4005</f>
        <v>240094.48</v>
      </c>
      <c r="U4005" s="9">
        <f t="shared" ref="U4005:U4013" si="2048">T4005*1.12</f>
        <v>268905.81760000001</v>
      </c>
      <c r="V4005" s="6" t="s">
        <v>80</v>
      </c>
      <c r="W4005" s="345">
        <v>2016</v>
      </c>
      <c r="X4005" s="41"/>
    </row>
    <row r="4006" spans="1:24" ht="153" x14ac:dyDescent="0.25">
      <c r="A4006" s="6" t="s">
        <v>11690</v>
      </c>
      <c r="B4006" s="6" t="s">
        <v>25</v>
      </c>
      <c r="C4006" s="11" t="s">
        <v>11816</v>
      </c>
      <c r="D4006" s="11" t="s">
        <v>417</v>
      </c>
      <c r="E4006" s="11" t="s">
        <v>11817</v>
      </c>
      <c r="F4006" s="6" t="s">
        <v>11539</v>
      </c>
      <c r="G4006" s="6" t="s">
        <v>30</v>
      </c>
      <c r="H4006" s="126">
        <v>60</v>
      </c>
      <c r="I4006" s="6" t="s">
        <v>31</v>
      </c>
      <c r="J4006" s="6" t="s">
        <v>32</v>
      </c>
      <c r="K4006" s="6" t="s">
        <v>95</v>
      </c>
      <c r="L4006" s="6" t="s">
        <v>11410</v>
      </c>
      <c r="M4006" s="6" t="s">
        <v>35</v>
      </c>
      <c r="N4006" s="11" t="s">
        <v>78</v>
      </c>
      <c r="O4006" s="3" t="s">
        <v>79</v>
      </c>
      <c r="P4006" s="32" t="s">
        <v>38</v>
      </c>
      <c r="Q4006" s="11" t="s">
        <v>39</v>
      </c>
      <c r="R4006" s="9">
        <v>27</v>
      </c>
      <c r="S4006" s="9">
        <v>17125.560000000001</v>
      </c>
      <c r="T4006" s="9">
        <f t="shared" si="2047"/>
        <v>462390.12000000005</v>
      </c>
      <c r="U4006" s="9">
        <f t="shared" si="2048"/>
        <v>517876.93440000009</v>
      </c>
      <c r="V4006" s="6" t="s">
        <v>80</v>
      </c>
      <c r="W4006" s="345">
        <v>2016</v>
      </c>
      <c r="X4006" s="41"/>
    </row>
    <row r="4007" spans="1:24" ht="153" x14ac:dyDescent="0.25">
      <c r="A4007" s="6" t="s">
        <v>11691</v>
      </c>
      <c r="B4007" s="6" t="s">
        <v>25</v>
      </c>
      <c r="C4007" s="11" t="s">
        <v>11818</v>
      </c>
      <c r="D4007" s="11" t="s">
        <v>417</v>
      </c>
      <c r="E4007" s="11" t="s">
        <v>11819</v>
      </c>
      <c r="F4007" s="6" t="s">
        <v>11540</v>
      </c>
      <c r="G4007" s="6" t="s">
        <v>30</v>
      </c>
      <c r="H4007" s="126">
        <v>60</v>
      </c>
      <c r="I4007" s="6" t="s">
        <v>31</v>
      </c>
      <c r="J4007" s="6" t="s">
        <v>32</v>
      </c>
      <c r="K4007" s="6" t="s">
        <v>95</v>
      </c>
      <c r="L4007" s="6" t="s">
        <v>11410</v>
      </c>
      <c r="M4007" s="6" t="s">
        <v>35</v>
      </c>
      <c r="N4007" s="11" t="s">
        <v>78</v>
      </c>
      <c r="O4007" s="3" t="s">
        <v>79</v>
      </c>
      <c r="P4007" s="32" t="s">
        <v>38</v>
      </c>
      <c r="Q4007" s="11" t="s">
        <v>39</v>
      </c>
      <c r="R4007" s="9">
        <v>14</v>
      </c>
      <c r="S4007" s="9">
        <v>17708.04</v>
      </c>
      <c r="T4007" s="9">
        <f t="shared" si="2047"/>
        <v>247912.56</v>
      </c>
      <c r="U4007" s="9">
        <f t="shared" si="2048"/>
        <v>277662.06720000005</v>
      </c>
      <c r="V4007" s="6" t="s">
        <v>80</v>
      </c>
      <c r="W4007" s="345">
        <v>2016</v>
      </c>
      <c r="X4007" s="41"/>
    </row>
    <row r="4008" spans="1:24" ht="153" x14ac:dyDescent="0.25">
      <c r="A4008" s="6" t="s">
        <v>11692</v>
      </c>
      <c r="B4008" s="6" t="s">
        <v>25</v>
      </c>
      <c r="C4008" s="11" t="s">
        <v>11818</v>
      </c>
      <c r="D4008" s="11" t="s">
        <v>417</v>
      </c>
      <c r="E4008" s="11" t="s">
        <v>11819</v>
      </c>
      <c r="F4008" s="6" t="s">
        <v>11541</v>
      </c>
      <c r="G4008" s="6" t="s">
        <v>30</v>
      </c>
      <c r="H4008" s="126">
        <v>60</v>
      </c>
      <c r="I4008" s="6" t="s">
        <v>31</v>
      </c>
      <c r="J4008" s="6" t="s">
        <v>32</v>
      </c>
      <c r="K4008" s="6" t="s">
        <v>95</v>
      </c>
      <c r="L4008" s="6" t="s">
        <v>11410</v>
      </c>
      <c r="M4008" s="6" t="s">
        <v>35</v>
      </c>
      <c r="N4008" s="11" t="s">
        <v>78</v>
      </c>
      <c r="O4008" s="3" t="s">
        <v>79</v>
      </c>
      <c r="P4008" s="32" t="s">
        <v>38</v>
      </c>
      <c r="Q4008" s="11" t="s">
        <v>39</v>
      </c>
      <c r="R4008" s="9">
        <v>5</v>
      </c>
      <c r="S4008" s="9">
        <v>17881.71</v>
      </c>
      <c r="T4008" s="9">
        <f t="shared" si="2047"/>
        <v>89408.549999999988</v>
      </c>
      <c r="U4008" s="9">
        <f t="shared" si="2048"/>
        <v>100137.576</v>
      </c>
      <c r="V4008" s="6" t="s">
        <v>80</v>
      </c>
      <c r="W4008" s="345">
        <v>2016</v>
      </c>
      <c r="X4008" s="41"/>
    </row>
    <row r="4009" spans="1:24" ht="153" x14ac:dyDescent="0.25">
      <c r="A4009" s="6" t="s">
        <v>11693</v>
      </c>
      <c r="B4009" s="6" t="s">
        <v>25</v>
      </c>
      <c r="C4009" s="11" t="s">
        <v>11820</v>
      </c>
      <c r="D4009" s="11" t="s">
        <v>417</v>
      </c>
      <c r="E4009" s="11" t="s">
        <v>11799</v>
      </c>
      <c r="F4009" s="6" t="s">
        <v>11542</v>
      </c>
      <c r="G4009" s="6" t="s">
        <v>30</v>
      </c>
      <c r="H4009" s="126">
        <v>60</v>
      </c>
      <c r="I4009" s="6" t="s">
        <v>31</v>
      </c>
      <c r="J4009" s="6" t="s">
        <v>32</v>
      </c>
      <c r="K4009" s="6" t="s">
        <v>95</v>
      </c>
      <c r="L4009" s="6" t="s">
        <v>11410</v>
      </c>
      <c r="M4009" s="6" t="s">
        <v>35</v>
      </c>
      <c r="N4009" s="11" t="s">
        <v>78</v>
      </c>
      <c r="O4009" s="3" t="s">
        <v>79</v>
      </c>
      <c r="P4009" s="32" t="s">
        <v>38</v>
      </c>
      <c r="Q4009" s="11" t="s">
        <v>39</v>
      </c>
      <c r="R4009" s="9">
        <v>14</v>
      </c>
      <c r="S4009" s="9">
        <v>15583.07</v>
      </c>
      <c r="T4009" s="9">
        <f t="shared" si="2047"/>
        <v>218162.97999999998</v>
      </c>
      <c r="U4009" s="9">
        <f t="shared" si="2048"/>
        <v>244342.53760000001</v>
      </c>
      <c r="V4009" s="6" t="s">
        <v>80</v>
      </c>
      <c r="W4009" s="345">
        <v>2016</v>
      </c>
      <c r="X4009" s="41"/>
    </row>
    <row r="4010" spans="1:24" ht="153" x14ac:dyDescent="0.25">
      <c r="A4010" s="6" t="s">
        <v>11694</v>
      </c>
      <c r="B4010" s="6" t="s">
        <v>25</v>
      </c>
      <c r="C4010" s="11" t="s">
        <v>11821</v>
      </c>
      <c r="D4010" s="11" t="s">
        <v>417</v>
      </c>
      <c r="E4010" s="11" t="s">
        <v>11822</v>
      </c>
      <c r="F4010" s="6" t="s">
        <v>11543</v>
      </c>
      <c r="G4010" s="6" t="s">
        <v>30</v>
      </c>
      <c r="H4010" s="126">
        <v>60</v>
      </c>
      <c r="I4010" s="6" t="s">
        <v>31</v>
      </c>
      <c r="J4010" s="6" t="s">
        <v>32</v>
      </c>
      <c r="K4010" s="6" t="s">
        <v>95</v>
      </c>
      <c r="L4010" s="6" t="s">
        <v>11410</v>
      </c>
      <c r="M4010" s="6" t="s">
        <v>35</v>
      </c>
      <c r="N4010" s="11" t="s">
        <v>78</v>
      </c>
      <c r="O4010" s="3" t="s">
        <v>79</v>
      </c>
      <c r="P4010" s="32" t="s">
        <v>38</v>
      </c>
      <c r="Q4010" s="11" t="s">
        <v>39</v>
      </c>
      <c r="R4010" s="9">
        <v>14</v>
      </c>
      <c r="S4010" s="9">
        <v>40104.06</v>
      </c>
      <c r="T4010" s="9">
        <f t="shared" si="2047"/>
        <v>561456.84</v>
      </c>
      <c r="U4010" s="9">
        <f t="shared" si="2048"/>
        <v>628831.66080000007</v>
      </c>
      <c r="V4010" s="6" t="s">
        <v>80</v>
      </c>
      <c r="W4010" s="345">
        <v>2016</v>
      </c>
      <c r="X4010" s="41"/>
    </row>
    <row r="4011" spans="1:24" ht="153" x14ac:dyDescent="0.25">
      <c r="A4011" s="6" t="s">
        <v>11695</v>
      </c>
      <c r="B4011" s="6" t="s">
        <v>25</v>
      </c>
      <c r="C4011" s="11" t="s">
        <v>11800</v>
      </c>
      <c r="D4011" s="11" t="s">
        <v>417</v>
      </c>
      <c r="E4011" s="11" t="s">
        <v>11801</v>
      </c>
      <c r="F4011" s="6" t="s">
        <v>11529</v>
      </c>
      <c r="G4011" s="6" t="s">
        <v>30</v>
      </c>
      <c r="H4011" s="126">
        <v>60</v>
      </c>
      <c r="I4011" s="6" t="s">
        <v>31</v>
      </c>
      <c r="J4011" s="6" t="s">
        <v>32</v>
      </c>
      <c r="K4011" s="6" t="s">
        <v>95</v>
      </c>
      <c r="L4011" s="6" t="s">
        <v>11410</v>
      </c>
      <c r="M4011" s="6" t="s">
        <v>35</v>
      </c>
      <c r="N4011" s="11" t="s">
        <v>78</v>
      </c>
      <c r="O4011" s="3" t="s">
        <v>79</v>
      </c>
      <c r="P4011" s="32" t="s">
        <v>38</v>
      </c>
      <c r="Q4011" s="11" t="s">
        <v>39</v>
      </c>
      <c r="R4011" s="9">
        <v>8</v>
      </c>
      <c r="S4011" s="9">
        <v>40364.559999999998</v>
      </c>
      <c r="T4011" s="9">
        <f t="shared" si="2047"/>
        <v>322916.47999999998</v>
      </c>
      <c r="U4011" s="9">
        <f t="shared" si="2048"/>
        <v>361666.45760000002</v>
      </c>
      <c r="V4011" s="6" t="s">
        <v>80</v>
      </c>
      <c r="W4011" s="345">
        <v>2016</v>
      </c>
      <c r="X4011" s="41"/>
    </row>
    <row r="4012" spans="1:24" ht="153" x14ac:dyDescent="0.25">
      <c r="A4012" s="6" t="s">
        <v>11696</v>
      </c>
      <c r="B4012" s="6" t="s">
        <v>25</v>
      </c>
      <c r="C4012" s="11" t="s">
        <v>11823</v>
      </c>
      <c r="D4012" s="11" t="s">
        <v>417</v>
      </c>
      <c r="E4012" s="11" t="s">
        <v>11824</v>
      </c>
      <c r="F4012" s="6" t="s">
        <v>11544</v>
      </c>
      <c r="G4012" s="6" t="s">
        <v>30</v>
      </c>
      <c r="H4012" s="126">
        <v>60</v>
      </c>
      <c r="I4012" s="6" t="s">
        <v>31</v>
      </c>
      <c r="J4012" s="6" t="s">
        <v>32</v>
      </c>
      <c r="K4012" s="6" t="s">
        <v>95</v>
      </c>
      <c r="L4012" s="6" t="s">
        <v>11410</v>
      </c>
      <c r="M4012" s="6" t="s">
        <v>35</v>
      </c>
      <c r="N4012" s="11" t="s">
        <v>78</v>
      </c>
      <c r="O4012" s="3" t="s">
        <v>79</v>
      </c>
      <c r="P4012" s="32" t="s">
        <v>38</v>
      </c>
      <c r="Q4012" s="11" t="s">
        <v>39</v>
      </c>
      <c r="R4012" s="9">
        <v>1</v>
      </c>
      <c r="S4012" s="9">
        <v>15583.07</v>
      </c>
      <c r="T4012" s="9">
        <f t="shared" si="2047"/>
        <v>15583.07</v>
      </c>
      <c r="U4012" s="9">
        <f t="shared" si="2048"/>
        <v>17453.038400000001</v>
      </c>
      <c r="V4012" s="6" t="s">
        <v>80</v>
      </c>
      <c r="W4012" s="345">
        <v>2016</v>
      </c>
      <c r="X4012" s="41"/>
    </row>
    <row r="4013" spans="1:24" ht="153" x14ac:dyDescent="0.25">
      <c r="A4013" s="6" t="s">
        <v>11697</v>
      </c>
      <c r="B4013" s="6" t="s">
        <v>25</v>
      </c>
      <c r="C4013" s="11" t="s">
        <v>11825</v>
      </c>
      <c r="D4013" s="11" t="s">
        <v>417</v>
      </c>
      <c r="E4013" s="11" t="s">
        <v>11826</v>
      </c>
      <c r="F4013" s="6" t="s">
        <v>11545</v>
      </c>
      <c r="G4013" s="6" t="s">
        <v>30</v>
      </c>
      <c r="H4013" s="126">
        <v>60</v>
      </c>
      <c r="I4013" s="6" t="s">
        <v>31</v>
      </c>
      <c r="J4013" s="6" t="s">
        <v>32</v>
      </c>
      <c r="K4013" s="6" t="s">
        <v>95</v>
      </c>
      <c r="L4013" s="6" t="s">
        <v>11410</v>
      </c>
      <c r="M4013" s="6" t="s">
        <v>35</v>
      </c>
      <c r="N4013" s="11" t="s">
        <v>78</v>
      </c>
      <c r="O4013" s="3" t="s">
        <v>79</v>
      </c>
      <c r="P4013" s="32" t="s">
        <v>38</v>
      </c>
      <c r="Q4013" s="11" t="s">
        <v>39</v>
      </c>
      <c r="R4013" s="9">
        <v>1</v>
      </c>
      <c r="S4013" s="9">
        <v>40364.559999999998</v>
      </c>
      <c r="T4013" s="9">
        <f t="shared" si="2047"/>
        <v>40364.559999999998</v>
      </c>
      <c r="U4013" s="9">
        <f t="shared" si="2048"/>
        <v>45208.307200000003</v>
      </c>
      <c r="V4013" s="6" t="s">
        <v>80</v>
      </c>
      <c r="W4013" s="345">
        <v>2016</v>
      </c>
      <c r="X4013" s="41"/>
    </row>
    <row r="4014" spans="1:24" x14ac:dyDescent="0.25">
      <c r="A4014" s="368" t="s">
        <v>5343</v>
      </c>
      <c r="B4014" s="369"/>
      <c r="C4014" s="150"/>
      <c r="D4014" s="11"/>
      <c r="E4014" s="11"/>
      <c r="F4014" s="11"/>
      <c r="G4014" s="18"/>
      <c r="H4014" s="18"/>
      <c r="I4014" s="18"/>
      <c r="J4014" s="6"/>
      <c r="K4014" s="6"/>
      <c r="L4014" s="6"/>
      <c r="M4014" s="19"/>
      <c r="N4014" s="11"/>
      <c r="O4014" s="11"/>
      <c r="P4014" s="11"/>
      <c r="Q4014" s="11"/>
      <c r="R4014" s="21"/>
      <c r="S4014" s="22"/>
      <c r="T4014" s="14">
        <f>SUM(T18:T4013)</f>
        <v>5721777754.0285206</v>
      </c>
      <c r="U4014" s="14">
        <f>SUM(U18:U4013)</f>
        <v>6408391084.5119343</v>
      </c>
      <c r="V4014" s="23"/>
      <c r="W4014" s="83"/>
      <c r="X4014" s="265"/>
    </row>
    <row r="4015" spans="1:24" x14ac:dyDescent="0.25">
      <c r="A4015" s="365" t="s">
        <v>5328</v>
      </c>
      <c r="B4015" s="366"/>
      <c r="C4015" s="367"/>
      <c r="D4015" s="11"/>
      <c r="E4015" s="11"/>
      <c r="F4015" s="11"/>
      <c r="G4015" s="18"/>
      <c r="H4015" s="18"/>
      <c r="I4015" s="18"/>
      <c r="J4015" s="6"/>
      <c r="K4015" s="6"/>
      <c r="L4015" s="6"/>
      <c r="M4015" s="19"/>
      <c r="N4015" s="11"/>
      <c r="O4015" s="11"/>
      <c r="P4015" s="11"/>
      <c r="Q4015" s="11"/>
      <c r="R4015" s="21"/>
      <c r="S4015" s="22"/>
      <c r="T4015" s="23"/>
      <c r="U4015" s="23"/>
      <c r="V4015" s="23"/>
      <c r="W4015" s="83"/>
      <c r="X4015" s="265"/>
    </row>
    <row r="4016" spans="1:24" ht="140.25" x14ac:dyDescent="0.25">
      <c r="A4016" s="6" t="s">
        <v>6603</v>
      </c>
      <c r="B4016" s="15" t="s">
        <v>25</v>
      </c>
      <c r="C4016" s="119" t="s">
        <v>4860</v>
      </c>
      <c r="D4016" s="119" t="s">
        <v>4861</v>
      </c>
      <c r="E4016" s="119" t="s">
        <v>4861</v>
      </c>
      <c r="F4016" s="11" t="s">
        <v>4862</v>
      </c>
      <c r="G4016" s="2" t="s">
        <v>2001</v>
      </c>
      <c r="H4016" s="118" t="s">
        <v>2002</v>
      </c>
      <c r="I4016" s="18">
        <v>470000000</v>
      </c>
      <c r="J4016" s="6" t="s">
        <v>32</v>
      </c>
      <c r="K4016" s="11" t="s">
        <v>95</v>
      </c>
      <c r="L4016" s="18" t="s">
        <v>4863</v>
      </c>
      <c r="M4016" s="16"/>
      <c r="N4016" s="11" t="s">
        <v>4864</v>
      </c>
      <c r="O4016" s="119" t="s">
        <v>4865</v>
      </c>
      <c r="P4016" s="2"/>
      <c r="Q4016" s="120"/>
      <c r="R4016" s="121"/>
      <c r="S4016" s="121"/>
      <c r="T4016" s="23">
        <v>363390</v>
      </c>
      <c r="U4016" s="23">
        <f t="shared" si="1689"/>
        <v>406996.80000000005</v>
      </c>
      <c r="V4016" s="2"/>
      <c r="W4016" s="83">
        <v>2016</v>
      </c>
      <c r="X4016" s="41"/>
    </row>
    <row r="4017" spans="1:24" ht="140.25" x14ac:dyDescent="0.25">
      <c r="A4017" s="6" t="s">
        <v>6604</v>
      </c>
      <c r="B4017" s="15" t="s">
        <v>25</v>
      </c>
      <c r="C4017" s="119" t="s">
        <v>4866</v>
      </c>
      <c r="D4017" s="119" t="s">
        <v>4867</v>
      </c>
      <c r="E4017" s="119" t="s">
        <v>4867</v>
      </c>
      <c r="F4017" s="24" t="s">
        <v>4868</v>
      </c>
      <c r="G4017" s="2" t="s">
        <v>30</v>
      </c>
      <c r="H4017" s="118" t="s">
        <v>2002</v>
      </c>
      <c r="I4017" s="18">
        <v>470000000</v>
      </c>
      <c r="J4017" s="6" t="s">
        <v>32</v>
      </c>
      <c r="K4017" s="11" t="s">
        <v>45</v>
      </c>
      <c r="L4017" s="18" t="s">
        <v>4863</v>
      </c>
      <c r="M4017" s="2"/>
      <c r="N4017" s="11" t="s">
        <v>4869</v>
      </c>
      <c r="O4017" s="119" t="s">
        <v>4865</v>
      </c>
      <c r="P4017" s="2"/>
      <c r="Q4017" s="11"/>
      <c r="R4017" s="23"/>
      <c r="S4017" s="23"/>
      <c r="T4017" s="23">
        <v>168000</v>
      </c>
      <c r="U4017" s="23">
        <f t="shared" si="1689"/>
        <v>188160.00000000003</v>
      </c>
      <c r="V4017" s="122"/>
      <c r="W4017" s="83">
        <v>2016</v>
      </c>
      <c r="X4017" s="269"/>
    </row>
    <row r="4018" spans="1:24" ht="191.25" x14ac:dyDescent="0.25">
      <c r="A4018" s="6" t="s">
        <v>6605</v>
      </c>
      <c r="B4018" s="15" t="s">
        <v>25</v>
      </c>
      <c r="C4018" s="11" t="s">
        <v>4870</v>
      </c>
      <c r="D4018" s="11" t="s">
        <v>4871</v>
      </c>
      <c r="E4018" s="11" t="s">
        <v>4871</v>
      </c>
      <c r="F4018" s="24" t="s">
        <v>4872</v>
      </c>
      <c r="G4018" s="2" t="s">
        <v>337</v>
      </c>
      <c r="H4018" s="118" t="s">
        <v>2002</v>
      </c>
      <c r="I4018" s="18">
        <v>470000000</v>
      </c>
      <c r="J4018" s="6" t="s">
        <v>32</v>
      </c>
      <c r="K4018" s="3" t="s">
        <v>2044</v>
      </c>
      <c r="L4018" s="11" t="s">
        <v>4873</v>
      </c>
      <c r="M4018" s="2"/>
      <c r="N4018" s="11" t="s">
        <v>4869</v>
      </c>
      <c r="O4018" s="119" t="s">
        <v>4865</v>
      </c>
      <c r="P4018" s="2"/>
      <c r="Q4018" s="120"/>
      <c r="R4018" s="121"/>
      <c r="S4018" s="121"/>
      <c r="T4018" s="23">
        <v>0</v>
      </c>
      <c r="U4018" s="23">
        <f t="shared" si="1689"/>
        <v>0</v>
      </c>
      <c r="V4018" s="2"/>
      <c r="W4018" s="2">
        <v>2016</v>
      </c>
      <c r="X4018" s="11" t="s">
        <v>7038</v>
      </c>
    </row>
    <row r="4019" spans="1:24" ht="191.25" x14ac:dyDescent="0.25">
      <c r="A4019" s="6" t="s">
        <v>7063</v>
      </c>
      <c r="B4019" s="15" t="s">
        <v>25</v>
      </c>
      <c r="C4019" s="11" t="s">
        <v>4870</v>
      </c>
      <c r="D4019" s="11" t="s">
        <v>4871</v>
      </c>
      <c r="E4019" s="11" t="s">
        <v>4871</v>
      </c>
      <c r="F4019" s="24" t="s">
        <v>4872</v>
      </c>
      <c r="G4019" s="2" t="s">
        <v>337</v>
      </c>
      <c r="H4019" s="118" t="s">
        <v>2002</v>
      </c>
      <c r="I4019" s="18">
        <v>470000000</v>
      </c>
      <c r="J4019" s="6" t="s">
        <v>32</v>
      </c>
      <c r="K4019" s="3" t="s">
        <v>45</v>
      </c>
      <c r="L4019" s="11" t="s">
        <v>4873</v>
      </c>
      <c r="M4019" s="2"/>
      <c r="N4019" s="11" t="s">
        <v>4869</v>
      </c>
      <c r="O4019" s="119" t="s">
        <v>4865</v>
      </c>
      <c r="P4019" s="2"/>
      <c r="Q4019" s="120"/>
      <c r="R4019" s="121"/>
      <c r="S4019" s="121"/>
      <c r="T4019" s="23">
        <v>12722195</v>
      </c>
      <c r="U4019" s="23">
        <f t="shared" si="1689"/>
        <v>14248858.400000002</v>
      </c>
      <c r="V4019" s="2"/>
      <c r="W4019" s="2">
        <v>2016</v>
      </c>
      <c r="X4019" s="11"/>
    </row>
    <row r="4020" spans="1:24" ht="140.25" x14ac:dyDescent="0.25">
      <c r="A4020" s="6" t="s">
        <v>6606</v>
      </c>
      <c r="B4020" s="15" t="s">
        <v>25</v>
      </c>
      <c r="C4020" s="76" t="s">
        <v>4874</v>
      </c>
      <c r="D4020" s="11" t="s">
        <v>4875</v>
      </c>
      <c r="E4020" s="76" t="s">
        <v>4875</v>
      </c>
      <c r="F4020" s="24" t="s">
        <v>4876</v>
      </c>
      <c r="G4020" s="2" t="s">
        <v>337</v>
      </c>
      <c r="H4020" s="118" t="s">
        <v>2002</v>
      </c>
      <c r="I4020" s="18">
        <v>470000000</v>
      </c>
      <c r="J4020" s="6" t="s">
        <v>32</v>
      </c>
      <c r="K4020" s="3" t="s">
        <v>2044</v>
      </c>
      <c r="L4020" s="11" t="s">
        <v>4877</v>
      </c>
      <c r="M4020" s="2"/>
      <c r="N4020" s="11" t="s">
        <v>4869</v>
      </c>
      <c r="O4020" s="119" t="s">
        <v>4865</v>
      </c>
      <c r="P4020" s="2"/>
      <c r="Q4020" s="120"/>
      <c r="R4020" s="121"/>
      <c r="S4020" s="121"/>
      <c r="T4020" s="23">
        <v>0</v>
      </c>
      <c r="U4020" s="23">
        <f t="shared" si="1689"/>
        <v>0</v>
      </c>
      <c r="V4020" s="2"/>
      <c r="W4020" s="2">
        <v>2016</v>
      </c>
      <c r="X4020" s="32" t="s">
        <v>7077</v>
      </c>
    </row>
    <row r="4021" spans="1:24" ht="140.25" x14ac:dyDescent="0.25">
      <c r="A4021" s="6" t="s">
        <v>10748</v>
      </c>
      <c r="B4021" s="15" t="s">
        <v>25</v>
      </c>
      <c r="C4021" s="76" t="s">
        <v>4874</v>
      </c>
      <c r="D4021" s="11" t="s">
        <v>4875</v>
      </c>
      <c r="E4021" s="76" t="s">
        <v>4875</v>
      </c>
      <c r="F4021" s="24" t="s">
        <v>4876</v>
      </c>
      <c r="G4021" s="2" t="s">
        <v>337</v>
      </c>
      <c r="H4021" s="118" t="s">
        <v>2002</v>
      </c>
      <c r="I4021" s="18">
        <v>470000000</v>
      </c>
      <c r="J4021" s="6" t="s">
        <v>32</v>
      </c>
      <c r="K4021" s="3" t="s">
        <v>240</v>
      </c>
      <c r="L4021" s="11" t="s">
        <v>10749</v>
      </c>
      <c r="M4021" s="2"/>
      <c r="N4021" s="11" t="s">
        <v>4869</v>
      </c>
      <c r="O4021" s="119" t="s">
        <v>4865</v>
      </c>
      <c r="P4021" s="2"/>
      <c r="Q4021" s="120"/>
      <c r="R4021" s="121"/>
      <c r="S4021" s="121"/>
      <c r="T4021" s="23">
        <v>15012831</v>
      </c>
      <c r="U4021" s="23">
        <f t="shared" ref="U4021" si="2049">T4021*1.12</f>
        <v>16814370.720000003</v>
      </c>
      <c r="V4021" s="2"/>
      <c r="W4021" s="2">
        <v>2016</v>
      </c>
      <c r="X4021" s="32"/>
    </row>
    <row r="4022" spans="1:24" ht="140.25" x14ac:dyDescent="0.25">
      <c r="A4022" s="6" t="s">
        <v>6607</v>
      </c>
      <c r="B4022" s="15" t="s">
        <v>25</v>
      </c>
      <c r="C4022" s="76" t="s">
        <v>4878</v>
      </c>
      <c r="D4022" s="11" t="s">
        <v>4879</v>
      </c>
      <c r="E4022" s="76" t="s">
        <v>4879</v>
      </c>
      <c r="F4022" s="24" t="s">
        <v>4880</v>
      </c>
      <c r="G4022" s="2" t="s">
        <v>30</v>
      </c>
      <c r="H4022" s="118" t="s">
        <v>2002</v>
      </c>
      <c r="I4022" s="18">
        <v>470000000</v>
      </c>
      <c r="J4022" s="6" t="s">
        <v>32</v>
      </c>
      <c r="K4022" s="11" t="s">
        <v>95</v>
      </c>
      <c r="L4022" s="18" t="s">
        <v>4863</v>
      </c>
      <c r="M4022" s="2"/>
      <c r="N4022" s="15" t="s">
        <v>4881</v>
      </c>
      <c r="O4022" s="119" t="s">
        <v>4865</v>
      </c>
      <c r="P4022" s="2"/>
      <c r="Q4022" s="120"/>
      <c r="R4022" s="121"/>
      <c r="S4022" s="121"/>
      <c r="T4022" s="23">
        <v>0</v>
      </c>
      <c r="U4022" s="23">
        <f t="shared" si="1689"/>
        <v>0</v>
      </c>
      <c r="V4022" s="2"/>
      <c r="W4022" s="2">
        <v>2016</v>
      </c>
      <c r="X4022" s="32" t="s">
        <v>7025</v>
      </c>
    </row>
    <row r="4023" spans="1:24" ht="140.25" x14ac:dyDescent="0.25">
      <c r="A4023" s="6" t="s">
        <v>7084</v>
      </c>
      <c r="B4023" s="15" t="s">
        <v>25</v>
      </c>
      <c r="C4023" s="76" t="s">
        <v>4878</v>
      </c>
      <c r="D4023" s="11" t="s">
        <v>4879</v>
      </c>
      <c r="E4023" s="76" t="s">
        <v>4879</v>
      </c>
      <c r="F4023" s="24" t="s">
        <v>4880</v>
      </c>
      <c r="G4023" s="2" t="s">
        <v>30</v>
      </c>
      <c r="H4023" s="118" t="s">
        <v>2002</v>
      </c>
      <c r="I4023" s="18">
        <v>470000000</v>
      </c>
      <c r="J4023" s="6" t="s">
        <v>32</v>
      </c>
      <c r="K4023" s="11" t="s">
        <v>628</v>
      </c>
      <c r="L4023" s="18" t="s">
        <v>4863</v>
      </c>
      <c r="M4023" s="2"/>
      <c r="N4023" s="15" t="s">
        <v>4881</v>
      </c>
      <c r="O4023" s="119" t="s">
        <v>4865</v>
      </c>
      <c r="P4023" s="2"/>
      <c r="Q4023" s="120"/>
      <c r="R4023" s="121"/>
      <c r="S4023" s="121"/>
      <c r="T4023" s="23">
        <v>182152</v>
      </c>
      <c r="U4023" s="23">
        <f t="shared" ref="U4023" si="2050">T4023*1.12</f>
        <v>204010.24000000002</v>
      </c>
      <c r="V4023" s="2"/>
      <c r="W4023" s="2">
        <v>2016</v>
      </c>
      <c r="X4023" s="32"/>
    </row>
    <row r="4024" spans="1:24" ht="140.25" x14ac:dyDescent="0.25">
      <c r="A4024" s="6" t="s">
        <v>6608</v>
      </c>
      <c r="B4024" s="15" t="s">
        <v>25</v>
      </c>
      <c r="C4024" s="76" t="s">
        <v>4882</v>
      </c>
      <c r="D4024" s="11" t="s">
        <v>4883</v>
      </c>
      <c r="E4024" s="76" t="s">
        <v>4883</v>
      </c>
      <c r="F4024" s="24" t="s">
        <v>4884</v>
      </c>
      <c r="G4024" s="2" t="s">
        <v>30</v>
      </c>
      <c r="H4024" s="118" t="s">
        <v>2002</v>
      </c>
      <c r="I4024" s="18">
        <v>470000000</v>
      </c>
      <c r="J4024" s="6" t="s">
        <v>32</v>
      </c>
      <c r="K4024" s="3" t="s">
        <v>460</v>
      </c>
      <c r="L4024" s="18" t="s">
        <v>4885</v>
      </c>
      <c r="M4024" s="2"/>
      <c r="N4024" s="11" t="s">
        <v>4869</v>
      </c>
      <c r="O4024" s="119" t="s">
        <v>4865</v>
      </c>
      <c r="P4024" s="2"/>
      <c r="Q4024" s="120"/>
      <c r="R4024" s="121"/>
      <c r="S4024" s="121"/>
      <c r="T4024" s="23">
        <v>0</v>
      </c>
      <c r="U4024" s="23">
        <f t="shared" si="1689"/>
        <v>0</v>
      </c>
      <c r="V4024" s="2"/>
      <c r="W4024" s="2">
        <v>2016</v>
      </c>
      <c r="X4024" s="32" t="s">
        <v>7025</v>
      </c>
    </row>
    <row r="4025" spans="1:24" ht="140.25" x14ac:dyDescent="0.25">
      <c r="A4025" s="6" t="s">
        <v>7085</v>
      </c>
      <c r="B4025" s="15" t="s">
        <v>25</v>
      </c>
      <c r="C4025" s="76" t="s">
        <v>4882</v>
      </c>
      <c r="D4025" s="11" t="s">
        <v>4883</v>
      </c>
      <c r="E4025" s="76" t="s">
        <v>4883</v>
      </c>
      <c r="F4025" s="24" t="s">
        <v>4884</v>
      </c>
      <c r="G4025" s="2" t="s">
        <v>30</v>
      </c>
      <c r="H4025" s="118" t="s">
        <v>2002</v>
      </c>
      <c r="I4025" s="18">
        <v>470000000</v>
      </c>
      <c r="J4025" s="6" t="s">
        <v>32</v>
      </c>
      <c r="K4025" s="3" t="s">
        <v>240</v>
      </c>
      <c r="L4025" s="18" t="s">
        <v>4885</v>
      </c>
      <c r="M4025" s="2"/>
      <c r="N4025" s="11" t="s">
        <v>4869</v>
      </c>
      <c r="O4025" s="119" t="s">
        <v>4865</v>
      </c>
      <c r="P4025" s="2"/>
      <c r="Q4025" s="120"/>
      <c r="R4025" s="121"/>
      <c r="S4025" s="121"/>
      <c r="T4025" s="23">
        <v>1121841.5</v>
      </c>
      <c r="U4025" s="23">
        <f t="shared" ref="U4025" si="2051">T4025*1.12</f>
        <v>1256462.4800000002</v>
      </c>
      <c r="V4025" s="2"/>
      <c r="W4025" s="2">
        <v>2016</v>
      </c>
      <c r="X4025" s="32"/>
    </row>
    <row r="4026" spans="1:24" ht="153" x14ac:dyDescent="0.25">
      <c r="A4026" s="6" t="s">
        <v>6609</v>
      </c>
      <c r="B4026" s="15" t="s">
        <v>25</v>
      </c>
      <c r="C4026" s="123" t="s">
        <v>4886</v>
      </c>
      <c r="D4026" s="123" t="s">
        <v>4887</v>
      </c>
      <c r="E4026" s="123" t="s">
        <v>4887</v>
      </c>
      <c r="F4026" s="11" t="s">
        <v>4888</v>
      </c>
      <c r="G4026" s="2" t="s">
        <v>2001</v>
      </c>
      <c r="H4026" s="78" t="s">
        <v>4538</v>
      </c>
      <c r="I4026" s="11">
        <v>470000000</v>
      </c>
      <c r="J4026" s="6" t="s">
        <v>32</v>
      </c>
      <c r="K4026" s="3" t="s">
        <v>2044</v>
      </c>
      <c r="L4026" s="11" t="s">
        <v>4889</v>
      </c>
      <c r="M4026" s="2"/>
      <c r="N4026" s="11" t="s">
        <v>4890</v>
      </c>
      <c r="O4026" s="11" t="s">
        <v>4891</v>
      </c>
      <c r="P4026" s="2"/>
      <c r="Q4026" s="11"/>
      <c r="R4026" s="124" t="s">
        <v>4892</v>
      </c>
      <c r="S4026" s="11" t="s">
        <v>4892</v>
      </c>
      <c r="T4026" s="23">
        <v>1686884</v>
      </c>
      <c r="U4026" s="23">
        <f t="shared" si="1689"/>
        <v>1889310.08</v>
      </c>
      <c r="V4026" s="112" t="s">
        <v>2007</v>
      </c>
      <c r="W4026" s="2">
        <v>2016</v>
      </c>
      <c r="X4026" s="269"/>
    </row>
    <row r="4027" spans="1:24" ht="153" x14ac:dyDescent="0.25">
      <c r="A4027" s="6" t="s">
        <v>6610</v>
      </c>
      <c r="B4027" s="15" t="s">
        <v>25</v>
      </c>
      <c r="C4027" s="125" t="s">
        <v>4893</v>
      </c>
      <c r="D4027" s="123" t="s">
        <v>4894</v>
      </c>
      <c r="E4027" s="123" t="s">
        <v>4894</v>
      </c>
      <c r="F4027" s="11" t="s">
        <v>4895</v>
      </c>
      <c r="G4027" s="126" t="s">
        <v>337</v>
      </c>
      <c r="H4027" s="78" t="s">
        <v>4538</v>
      </c>
      <c r="I4027" s="11">
        <v>470000000</v>
      </c>
      <c r="J4027" s="6" t="s">
        <v>32</v>
      </c>
      <c r="K4027" s="3" t="s">
        <v>6789</v>
      </c>
      <c r="L4027" s="11" t="s">
        <v>4863</v>
      </c>
      <c r="M4027" s="2"/>
      <c r="N4027" s="11" t="s">
        <v>4869</v>
      </c>
      <c r="O4027" s="11" t="s">
        <v>4891</v>
      </c>
      <c r="P4027" s="127"/>
      <c r="Q4027" s="128"/>
      <c r="R4027" s="129"/>
      <c r="S4027" s="130"/>
      <c r="T4027" s="23">
        <v>7500020</v>
      </c>
      <c r="U4027" s="23">
        <f t="shared" si="1689"/>
        <v>8400022.4000000004</v>
      </c>
      <c r="V4027" s="112"/>
      <c r="W4027" s="2">
        <v>2016</v>
      </c>
      <c r="X4027" s="269"/>
    </row>
    <row r="4028" spans="1:24" ht="140.25" x14ac:dyDescent="0.25">
      <c r="A4028" s="6" t="s">
        <v>6611</v>
      </c>
      <c r="B4028" s="15" t="s">
        <v>25</v>
      </c>
      <c r="C4028" s="25" t="s">
        <v>4896</v>
      </c>
      <c r="D4028" s="11" t="s">
        <v>4897</v>
      </c>
      <c r="E4028" s="11" t="s">
        <v>4897</v>
      </c>
      <c r="F4028" s="18" t="s">
        <v>4898</v>
      </c>
      <c r="G4028" s="11" t="s">
        <v>337</v>
      </c>
      <c r="H4028" s="131">
        <v>80</v>
      </c>
      <c r="I4028" s="18">
        <v>470000000</v>
      </c>
      <c r="J4028" s="6" t="s">
        <v>32</v>
      </c>
      <c r="K4028" s="3" t="s">
        <v>460</v>
      </c>
      <c r="L4028" s="18" t="s">
        <v>4863</v>
      </c>
      <c r="M4028" s="2"/>
      <c r="N4028" s="11" t="s">
        <v>4869</v>
      </c>
      <c r="O4028" s="119" t="s">
        <v>4865</v>
      </c>
      <c r="P4028" s="2"/>
      <c r="Q4028" s="3"/>
      <c r="R4028" s="3"/>
      <c r="S4028" s="9"/>
      <c r="T4028" s="23">
        <v>8377643</v>
      </c>
      <c r="U4028" s="23">
        <f t="shared" si="1689"/>
        <v>9382960.1600000001</v>
      </c>
      <c r="V4028" s="2"/>
      <c r="W4028" s="2">
        <v>2016</v>
      </c>
      <c r="X4028" s="265"/>
    </row>
    <row r="4029" spans="1:24" ht="140.25" x14ac:dyDescent="0.25">
      <c r="A4029" s="6" t="s">
        <v>6612</v>
      </c>
      <c r="B4029" s="15" t="s">
        <v>25</v>
      </c>
      <c r="C4029" s="25" t="s">
        <v>4899</v>
      </c>
      <c r="D4029" s="11" t="s">
        <v>4900</v>
      </c>
      <c r="E4029" s="11" t="s">
        <v>4900</v>
      </c>
      <c r="F4029" s="11" t="s">
        <v>4901</v>
      </c>
      <c r="G4029" s="11" t="s">
        <v>337</v>
      </c>
      <c r="H4029" s="131">
        <v>50</v>
      </c>
      <c r="I4029" s="18">
        <v>470000000</v>
      </c>
      <c r="J4029" s="6" t="s">
        <v>32</v>
      </c>
      <c r="K4029" s="3" t="s">
        <v>2044</v>
      </c>
      <c r="L4029" s="18" t="s">
        <v>4902</v>
      </c>
      <c r="M4029" s="2"/>
      <c r="N4029" s="11" t="s">
        <v>4869</v>
      </c>
      <c r="O4029" s="119" t="s">
        <v>4865</v>
      </c>
      <c r="P4029" s="2"/>
      <c r="Q4029" s="11"/>
      <c r="R4029" s="3"/>
      <c r="S4029" s="11"/>
      <c r="T4029" s="132">
        <v>126270200</v>
      </c>
      <c r="U4029" s="23">
        <f t="shared" si="1689"/>
        <v>141422624</v>
      </c>
      <c r="V4029" s="2"/>
      <c r="W4029" s="2">
        <v>2016</v>
      </c>
      <c r="X4029" s="265"/>
    </row>
    <row r="4030" spans="1:24" ht="140.25" x14ac:dyDescent="0.25">
      <c r="A4030" s="6" t="s">
        <v>6613</v>
      </c>
      <c r="B4030" s="15" t="s">
        <v>25</v>
      </c>
      <c r="C4030" s="25" t="s">
        <v>4899</v>
      </c>
      <c r="D4030" s="11" t="s">
        <v>4900</v>
      </c>
      <c r="E4030" s="11" t="s">
        <v>4900</v>
      </c>
      <c r="F4030" s="11" t="s">
        <v>4903</v>
      </c>
      <c r="G4030" s="11" t="s">
        <v>337</v>
      </c>
      <c r="H4030" s="131">
        <v>50</v>
      </c>
      <c r="I4030" s="18">
        <v>470000000</v>
      </c>
      <c r="J4030" s="6" t="s">
        <v>32</v>
      </c>
      <c r="K4030" s="3" t="s">
        <v>2044</v>
      </c>
      <c r="L4030" s="18" t="s">
        <v>4904</v>
      </c>
      <c r="M4030" s="2"/>
      <c r="N4030" s="11" t="s">
        <v>4869</v>
      </c>
      <c r="O4030" s="119" t="s">
        <v>4865</v>
      </c>
      <c r="P4030" s="2"/>
      <c r="Q4030" s="3"/>
      <c r="R4030" s="3"/>
      <c r="S4030" s="9"/>
      <c r="T4030" s="132">
        <v>11871000</v>
      </c>
      <c r="U4030" s="23">
        <f t="shared" si="1689"/>
        <v>13295520.000000002</v>
      </c>
      <c r="V4030" s="2"/>
      <c r="W4030" s="2">
        <v>2016</v>
      </c>
      <c r="X4030" s="265"/>
    </row>
    <row r="4031" spans="1:24" ht="140.25" x14ac:dyDescent="0.25">
      <c r="A4031" s="6" t="s">
        <v>6614</v>
      </c>
      <c r="B4031" s="15" t="s">
        <v>25</v>
      </c>
      <c r="C4031" s="25" t="s">
        <v>4905</v>
      </c>
      <c r="D4031" s="11" t="s">
        <v>4906</v>
      </c>
      <c r="E4031" s="11" t="s">
        <v>4906</v>
      </c>
      <c r="F4031" s="6" t="s">
        <v>4907</v>
      </c>
      <c r="G4031" s="11" t="s">
        <v>30</v>
      </c>
      <c r="H4031" s="131">
        <v>50</v>
      </c>
      <c r="I4031" s="18">
        <v>470000000</v>
      </c>
      <c r="J4031" s="6" t="s">
        <v>32</v>
      </c>
      <c r="K4031" s="11" t="s">
        <v>460</v>
      </c>
      <c r="L4031" s="6" t="s">
        <v>6781</v>
      </c>
      <c r="M4031" s="2"/>
      <c r="N4031" s="11" t="s">
        <v>4642</v>
      </c>
      <c r="O4031" s="119" t="s">
        <v>4865</v>
      </c>
      <c r="P4031" s="2"/>
      <c r="Q4031" s="11"/>
      <c r="R4031" s="11"/>
      <c r="S4031" s="11"/>
      <c r="T4031" s="133">
        <v>0</v>
      </c>
      <c r="U4031" s="23">
        <f t="shared" si="1689"/>
        <v>0</v>
      </c>
      <c r="V4031" s="2"/>
      <c r="W4031" s="2">
        <v>2016</v>
      </c>
      <c r="X4031" s="2" t="s">
        <v>7702</v>
      </c>
    </row>
    <row r="4032" spans="1:24" ht="140.25" x14ac:dyDescent="0.25">
      <c r="A4032" s="6" t="s">
        <v>7696</v>
      </c>
      <c r="B4032" s="15" t="s">
        <v>25</v>
      </c>
      <c r="C4032" s="25" t="s">
        <v>4905</v>
      </c>
      <c r="D4032" s="11" t="s">
        <v>4906</v>
      </c>
      <c r="E4032" s="11" t="s">
        <v>4906</v>
      </c>
      <c r="F4032" s="6" t="s">
        <v>4907</v>
      </c>
      <c r="G4032" s="11" t="s">
        <v>2001</v>
      </c>
      <c r="H4032" s="131">
        <v>50</v>
      </c>
      <c r="I4032" s="18">
        <v>470000000</v>
      </c>
      <c r="J4032" s="6" t="s">
        <v>32</v>
      </c>
      <c r="K4032" s="11" t="s">
        <v>45</v>
      </c>
      <c r="L4032" s="11" t="s">
        <v>7703</v>
      </c>
      <c r="M4032" s="2"/>
      <c r="N4032" s="11" t="s">
        <v>4642</v>
      </c>
      <c r="O4032" s="119" t="s">
        <v>4865</v>
      </c>
      <c r="P4032" s="2"/>
      <c r="Q4032" s="11"/>
      <c r="R4032" s="11"/>
      <c r="S4032" s="11"/>
      <c r="T4032" s="133">
        <v>154469</v>
      </c>
      <c r="U4032" s="23">
        <f t="shared" ref="U4032" si="2052">T4032*1.12</f>
        <v>173005.28000000003</v>
      </c>
      <c r="V4032" s="2"/>
      <c r="W4032" s="2">
        <v>2016</v>
      </c>
      <c r="X4032" s="2"/>
    </row>
    <row r="4033" spans="1:24" ht="140.25" x14ac:dyDescent="0.25">
      <c r="A4033" s="6" t="s">
        <v>6615</v>
      </c>
      <c r="B4033" s="15" t="s">
        <v>25</v>
      </c>
      <c r="C4033" s="11" t="s">
        <v>4908</v>
      </c>
      <c r="D4033" s="11" t="s">
        <v>4909</v>
      </c>
      <c r="E4033" s="11" t="s">
        <v>4909</v>
      </c>
      <c r="F4033" s="18" t="s">
        <v>4910</v>
      </c>
      <c r="G4033" s="11" t="s">
        <v>2001</v>
      </c>
      <c r="H4033" s="131">
        <v>70</v>
      </c>
      <c r="I4033" s="18">
        <v>470000000</v>
      </c>
      <c r="J4033" s="6" t="s">
        <v>32</v>
      </c>
      <c r="K4033" s="11" t="s">
        <v>45</v>
      </c>
      <c r="L4033" s="11" t="s">
        <v>4885</v>
      </c>
      <c r="M4033" s="2"/>
      <c r="N4033" s="244" t="s">
        <v>4911</v>
      </c>
      <c r="O4033" s="11" t="s">
        <v>4865</v>
      </c>
      <c r="P4033" s="2"/>
      <c r="Q4033" s="11"/>
      <c r="R4033" s="11"/>
      <c r="S4033" s="245"/>
      <c r="T4033" s="23">
        <v>156250</v>
      </c>
      <c r="U4033" s="23">
        <f t="shared" si="1689"/>
        <v>175000.00000000003</v>
      </c>
      <c r="V4033" s="16"/>
      <c r="W4033" s="2">
        <v>2016</v>
      </c>
      <c r="X4033" s="265"/>
    </row>
    <row r="4034" spans="1:24" ht="140.25" x14ac:dyDescent="0.25">
      <c r="A4034" s="6" t="s">
        <v>6616</v>
      </c>
      <c r="B4034" s="15" t="s">
        <v>25</v>
      </c>
      <c r="C4034" s="11" t="s">
        <v>4912</v>
      </c>
      <c r="D4034" s="11" t="s">
        <v>4913</v>
      </c>
      <c r="E4034" s="11" t="s">
        <v>4913</v>
      </c>
      <c r="F4034" s="18" t="s">
        <v>4914</v>
      </c>
      <c r="G4034" s="11" t="s">
        <v>2001</v>
      </c>
      <c r="H4034" s="131">
        <v>70</v>
      </c>
      <c r="I4034" s="18">
        <v>470000000</v>
      </c>
      <c r="J4034" s="6" t="s">
        <v>32</v>
      </c>
      <c r="K4034" s="11" t="s">
        <v>267</v>
      </c>
      <c r="L4034" s="18" t="s">
        <v>4885</v>
      </c>
      <c r="M4034" s="2"/>
      <c r="N4034" s="244" t="s">
        <v>4911</v>
      </c>
      <c r="O4034" s="11" t="s">
        <v>4865</v>
      </c>
      <c r="P4034" s="2"/>
      <c r="Q4034" s="11"/>
      <c r="R4034" s="11"/>
      <c r="S4034" s="245"/>
      <c r="T4034" s="23">
        <v>32400</v>
      </c>
      <c r="U4034" s="23">
        <f t="shared" si="1689"/>
        <v>36288</v>
      </c>
      <c r="V4034" s="16"/>
      <c r="W4034" s="2">
        <v>2016</v>
      </c>
      <c r="X4034" s="265"/>
    </row>
    <row r="4035" spans="1:24" ht="140.25" x14ac:dyDescent="0.25">
      <c r="A4035" s="6" t="s">
        <v>6617</v>
      </c>
      <c r="B4035" s="15" t="s">
        <v>25</v>
      </c>
      <c r="C4035" s="11" t="s">
        <v>4915</v>
      </c>
      <c r="D4035" s="11" t="s">
        <v>4916</v>
      </c>
      <c r="E4035" s="11" t="s">
        <v>4916</v>
      </c>
      <c r="F4035" s="11" t="s">
        <v>4917</v>
      </c>
      <c r="G4035" s="11" t="s">
        <v>2001</v>
      </c>
      <c r="H4035" s="11">
        <v>80</v>
      </c>
      <c r="I4035" s="11">
        <v>470000000</v>
      </c>
      <c r="J4035" s="6" t="s">
        <v>32</v>
      </c>
      <c r="K4035" s="3" t="s">
        <v>2044</v>
      </c>
      <c r="L4035" s="18" t="s">
        <v>4918</v>
      </c>
      <c r="M4035" s="11"/>
      <c r="N4035" s="11" t="s">
        <v>4869</v>
      </c>
      <c r="O4035" s="11" t="s">
        <v>4865</v>
      </c>
      <c r="P4035" s="11"/>
      <c r="Q4035" s="11"/>
      <c r="R4035" s="3"/>
      <c r="S4035" s="3"/>
      <c r="T4035" s="9">
        <v>5330496</v>
      </c>
      <c r="U4035" s="23">
        <f t="shared" si="1689"/>
        <v>5970155.5200000005</v>
      </c>
      <c r="V4035" s="11" t="s">
        <v>2007</v>
      </c>
      <c r="W4035" s="11">
        <v>2016</v>
      </c>
      <c r="X4035" s="265"/>
    </row>
    <row r="4036" spans="1:24" ht="140.25" x14ac:dyDescent="0.25">
      <c r="A4036" s="6" t="s">
        <v>6618</v>
      </c>
      <c r="B4036" s="15" t="s">
        <v>25</v>
      </c>
      <c r="C4036" s="11" t="s">
        <v>5019</v>
      </c>
      <c r="D4036" s="11" t="s">
        <v>5020</v>
      </c>
      <c r="E4036" s="11" t="s">
        <v>5021</v>
      </c>
      <c r="F4036" s="18" t="s">
        <v>5017</v>
      </c>
      <c r="G4036" s="11" t="s">
        <v>30</v>
      </c>
      <c r="H4036" s="94">
        <v>65</v>
      </c>
      <c r="I4036" s="18">
        <v>470000000</v>
      </c>
      <c r="J4036" s="6" t="s">
        <v>32</v>
      </c>
      <c r="K4036" s="3" t="s">
        <v>2044</v>
      </c>
      <c r="L4036" s="18" t="s">
        <v>5018</v>
      </c>
      <c r="M4036" s="2"/>
      <c r="N4036" s="11" t="s">
        <v>4642</v>
      </c>
      <c r="O4036" s="11" t="s">
        <v>4865</v>
      </c>
      <c r="P4036" s="2"/>
      <c r="Q4036" s="11"/>
      <c r="R4036" s="23"/>
      <c r="S4036" s="23"/>
      <c r="T4036" s="23">
        <v>400000</v>
      </c>
      <c r="U4036" s="23">
        <f t="shared" si="1689"/>
        <v>448000.00000000006</v>
      </c>
      <c r="V4036" s="241"/>
      <c r="W4036" s="98">
        <v>2016</v>
      </c>
      <c r="X4036" s="265"/>
    </row>
    <row r="4037" spans="1:24" ht="140.25" x14ac:dyDescent="0.25">
      <c r="A4037" s="6" t="s">
        <v>6619</v>
      </c>
      <c r="B4037" s="15" t="s">
        <v>25</v>
      </c>
      <c r="C4037" s="11" t="s">
        <v>5019</v>
      </c>
      <c r="D4037" s="11" t="s">
        <v>5020</v>
      </c>
      <c r="E4037" s="11" t="s">
        <v>5021</v>
      </c>
      <c r="F4037" s="18" t="s">
        <v>5022</v>
      </c>
      <c r="G4037" s="11" t="s">
        <v>30</v>
      </c>
      <c r="H4037" s="94">
        <v>65</v>
      </c>
      <c r="I4037" s="18">
        <v>470000000</v>
      </c>
      <c r="J4037" s="6" t="s">
        <v>32</v>
      </c>
      <c r="K4037" s="3" t="s">
        <v>460</v>
      </c>
      <c r="L4037" s="18" t="s">
        <v>5018</v>
      </c>
      <c r="M4037" s="2"/>
      <c r="N4037" s="11" t="s">
        <v>5023</v>
      </c>
      <c r="O4037" s="11" t="s">
        <v>4865</v>
      </c>
      <c r="P4037" s="2"/>
      <c r="Q4037" s="11"/>
      <c r="R4037" s="23"/>
      <c r="S4037" s="23"/>
      <c r="T4037" s="23">
        <v>0</v>
      </c>
      <c r="U4037" s="23">
        <f t="shared" si="1689"/>
        <v>0</v>
      </c>
      <c r="V4037" s="122"/>
      <c r="W4037" s="98">
        <v>2016</v>
      </c>
      <c r="X4037" s="264" t="s">
        <v>6903</v>
      </c>
    </row>
    <row r="4038" spans="1:24" ht="140.25" x14ac:dyDescent="0.25">
      <c r="A4038" s="6" t="s">
        <v>6901</v>
      </c>
      <c r="B4038" s="15" t="s">
        <v>25</v>
      </c>
      <c r="C4038" s="11" t="s">
        <v>5019</v>
      </c>
      <c r="D4038" s="11" t="s">
        <v>5020</v>
      </c>
      <c r="E4038" s="11" t="s">
        <v>5021</v>
      </c>
      <c r="F4038" s="18" t="s">
        <v>6902</v>
      </c>
      <c r="G4038" s="11" t="s">
        <v>30</v>
      </c>
      <c r="H4038" s="94">
        <v>65</v>
      </c>
      <c r="I4038" s="18">
        <v>470000000</v>
      </c>
      <c r="J4038" s="6" t="s">
        <v>32</v>
      </c>
      <c r="K4038" s="3" t="s">
        <v>45</v>
      </c>
      <c r="L4038" s="18" t="s">
        <v>5018</v>
      </c>
      <c r="M4038" s="2"/>
      <c r="N4038" s="11" t="s">
        <v>5023</v>
      </c>
      <c r="O4038" s="11" t="s">
        <v>4865</v>
      </c>
      <c r="P4038" s="2"/>
      <c r="Q4038" s="11"/>
      <c r="R4038" s="23"/>
      <c r="S4038" s="23"/>
      <c r="T4038" s="23">
        <v>500000</v>
      </c>
      <c r="U4038" s="23">
        <f t="shared" ref="U4038" si="2053">T4038*1.12</f>
        <v>560000</v>
      </c>
      <c r="V4038" s="122"/>
      <c r="W4038" s="98">
        <v>2016</v>
      </c>
      <c r="X4038" s="265"/>
    </row>
    <row r="4039" spans="1:24" ht="140.25" x14ac:dyDescent="0.25">
      <c r="A4039" s="6" t="s">
        <v>6620</v>
      </c>
      <c r="B4039" s="15" t="s">
        <v>25</v>
      </c>
      <c r="C4039" s="11" t="s">
        <v>5019</v>
      </c>
      <c r="D4039" s="11" t="s">
        <v>5020</v>
      </c>
      <c r="E4039" s="11" t="s">
        <v>5021</v>
      </c>
      <c r="F4039" s="18" t="s">
        <v>5024</v>
      </c>
      <c r="G4039" s="11" t="s">
        <v>30</v>
      </c>
      <c r="H4039" s="94">
        <v>65</v>
      </c>
      <c r="I4039" s="18">
        <v>470000000</v>
      </c>
      <c r="J4039" s="6" t="s">
        <v>32</v>
      </c>
      <c r="K4039" s="3" t="s">
        <v>460</v>
      </c>
      <c r="L4039" s="18" t="s">
        <v>5018</v>
      </c>
      <c r="M4039" s="2"/>
      <c r="N4039" s="11" t="s">
        <v>5023</v>
      </c>
      <c r="O4039" s="11" t="s">
        <v>4865</v>
      </c>
      <c r="P4039" s="2"/>
      <c r="Q4039" s="11"/>
      <c r="R4039" s="23"/>
      <c r="S4039" s="23"/>
      <c r="T4039" s="23">
        <v>500000</v>
      </c>
      <c r="U4039" s="23">
        <f t="shared" si="1689"/>
        <v>560000</v>
      </c>
      <c r="V4039" s="241"/>
      <c r="W4039" s="98">
        <v>2016</v>
      </c>
      <c r="X4039" s="265"/>
    </row>
    <row r="4040" spans="1:24" ht="140.25" x14ac:dyDescent="0.25">
      <c r="A4040" s="6" t="s">
        <v>6621</v>
      </c>
      <c r="B4040" s="15" t="s">
        <v>25</v>
      </c>
      <c r="C4040" s="11" t="s">
        <v>4919</v>
      </c>
      <c r="D4040" s="11" t="s">
        <v>4920</v>
      </c>
      <c r="E4040" s="11" t="s">
        <v>4920</v>
      </c>
      <c r="F4040" s="18" t="s">
        <v>4921</v>
      </c>
      <c r="G4040" s="134" t="s">
        <v>30</v>
      </c>
      <c r="H4040" s="131">
        <v>50</v>
      </c>
      <c r="I4040" s="18">
        <v>470000000</v>
      </c>
      <c r="J4040" s="6" t="s">
        <v>32</v>
      </c>
      <c r="K4040" s="11" t="s">
        <v>95</v>
      </c>
      <c r="L4040" s="18" t="s">
        <v>4863</v>
      </c>
      <c r="M4040" s="16"/>
      <c r="N4040" s="11" t="s">
        <v>4869</v>
      </c>
      <c r="O4040" s="119" t="s">
        <v>4865</v>
      </c>
      <c r="P4040" s="16"/>
      <c r="Q4040" s="15"/>
      <c r="R4040" s="135"/>
      <c r="S4040" s="135"/>
      <c r="T4040" s="23">
        <v>0</v>
      </c>
      <c r="U4040" s="23">
        <f t="shared" si="1689"/>
        <v>0</v>
      </c>
      <c r="V4040" s="16"/>
      <c r="W4040" s="104">
        <v>2016</v>
      </c>
      <c r="X4040" s="32" t="s">
        <v>7044</v>
      </c>
    </row>
    <row r="4041" spans="1:24" ht="140.25" x14ac:dyDescent="0.25">
      <c r="A4041" s="6" t="s">
        <v>7109</v>
      </c>
      <c r="B4041" s="15" t="s">
        <v>25</v>
      </c>
      <c r="C4041" s="11" t="s">
        <v>4919</v>
      </c>
      <c r="D4041" s="11" t="s">
        <v>4920</v>
      </c>
      <c r="E4041" s="11" t="s">
        <v>4920</v>
      </c>
      <c r="F4041" s="18" t="s">
        <v>4921</v>
      </c>
      <c r="G4041" s="134" t="s">
        <v>30</v>
      </c>
      <c r="H4041" s="131">
        <v>50</v>
      </c>
      <c r="I4041" s="18">
        <v>470000000</v>
      </c>
      <c r="J4041" s="6" t="s">
        <v>32</v>
      </c>
      <c r="K4041" s="11" t="s">
        <v>95</v>
      </c>
      <c r="L4041" s="18" t="s">
        <v>4863</v>
      </c>
      <c r="M4041" s="16"/>
      <c r="N4041" s="11" t="s">
        <v>4869</v>
      </c>
      <c r="O4041" s="119" t="s">
        <v>4865</v>
      </c>
      <c r="P4041" s="16"/>
      <c r="Q4041" s="15"/>
      <c r="R4041" s="135"/>
      <c r="S4041" s="135"/>
      <c r="T4041" s="23">
        <v>0</v>
      </c>
      <c r="U4041" s="23">
        <f t="shared" ref="U4041" si="2054">T4041*1.12</f>
        <v>0</v>
      </c>
      <c r="V4041" s="16"/>
      <c r="W4041" s="104">
        <v>2016</v>
      </c>
      <c r="X4041" s="32" t="s">
        <v>10757</v>
      </c>
    </row>
    <row r="4042" spans="1:24" ht="140.25" x14ac:dyDescent="0.25">
      <c r="A4042" s="6" t="s">
        <v>10755</v>
      </c>
      <c r="B4042" s="15" t="s">
        <v>25</v>
      </c>
      <c r="C4042" s="11" t="s">
        <v>4919</v>
      </c>
      <c r="D4042" s="11" t="s">
        <v>4920</v>
      </c>
      <c r="E4042" s="11" t="s">
        <v>4920</v>
      </c>
      <c r="F4042" s="18" t="s">
        <v>4921</v>
      </c>
      <c r="G4042" s="134" t="s">
        <v>30</v>
      </c>
      <c r="H4042" s="131">
        <v>50</v>
      </c>
      <c r="I4042" s="18">
        <v>470000000</v>
      </c>
      <c r="J4042" s="6" t="s">
        <v>32</v>
      </c>
      <c r="K4042" s="11" t="s">
        <v>95</v>
      </c>
      <c r="L4042" s="18" t="s">
        <v>10756</v>
      </c>
      <c r="M4042" s="16"/>
      <c r="N4042" s="11" t="s">
        <v>4869</v>
      </c>
      <c r="O4042" s="119" t="s">
        <v>4865</v>
      </c>
      <c r="P4042" s="16"/>
      <c r="Q4042" s="15"/>
      <c r="R4042" s="135"/>
      <c r="S4042" s="135"/>
      <c r="T4042" s="23">
        <v>26926000</v>
      </c>
      <c r="U4042" s="23">
        <f t="shared" ref="U4042" si="2055">T4042*1.12</f>
        <v>30157120.000000004</v>
      </c>
      <c r="V4042" s="16"/>
      <c r="W4042" s="104">
        <v>2016</v>
      </c>
      <c r="X4042" s="32"/>
    </row>
    <row r="4043" spans="1:24" ht="140.25" x14ac:dyDescent="0.25">
      <c r="A4043" s="6" t="s">
        <v>6622</v>
      </c>
      <c r="B4043" s="15" t="s">
        <v>25</v>
      </c>
      <c r="C4043" s="11" t="s">
        <v>4922</v>
      </c>
      <c r="D4043" s="11" t="s">
        <v>4923</v>
      </c>
      <c r="E4043" s="11" t="s">
        <v>4923</v>
      </c>
      <c r="F4043" s="18" t="s">
        <v>4924</v>
      </c>
      <c r="G4043" s="134" t="s">
        <v>2001</v>
      </c>
      <c r="H4043" s="131">
        <v>50</v>
      </c>
      <c r="I4043" s="18">
        <v>470000000</v>
      </c>
      <c r="J4043" s="6" t="s">
        <v>32</v>
      </c>
      <c r="K4043" s="11" t="s">
        <v>95</v>
      </c>
      <c r="L4043" s="18" t="s">
        <v>4925</v>
      </c>
      <c r="M4043" s="16"/>
      <c r="N4043" s="11" t="s">
        <v>4869</v>
      </c>
      <c r="O4043" s="119" t="s">
        <v>4865</v>
      </c>
      <c r="P4043" s="16"/>
      <c r="Q4043" s="15"/>
      <c r="R4043" s="135"/>
      <c r="S4043" s="135"/>
      <c r="T4043" s="23">
        <v>7622666.5999999996</v>
      </c>
      <c r="U4043" s="23">
        <f t="shared" si="1689"/>
        <v>8537386.5920000002</v>
      </c>
      <c r="V4043" s="16" t="s">
        <v>2007</v>
      </c>
      <c r="W4043" s="2">
        <v>2016</v>
      </c>
      <c r="X4043" s="41"/>
    </row>
    <row r="4044" spans="1:24" ht="255" x14ac:dyDescent="0.25">
      <c r="A4044" s="6" t="s">
        <v>6623</v>
      </c>
      <c r="B4044" s="6" t="s">
        <v>25</v>
      </c>
      <c r="C4044" s="6" t="s">
        <v>4926</v>
      </c>
      <c r="D4044" s="6" t="s">
        <v>4927</v>
      </c>
      <c r="E4044" s="3" t="s">
        <v>4927</v>
      </c>
      <c r="F4044" s="3" t="s">
        <v>4928</v>
      </c>
      <c r="G4044" s="2" t="s">
        <v>337</v>
      </c>
      <c r="H4044" s="2">
        <v>50</v>
      </c>
      <c r="I4044" s="18">
        <v>470000000</v>
      </c>
      <c r="J4044" s="6" t="s">
        <v>32</v>
      </c>
      <c r="K4044" s="3" t="s">
        <v>45</v>
      </c>
      <c r="L4044" s="26" t="s">
        <v>4929</v>
      </c>
      <c r="M4044" s="6"/>
      <c r="N4044" s="11" t="s">
        <v>4930</v>
      </c>
      <c r="O4044" s="6" t="s">
        <v>10536</v>
      </c>
      <c r="P4044" s="6"/>
      <c r="Q4044" s="6"/>
      <c r="R4044" s="136"/>
      <c r="S4044" s="136"/>
      <c r="T4044" s="23">
        <v>0</v>
      </c>
      <c r="U4044" s="23">
        <f t="shared" si="1689"/>
        <v>0</v>
      </c>
      <c r="V4044" s="6"/>
      <c r="W4044" s="41" t="s">
        <v>4027</v>
      </c>
      <c r="X4044" s="2">
        <v>7</v>
      </c>
    </row>
    <row r="4045" spans="1:24" ht="255" x14ac:dyDescent="0.25">
      <c r="A4045" s="6" t="s">
        <v>7064</v>
      </c>
      <c r="B4045" s="6" t="s">
        <v>25</v>
      </c>
      <c r="C4045" s="6" t="s">
        <v>4926</v>
      </c>
      <c r="D4045" s="6" t="s">
        <v>4927</v>
      </c>
      <c r="E4045" s="3" t="s">
        <v>4927</v>
      </c>
      <c r="F4045" s="3" t="s">
        <v>4928</v>
      </c>
      <c r="G4045" s="2" t="s">
        <v>7065</v>
      </c>
      <c r="H4045" s="2">
        <v>50</v>
      </c>
      <c r="I4045" s="18">
        <v>470000000</v>
      </c>
      <c r="J4045" s="6" t="s">
        <v>32</v>
      </c>
      <c r="K4045" s="3" t="s">
        <v>45</v>
      </c>
      <c r="L4045" s="26" t="s">
        <v>4929</v>
      </c>
      <c r="M4045" s="6"/>
      <c r="N4045" s="11" t="s">
        <v>4930</v>
      </c>
      <c r="O4045" s="6" t="s">
        <v>10536</v>
      </c>
      <c r="P4045" s="6"/>
      <c r="Q4045" s="6"/>
      <c r="R4045" s="136"/>
      <c r="S4045" s="136"/>
      <c r="T4045" s="23">
        <v>0</v>
      </c>
      <c r="U4045" s="23">
        <f t="shared" si="1689"/>
        <v>0</v>
      </c>
      <c r="V4045" s="6"/>
      <c r="W4045" s="41" t="s">
        <v>4027</v>
      </c>
      <c r="X4045" s="2" t="s">
        <v>10539</v>
      </c>
    </row>
    <row r="4046" spans="1:24" ht="255" x14ac:dyDescent="0.25">
      <c r="A4046" s="6" t="s">
        <v>7762</v>
      </c>
      <c r="B4046" s="6" t="s">
        <v>25</v>
      </c>
      <c r="C4046" s="6" t="s">
        <v>4926</v>
      </c>
      <c r="D4046" s="6" t="s">
        <v>4927</v>
      </c>
      <c r="E4046" s="3" t="s">
        <v>4927</v>
      </c>
      <c r="F4046" s="3" t="s">
        <v>7763</v>
      </c>
      <c r="G4046" s="2" t="s">
        <v>7065</v>
      </c>
      <c r="H4046" s="2">
        <v>50</v>
      </c>
      <c r="I4046" s="18">
        <v>470000000</v>
      </c>
      <c r="J4046" s="6" t="s">
        <v>32</v>
      </c>
      <c r="K4046" s="3" t="s">
        <v>240</v>
      </c>
      <c r="L4046" s="26" t="s">
        <v>4929</v>
      </c>
      <c r="M4046" s="6"/>
      <c r="N4046" s="11" t="s">
        <v>4930</v>
      </c>
      <c r="O4046" s="6" t="s">
        <v>10536</v>
      </c>
      <c r="P4046" s="6"/>
      <c r="Q4046" s="6"/>
      <c r="R4046" s="136"/>
      <c r="S4046" s="136"/>
      <c r="T4046" s="23">
        <v>15741000</v>
      </c>
      <c r="U4046" s="23">
        <f t="shared" ref="U4046" si="2056">T4046*1.12</f>
        <v>17629920</v>
      </c>
      <c r="V4046" s="6"/>
      <c r="W4046" s="41" t="s">
        <v>4027</v>
      </c>
      <c r="X4046" s="2"/>
    </row>
    <row r="4047" spans="1:24" ht="255" x14ac:dyDescent="0.25">
      <c r="A4047" s="6" t="s">
        <v>6624</v>
      </c>
      <c r="B4047" s="6" t="s">
        <v>25</v>
      </c>
      <c r="C4047" s="6" t="s">
        <v>4926</v>
      </c>
      <c r="D4047" s="6" t="s">
        <v>4927</v>
      </c>
      <c r="E4047" s="3" t="s">
        <v>4927</v>
      </c>
      <c r="F4047" s="3" t="s">
        <v>4931</v>
      </c>
      <c r="G4047" s="6" t="s">
        <v>337</v>
      </c>
      <c r="H4047" s="2">
        <v>50</v>
      </c>
      <c r="I4047" s="18">
        <v>470000000</v>
      </c>
      <c r="J4047" s="6" t="s">
        <v>32</v>
      </c>
      <c r="K4047" s="3" t="s">
        <v>6881</v>
      </c>
      <c r="L4047" s="26" t="s">
        <v>4929</v>
      </c>
      <c r="M4047" s="6"/>
      <c r="N4047" s="11" t="s">
        <v>4930</v>
      </c>
      <c r="O4047" s="6" t="s">
        <v>10536</v>
      </c>
      <c r="P4047" s="6"/>
      <c r="Q4047" s="6"/>
      <c r="R4047" s="136"/>
      <c r="S4047" s="53"/>
      <c r="T4047" s="23">
        <v>0</v>
      </c>
      <c r="U4047" s="23">
        <f t="shared" si="1689"/>
        <v>0</v>
      </c>
      <c r="V4047" s="6"/>
      <c r="W4047" s="41" t="s">
        <v>4027</v>
      </c>
      <c r="X4047" s="41" t="s">
        <v>6905</v>
      </c>
    </row>
    <row r="4048" spans="1:24" ht="255" x14ac:dyDescent="0.25">
      <c r="A4048" s="6" t="s">
        <v>6625</v>
      </c>
      <c r="B4048" s="6" t="s">
        <v>25</v>
      </c>
      <c r="C4048" s="6" t="s">
        <v>4926</v>
      </c>
      <c r="D4048" s="6" t="s">
        <v>4927</v>
      </c>
      <c r="E4048" s="3" t="s">
        <v>4927</v>
      </c>
      <c r="F4048" s="3" t="s">
        <v>4932</v>
      </c>
      <c r="G4048" s="6" t="s">
        <v>337</v>
      </c>
      <c r="H4048" s="2">
        <v>50</v>
      </c>
      <c r="I4048" s="18">
        <v>470000000</v>
      </c>
      <c r="J4048" s="6" t="s">
        <v>32</v>
      </c>
      <c r="K4048" s="3" t="s">
        <v>2044</v>
      </c>
      <c r="L4048" s="26" t="s">
        <v>4929</v>
      </c>
      <c r="M4048" s="6"/>
      <c r="N4048" s="11" t="s">
        <v>4930</v>
      </c>
      <c r="O4048" s="6" t="s">
        <v>10536</v>
      </c>
      <c r="P4048" s="6"/>
      <c r="Q4048" s="6"/>
      <c r="R4048" s="136"/>
      <c r="S4048" s="136"/>
      <c r="T4048" s="23">
        <v>0</v>
      </c>
      <c r="U4048" s="23">
        <f t="shared" si="1689"/>
        <v>0</v>
      </c>
      <c r="V4048" s="6"/>
      <c r="W4048" s="41" t="s">
        <v>4027</v>
      </c>
      <c r="X4048" s="2">
        <v>7.11</v>
      </c>
    </row>
    <row r="4049" spans="1:24" ht="255" x14ac:dyDescent="0.25">
      <c r="A4049" s="6" t="s">
        <v>7066</v>
      </c>
      <c r="B4049" s="6" t="s">
        <v>25</v>
      </c>
      <c r="C4049" s="6" t="s">
        <v>4926</v>
      </c>
      <c r="D4049" s="6" t="s">
        <v>4927</v>
      </c>
      <c r="E4049" s="3" t="s">
        <v>4927</v>
      </c>
      <c r="F4049" s="3" t="s">
        <v>4932</v>
      </c>
      <c r="G4049" s="6" t="s">
        <v>7065</v>
      </c>
      <c r="H4049" s="2">
        <v>50</v>
      </c>
      <c r="I4049" s="18">
        <v>470000000</v>
      </c>
      <c r="J4049" s="6" t="s">
        <v>32</v>
      </c>
      <c r="K4049" s="3" t="s">
        <v>45</v>
      </c>
      <c r="L4049" s="26" t="s">
        <v>4929</v>
      </c>
      <c r="M4049" s="6"/>
      <c r="N4049" s="11" t="s">
        <v>4930</v>
      </c>
      <c r="O4049" s="6" t="s">
        <v>10536</v>
      </c>
      <c r="P4049" s="6"/>
      <c r="Q4049" s="246"/>
      <c r="R4049" s="136"/>
      <c r="S4049" s="136"/>
      <c r="T4049" s="23">
        <v>0</v>
      </c>
      <c r="U4049" s="23">
        <f t="shared" si="1689"/>
        <v>0</v>
      </c>
      <c r="V4049" s="6"/>
      <c r="W4049" s="41" t="s">
        <v>4027</v>
      </c>
      <c r="X4049" s="2">
        <v>11</v>
      </c>
    </row>
    <row r="4050" spans="1:24" ht="255" x14ac:dyDescent="0.25">
      <c r="A4050" s="6" t="s">
        <v>10110</v>
      </c>
      <c r="B4050" s="6" t="s">
        <v>25</v>
      </c>
      <c r="C4050" s="6" t="s">
        <v>4926</v>
      </c>
      <c r="D4050" s="6" t="s">
        <v>4927</v>
      </c>
      <c r="E4050" s="3" t="s">
        <v>4927</v>
      </c>
      <c r="F4050" s="3" t="s">
        <v>4932</v>
      </c>
      <c r="G4050" s="6" t="s">
        <v>7065</v>
      </c>
      <c r="H4050" s="2">
        <v>50</v>
      </c>
      <c r="I4050" s="18">
        <v>470000000</v>
      </c>
      <c r="J4050" s="6" t="s">
        <v>32</v>
      </c>
      <c r="K4050" s="3" t="s">
        <v>240</v>
      </c>
      <c r="L4050" s="26" t="s">
        <v>4929</v>
      </c>
      <c r="M4050" s="6"/>
      <c r="N4050" s="11" t="s">
        <v>4930</v>
      </c>
      <c r="O4050" s="6" t="s">
        <v>10536</v>
      </c>
      <c r="P4050" s="6"/>
      <c r="Q4050" s="246"/>
      <c r="R4050" s="336"/>
      <c r="S4050" s="336"/>
      <c r="T4050" s="137">
        <v>192831602.40000001</v>
      </c>
      <c r="U4050" s="194">
        <f t="shared" ref="U4050" si="2057">T4050*1.12</f>
        <v>215971394.68800002</v>
      </c>
      <c r="V4050" s="6"/>
      <c r="W4050" s="41" t="s">
        <v>4027</v>
      </c>
      <c r="X4050" s="2"/>
    </row>
    <row r="4051" spans="1:24" ht="255" x14ac:dyDescent="0.25">
      <c r="A4051" s="6" t="s">
        <v>6626</v>
      </c>
      <c r="B4051" s="6" t="s">
        <v>25</v>
      </c>
      <c r="C4051" s="6" t="s">
        <v>4926</v>
      </c>
      <c r="D4051" s="6" t="s">
        <v>4927</v>
      </c>
      <c r="E4051" s="3" t="s">
        <v>4927</v>
      </c>
      <c r="F4051" s="3" t="s">
        <v>4933</v>
      </c>
      <c r="G4051" s="6" t="s">
        <v>337</v>
      </c>
      <c r="H4051" s="2">
        <v>50</v>
      </c>
      <c r="I4051" s="18">
        <v>470000000</v>
      </c>
      <c r="J4051" s="6" t="s">
        <v>32</v>
      </c>
      <c r="K4051" s="3" t="s">
        <v>2044</v>
      </c>
      <c r="L4051" s="26" t="s">
        <v>4929</v>
      </c>
      <c r="M4051" s="6"/>
      <c r="N4051" s="11" t="s">
        <v>4930</v>
      </c>
      <c r="O4051" s="6" t="s">
        <v>10536</v>
      </c>
      <c r="P4051" s="6"/>
      <c r="Q4051" s="6"/>
      <c r="R4051" s="136"/>
      <c r="S4051" s="136"/>
      <c r="T4051" s="23">
        <v>0</v>
      </c>
      <c r="U4051" s="23">
        <f t="shared" si="1689"/>
        <v>0</v>
      </c>
      <c r="V4051" s="6"/>
      <c r="W4051" s="41" t="s">
        <v>4027</v>
      </c>
      <c r="X4051" s="2">
        <v>7.11</v>
      </c>
    </row>
    <row r="4052" spans="1:24" ht="255" x14ac:dyDescent="0.25">
      <c r="A4052" s="6" t="s">
        <v>7067</v>
      </c>
      <c r="B4052" s="6" t="s">
        <v>25</v>
      </c>
      <c r="C4052" s="6" t="s">
        <v>4926</v>
      </c>
      <c r="D4052" s="6" t="s">
        <v>4927</v>
      </c>
      <c r="E4052" s="3" t="s">
        <v>4927</v>
      </c>
      <c r="F4052" s="3" t="s">
        <v>4933</v>
      </c>
      <c r="G4052" s="6" t="s">
        <v>7065</v>
      </c>
      <c r="H4052" s="2">
        <v>50</v>
      </c>
      <c r="I4052" s="18">
        <v>470000000</v>
      </c>
      <c r="J4052" s="6" t="s">
        <v>32</v>
      </c>
      <c r="K4052" s="3" t="s">
        <v>45</v>
      </c>
      <c r="L4052" s="26" t="s">
        <v>4929</v>
      </c>
      <c r="M4052" s="6"/>
      <c r="N4052" s="11" t="s">
        <v>4930</v>
      </c>
      <c r="O4052" s="6" t="s">
        <v>10536</v>
      </c>
      <c r="P4052" s="6"/>
      <c r="Q4052" s="6"/>
      <c r="R4052" s="136"/>
      <c r="S4052" s="136"/>
      <c r="T4052" s="23">
        <v>0</v>
      </c>
      <c r="U4052" s="23">
        <f t="shared" si="1689"/>
        <v>0</v>
      </c>
      <c r="V4052" s="6"/>
      <c r="W4052" s="41" t="s">
        <v>4027</v>
      </c>
      <c r="X4052" s="2">
        <v>11</v>
      </c>
    </row>
    <row r="4053" spans="1:24" ht="255" x14ac:dyDescent="0.25">
      <c r="A4053" s="6" t="s">
        <v>10111</v>
      </c>
      <c r="B4053" s="6" t="s">
        <v>25</v>
      </c>
      <c r="C4053" s="6" t="s">
        <v>4926</v>
      </c>
      <c r="D4053" s="6" t="s">
        <v>4927</v>
      </c>
      <c r="E4053" s="3" t="s">
        <v>4927</v>
      </c>
      <c r="F4053" s="3" t="s">
        <v>4933</v>
      </c>
      <c r="G4053" s="6" t="s">
        <v>7065</v>
      </c>
      <c r="H4053" s="2">
        <v>50</v>
      </c>
      <c r="I4053" s="18">
        <v>470000000</v>
      </c>
      <c r="J4053" s="6" t="s">
        <v>32</v>
      </c>
      <c r="K4053" s="3" t="s">
        <v>240</v>
      </c>
      <c r="L4053" s="26" t="s">
        <v>4929</v>
      </c>
      <c r="M4053" s="6"/>
      <c r="N4053" s="11" t="s">
        <v>4930</v>
      </c>
      <c r="O4053" s="6" t="s">
        <v>10536</v>
      </c>
      <c r="P4053" s="6"/>
      <c r="Q4053" s="6"/>
      <c r="R4053" s="136"/>
      <c r="S4053" s="136"/>
      <c r="T4053" s="23">
        <v>99079706.700000003</v>
      </c>
      <c r="U4053" s="23">
        <f t="shared" ref="U4053" si="2058">T4053*1.12</f>
        <v>110969271.50400001</v>
      </c>
      <c r="V4053" s="6"/>
      <c r="W4053" s="41" t="s">
        <v>4027</v>
      </c>
      <c r="X4053" s="2"/>
    </row>
    <row r="4054" spans="1:24" ht="255" x14ac:dyDescent="0.25">
      <c r="A4054" s="6" t="s">
        <v>6627</v>
      </c>
      <c r="B4054" s="6" t="s">
        <v>25</v>
      </c>
      <c r="C4054" s="6" t="s">
        <v>4926</v>
      </c>
      <c r="D4054" s="6" t="s">
        <v>4927</v>
      </c>
      <c r="E4054" s="3" t="s">
        <v>4927</v>
      </c>
      <c r="F4054" s="3" t="s">
        <v>4934</v>
      </c>
      <c r="G4054" s="6" t="s">
        <v>337</v>
      </c>
      <c r="H4054" s="2">
        <v>50</v>
      </c>
      <c r="I4054" s="18">
        <v>470000000</v>
      </c>
      <c r="J4054" s="6" t="s">
        <v>32</v>
      </c>
      <c r="K4054" s="3" t="s">
        <v>45</v>
      </c>
      <c r="L4054" s="26" t="s">
        <v>4929</v>
      </c>
      <c r="M4054" s="6"/>
      <c r="N4054" s="11" t="s">
        <v>4930</v>
      </c>
      <c r="O4054" s="6" t="s">
        <v>10536</v>
      </c>
      <c r="P4054" s="6"/>
      <c r="Q4054" s="6"/>
      <c r="R4054" s="136"/>
      <c r="S4054" s="136"/>
      <c r="T4054" s="23">
        <v>0</v>
      </c>
      <c r="U4054" s="23">
        <f t="shared" si="1689"/>
        <v>0</v>
      </c>
      <c r="V4054" s="6"/>
      <c r="W4054" s="41" t="s">
        <v>4027</v>
      </c>
      <c r="X4054" s="41" t="s">
        <v>6905</v>
      </c>
    </row>
    <row r="4055" spans="1:24" ht="255" x14ac:dyDescent="0.25">
      <c r="A4055" s="6" t="s">
        <v>6628</v>
      </c>
      <c r="B4055" s="6" t="s">
        <v>25</v>
      </c>
      <c r="C4055" s="6" t="s">
        <v>4935</v>
      </c>
      <c r="D4055" s="6" t="s">
        <v>4936</v>
      </c>
      <c r="E4055" s="3" t="s">
        <v>4936</v>
      </c>
      <c r="F4055" s="3" t="s">
        <v>6879</v>
      </c>
      <c r="G4055" s="6" t="s">
        <v>337</v>
      </c>
      <c r="H4055" s="2">
        <v>30</v>
      </c>
      <c r="I4055" s="18">
        <v>470000000</v>
      </c>
      <c r="J4055" s="6" t="s">
        <v>32</v>
      </c>
      <c r="K4055" s="3" t="s">
        <v>6881</v>
      </c>
      <c r="L4055" s="26" t="s">
        <v>4929</v>
      </c>
      <c r="M4055" s="6"/>
      <c r="N4055" s="11" t="s">
        <v>4937</v>
      </c>
      <c r="O4055" s="6" t="s">
        <v>10536</v>
      </c>
      <c r="P4055" s="6"/>
      <c r="Q4055" s="6"/>
      <c r="R4055" s="136"/>
      <c r="S4055" s="136"/>
      <c r="T4055" s="23">
        <v>0</v>
      </c>
      <c r="U4055" s="23">
        <f t="shared" si="1689"/>
        <v>0</v>
      </c>
      <c r="V4055" s="6"/>
      <c r="W4055" s="41" t="s">
        <v>4027</v>
      </c>
      <c r="X4055" s="2">
        <v>7.11</v>
      </c>
    </row>
    <row r="4056" spans="1:24" ht="255" x14ac:dyDescent="0.25">
      <c r="A4056" s="6" t="s">
        <v>7068</v>
      </c>
      <c r="B4056" s="6" t="s">
        <v>25</v>
      </c>
      <c r="C4056" s="6" t="s">
        <v>4935</v>
      </c>
      <c r="D4056" s="6" t="s">
        <v>4936</v>
      </c>
      <c r="E4056" s="3" t="s">
        <v>4936</v>
      </c>
      <c r="F4056" s="3" t="s">
        <v>6879</v>
      </c>
      <c r="G4056" s="6" t="s">
        <v>7065</v>
      </c>
      <c r="H4056" s="2">
        <v>30</v>
      </c>
      <c r="I4056" s="18">
        <v>470000000</v>
      </c>
      <c r="J4056" s="6" t="s">
        <v>32</v>
      </c>
      <c r="K4056" s="3" t="s">
        <v>45</v>
      </c>
      <c r="L4056" s="26" t="s">
        <v>4929</v>
      </c>
      <c r="M4056" s="6"/>
      <c r="N4056" s="11" t="s">
        <v>4937</v>
      </c>
      <c r="O4056" s="6" t="s">
        <v>10536</v>
      </c>
      <c r="P4056" s="6"/>
      <c r="Q4056" s="6"/>
      <c r="R4056" s="136"/>
      <c r="S4056" s="136"/>
      <c r="T4056" s="23">
        <v>0</v>
      </c>
      <c r="U4056" s="23">
        <f t="shared" si="1689"/>
        <v>0</v>
      </c>
      <c r="V4056" s="6"/>
      <c r="W4056" s="41" t="s">
        <v>4027</v>
      </c>
      <c r="X4056" s="2" t="s">
        <v>6970</v>
      </c>
    </row>
    <row r="4057" spans="1:24" ht="255" x14ac:dyDescent="0.25">
      <c r="A4057" s="6" t="s">
        <v>7758</v>
      </c>
      <c r="B4057" s="6" t="s">
        <v>25</v>
      </c>
      <c r="C4057" s="6" t="s">
        <v>4935</v>
      </c>
      <c r="D4057" s="6" t="s">
        <v>4936</v>
      </c>
      <c r="E4057" s="3" t="s">
        <v>4936</v>
      </c>
      <c r="F4057" s="3" t="s">
        <v>6879</v>
      </c>
      <c r="G4057" s="6" t="s">
        <v>7065</v>
      </c>
      <c r="H4057" s="2">
        <v>30</v>
      </c>
      <c r="I4057" s="18">
        <v>470000000</v>
      </c>
      <c r="J4057" s="6" t="s">
        <v>32</v>
      </c>
      <c r="K4057" s="3" t="s">
        <v>240</v>
      </c>
      <c r="L4057" s="26" t="s">
        <v>4929</v>
      </c>
      <c r="M4057" s="6"/>
      <c r="N4057" s="11" t="s">
        <v>4930</v>
      </c>
      <c r="O4057" s="6" t="s">
        <v>10536</v>
      </c>
      <c r="P4057" s="6"/>
      <c r="Q4057" s="6"/>
      <c r="R4057" s="136"/>
      <c r="S4057" s="136"/>
      <c r="T4057" s="23">
        <v>447222398</v>
      </c>
      <c r="U4057" s="23">
        <f t="shared" ref="U4057" si="2059">T4057*1.12</f>
        <v>500889085.76000005</v>
      </c>
      <c r="V4057" s="6"/>
      <c r="W4057" s="41" t="s">
        <v>4027</v>
      </c>
      <c r="X4057" s="2"/>
    </row>
    <row r="4058" spans="1:24" ht="255" x14ac:dyDescent="0.25">
      <c r="A4058" s="6" t="s">
        <v>6629</v>
      </c>
      <c r="B4058" s="6" t="s">
        <v>25</v>
      </c>
      <c r="C4058" s="6" t="s">
        <v>4866</v>
      </c>
      <c r="D4058" s="6" t="s">
        <v>4867</v>
      </c>
      <c r="E4058" s="3" t="s">
        <v>4867</v>
      </c>
      <c r="F4058" s="3" t="s">
        <v>4938</v>
      </c>
      <c r="G4058" s="6" t="s">
        <v>337</v>
      </c>
      <c r="H4058" s="2">
        <v>30</v>
      </c>
      <c r="I4058" s="18">
        <v>470000000</v>
      </c>
      <c r="J4058" s="6" t="s">
        <v>32</v>
      </c>
      <c r="K4058" s="3" t="s">
        <v>45</v>
      </c>
      <c r="L4058" s="26" t="s">
        <v>4939</v>
      </c>
      <c r="M4058" s="6"/>
      <c r="N4058" s="11" t="s">
        <v>6882</v>
      </c>
      <c r="O4058" s="6" t="s">
        <v>10536</v>
      </c>
      <c r="P4058" s="6"/>
      <c r="Q4058" s="6"/>
      <c r="R4058" s="136"/>
      <c r="S4058" s="136"/>
      <c r="T4058" s="23">
        <v>0</v>
      </c>
      <c r="U4058" s="23">
        <f t="shared" si="1689"/>
        <v>0</v>
      </c>
      <c r="V4058" s="6"/>
      <c r="W4058" s="41" t="s">
        <v>4027</v>
      </c>
      <c r="X4058" s="41" t="s">
        <v>6970</v>
      </c>
    </row>
    <row r="4059" spans="1:24" ht="255" x14ac:dyDescent="0.25">
      <c r="A4059" s="6" t="s">
        <v>7110</v>
      </c>
      <c r="B4059" s="6" t="s">
        <v>25</v>
      </c>
      <c r="C4059" s="6" t="s">
        <v>4866</v>
      </c>
      <c r="D4059" s="6" t="s">
        <v>4867</v>
      </c>
      <c r="E4059" s="3" t="s">
        <v>4867</v>
      </c>
      <c r="F4059" s="3" t="s">
        <v>4938</v>
      </c>
      <c r="G4059" s="6" t="s">
        <v>337</v>
      </c>
      <c r="H4059" s="2">
        <v>30</v>
      </c>
      <c r="I4059" s="18">
        <v>470000000</v>
      </c>
      <c r="J4059" s="6" t="s">
        <v>32</v>
      </c>
      <c r="K4059" s="3" t="s">
        <v>240</v>
      </c>
      <c r="L4059" s="26" t="s">
        <v>4939</v>
      </c>
      <c r="M4059" s="6"/>
      <c r="N4059" s="11" t="s">
        <v>10465</v>
      </c>
      <c r="O4059" s="6" t="s">
        <v>10536</v>
      </c>
      <c r="P4059" s="6"/>
      <c r="Q4059" s="6"/>
      <c r="R4059" s="136"/>
      <c r="S4059" s="136"/>
      <c r="T4059" s="23">
        <v>25000000</v>
      </c>
      <c r="U4059" s="23">
        <f t="shared" ref="U4059" si="2060">T4059*1.12</f>
        <v>28000000.000000004</v>
      </c>
      <c r="V4059" s="6"/>
      <c r="W4059" s="41" t="s">
        <v>4027</v>
      </c>
      <c r="X4059" s="41"/>
    </row>
    <row r="4060" spans="1:24" ht="255" x14ac:dyDescent="0.25">
      <c r="A4060" s="6" t="s">
        <v>6630</v>
      </c>
      <c r="B4060" s="6" t="s">
        <v>25</v>
      </c>
      <c r="C4060" s="6" t="s">
        <v>4866</v>
      </c>
      <c r="D4060" s="6" t="s">
        <v>4867</v>
      </c>
      <c r="E4060" s="3" t="s">
        <v>4867</v>
      </c>
      <c r="F4060" s="3" t="s">
        <v>4940</v>
      </c>
      <c r="G4060" s="6" t="s">
        <v>337</v>
      </c>
      <c r="H4060" s="2">
        <v>30</v>
      </c>
      <c r="I4060" s="18">
        <v>470000000</v>
      </c>
      <c r="J4060" s="6" t="s">
        <v>32</v>
      </c>
      <c r="K4060" s="3" t="s">
        <v>45</v>
      </c>
      <c r="L4060" s="26" t="s">
        <v>4939</v>
      </c>
      <c r="M4060" s="6"/>
      <c r="N4060" s="11" t="s">
        <v>6882</v>
      </c>
      <c r="O4060" s="6" t="s">
        <v>10536</v>
      </c>
      <c r="P4060" s="6"/>
      <c r="Q4060" s="6"/>
      <c r="R4060" s="136"/>
      <c r="S4060" s="136"/>
      <c r="T4060" s="23">
        <v>0</v>
      </c>
      <c r="U4060" s="23">
        <f t="shared" si="1689"/>
        <v>0</v>
      </c>
      <c r="V4060" s="6"/>
      <c r="W4060" s="41" t="s">
        <v>4027</v>
      </c>
      <c r="X4060" s="41" t="s">
        <v>6970</v>
      </c>
    </row>
    <row r="4061" spans="1:24" ht="255" x14ac:dyDescent="0.25">
      <c r="A4061" s="6" t="s">
        <v>7111</v>
      </c>
      <c r="B4061" s="6" t="s">
        <v>25</v>
      </c>
      <c r="C4061" s="6" t="s">
        <v>4866</v>
      </c>
      <c r="D4061" s="6" t="s">
        <v>4867</v>
      </c>
      <c r="E4061" s="3" t="s">
        <v>4867</v>
      </c>
      <c r="F4061" s="3" t="s">
        <v>4940</v>
      </c>
      <c r="G4061" s="6" t="s">
        <v>337</v>
      </c>
      <c r="H4061" s="2">
        <v>30</v>
      </c>
      <c r="I4061" s="18">
        <v>470000000</v>
      </c>
      <c r="J4061" s="6" t="s">
        <v>32</v>
      </c>
      <c r="K4061" s="3" t="s">
        <v>240</v>
      </c>
      <c r="L4061" s="26" t="s">
        <v>4939</v>
      </c>
      <c r="M4061" s="6"/>
      <c r="N4061" s="11" t="s">
        <v>10466</v>
      </c>
      <c r="O4061" s="6" t="s">
        <v>10536</v>
      </c>
      <c r="P4061" s="6"/>
      <c r="Q4061" s="6"/>
      <c r="R4061" s="136"/>
      <c r="S4061" s="136"/>
      <c r="T4061" s="23">
        <v>64998000</v>
      </c>
      <c r="U4061" s="23">
        <f t="shared" ref="U4061" si="2061">T4061*1.12</f>
        <v>72797760</v>
      </c>
      <c r="V4061" s="6"/>
      <c r="W4061" s="41" t="s">
        <v>4027</v>
      </c>
      <c r="X4061" s="41"/>
    </row>
    <row r="4062" spans="1:24" ht="140.25" x14ac:dyDescent="0.25">
      <c r="A4062" s="6" t="s">
        <v>6631</v>
      </c>
      <c r="B4062" s="11" t="s">
        <v>25</v>
      </c>
      <c r="C4062" s="76" t="s">
        <v>4945</v>
      </c>
      <c r="D4062" s="11" t="s">
        <v>4946</v>
      </c>
      <c r="E4062" s="76" t="s">
        <v>4946</v>
      </c>
      <c r="F4062" s="11" t="s">
        <v>4947</v>
      </c>
      <c r="G4062" s="11" t="s">
        <v>2001</v>
      </c>
      <c r="H4062" s="109">
        <v>50</v>
      </c>
      <c r="I4062" s="11">
        <v>470000000</v>
      </c>
      <c r="J4062" s="6" t="s">
        <v>32</v>
      </c>
      <c r="K4062" s="3" t="s">
        <v>4944</v>
      </c>
      <c r="L4062" s="11" t="s">
        <v>4885</v>
      </c>
      <c r="M4062" s="2"/>
      <c r="N4062" s="11" t="s">
        <v>4869</v>
      </c>
      <c r="O4062" s="119" t="s">
        <v>4865</v>
      </c>
      <c r="P4062" s="41"/>
      <c r="Q4062" s="11"/>
      <c r="R4062" s="6"/>
      <c r="S4062" s="3"/>
      <c r="T4062" s="23">
        <v>1600000</v>
      </c>
      <c r="U4062" s="23">
        <f>T4062*1.12</f>
        <v>1792000.0000000002</v>
      </c>
      <c r="V4062" s="23"/>
      <c r="W4062" s="41" t="s">
        <v>4027</v>
      </c>
      <c r="X4062" s="41"/>
    </row>
    <row r="4063" spans="1:24" ht="140.25" x14ac:dyDescent="0.25">
      <c r="A4063" s="6" t="s">
        <v>6632</v>
      </c>
      <c r="B4063" s="11" t="s">
        <v>25</v>
      </c>
      <c r="C4063" s="76" t="s">
        <v>4945</v>
      </c>
      <c r="D4063" s="11" t="s">
        <v>4946</v>
      </c>
      <c r="E4063" s="76" t="s">
        <v>4946</v>
      </c>
      <c r="F4063" s="11" t="s">
        <v>4948</v>
      </c>
      <c r="G4063" s="11" t="s">
        <v>2001</v>
      </c>
      <c r="H4063" s="109">
        <v>50</v>
      </c>
      <c r="I4063" s="11">
        <v>470000000</v>
      </c>
      <c r="J4063" s="6" t="s">
        <v>32</v>
      </c>
      <c r="K4063" s="3" t="s">
        <v>4944</v>
      </c>
      <c r="L4063" s="11" t="s">
        <v>4885</v>
      </c>
      <c r="M4063" s="2"/>
      <c r="N4063" s="11" t="s">
        <v>4869</v>
      </c>
      <c r="O4063" s="119" t="s">
        <v>4865</v>
      </c>
      <c r="P4063" s="41"/>
      <c r="Q4063" s="11"/>
      <c r="R4063" s="6"/>
      <c r="S4063" s="3"/>
      <c r="T4063" s="23">
        <v>800000</v>
      </c>
      <c r="U4063" s="23">
        <f>T4063*1.12</f>
        <v>896000.00000000012</v>
      </c>
      <c r="V4063" s="23"/>
      <c r="W4063" s="41" t="s">
        <v>4027</v>
      </c>
      <c r="X4063" s="41"/>
    </row>
    <row r="4064" spans="1:24" ht="140.25" x14ac:dyDescent="0.25">
      <c r="A4064" s="6" t="s">
        <v>6633</v>
      </c>
      <c r="B4064" s="90" t="s">
        <v>25</v>
      </c>
      <c r="C4064" s="76" t="s">
        <v>4949</v>
      </c>
      <c r="D4064" s="90" t="s">
        <v>4950</v>
      </c>
      <c r="E4064" s="76" t="s">
        <v>4950</v>
      </c>
      <c r="F4064" s="90" t="s">
        <v>4951</v>
      </c>
      <c r="G4064" s="90" t="s">
        <v>2001</v>
      </c>
      <c r="H4064" s="180">
        <v>50</v>
      </c>
      <c r="I4064" s="90">
        <v>470000000</v>
      </c>
      <c r="J4064" s="183" t="s">
        <v>32</v>
      </c>
      <c r="K4064" s="76" t="s">
        <v>4944</v>
      </c>
      <c r="L4064" s="90" t="s">
        <v>4863</v>
      </c>
      <c r="M4064" s="181"/>
      <c r="N4064" s="90" t="s">
        <v>4869</v>
      </c>
      <c r="O4064" s="182" t="s">
        <v>4865</v>
      </c>
      <c r="P4064" s="105"/>
      <c r="Q4064" s="90"/>
      <c r="R4064" s="183"/>
      <c r="S4064" s="76"/>
      <c r="T4064" s="117">
        <v>85714.2</v>
      </c>
      <c r="U4064" s="117">
        <f>T4064*1.12</f>
        <v>95999.90400000001</v>
      </c>
      <c r="V4064" s="117"/>
      <c r="W4064" s="105" t="s">
        <v>4027</v>
      </c>
      <c r="X4064" s="41"/>
    </row>
    <row r="4065" spans="1:24" ht="140.25" x14ac:dyDescent="0.25">
      <c r="A4065" s="6" t="s">
        <v>6634</v>
      </c>
      <c r="B4065" s="15" t="s">
        <v>25</v>
      </c>
      <c r="C4065" s="11" t="s">
        <v>5019</v>
      </c>
      <c r="D4065" s="11" t="s">
        <v>5020</v>
      </c>
      <c r="E4065" s="11" t="s">
        <v>5021</v>
      </c>
      <c r="F4065" s="11" t="s">
        <v>5329</v>
      </c>
      <c r="G4065" s="2" t="s">
        <v>30</v>
      </c>
      <c r="H4065" s="25">
        <v>50</v>
      </c>
      <c r="I4065" s="18">
        <v>470000000</v>
      </c>
      <c r="J4065" s="6" t="s">
        <v>32</v>
      </c>
      <c r="K4065" s="6" t="s">
        <v>3496</v>
      </c>
      <c r="L4065" s="6" t="s">
        <v>4822</v>
      </c>
      <c r="M4065" s="241"/>
      <c r="N4065" s="11" t="s">
        <v>5330</v>
      </c>
      <c r="O4065" s="119" t="s">
        <v>4865</v>
      </c>
      <c r="P4065" s="241"/>
      <c r="Q4065" s="241"/>
      <c r="R4065" s="241"/>
      <c r="S4065" s="22"/>
      <c r="T4065" s="22">
        <v>437150</v>
      </c>
      <c r="U4065" s="23">
        <f t="shared" ref="U4065:U4068" si="2062">T4065*1.12</f>
        <v>489608.00000000006</v>
      </c>
      <c r="V4065" s="23" t="s">
        <v>5221</v>
      </c>
      <c r="W4065" s="2">
        <v>2016</v>
      </c>
      <c r="X4065" s="265"/>
    </row>
    <row r="4066" spans="1:24" ht="140.25" x14ac:dyDescent="0.25">
      <c r="A4066" s="6" t="s">
        <v>6635</v>
      </c>
      <c r="B4066" s="15" t="s">
        <v>25</v>
      </c>
      <c r="C4066" s="11" t="s">
        <v>5019</v>
      </c>
      <c r="D4066" s="11" t="s">
        <v>5020</v>
      </c>
      <c r="E4066" s="11" t="s">
        <v>5021</v>
      </c>
      <c r="F4066" s="11" t="s">
        <v>5331</v>
      </c>
      <c r="G4066" s="2" t="s">
        <v>30</v>
      </c>
      <c r="H4066" s="25">
        <v>0</v>
      </c>
      <c r="I4066" s="18">
        <v>470000000</v>
      </c>
      <c r="J4066" s="6" t="s">
        <v>32</v>
      </c>
      <c r="K4066" s="6" t="s">
        <v>3496</v>
      </c>
      <c r="L4066" s="6" t="s">
        <v>4822</v>
      </c>
      <c r="M4066" s="241"/>
      <c r="N4066" s="11" t="s">
        <v>5330</v>
      </c>
      <c r="O4066" s="119" t="s">
        <v>4865</v>
      </c>
      <c r="P4066" s="241"/>
      <c r="Q4066" s="241"/>
      <c r="R4066" s="241"/>
      <c r="S4066" s="22"/>
      <c r="T4066" s="22">
        <v>579500</v>
      </c>
      <c r="U4066" s="23">
        <f t="shared" si="2062"/>
        <v>649040.00000000012</v>
      </c>
      <c r="V4066" s="23" t="s">
        <v>5221</v>
      </c>
      <c r="W4066" s="2">
        <v>2016</v>
      </c>
      <c r="X4066" s="265"/>
    </row>
    <row r="4067" spans="1:24" ht="178.5" x14ac:dyDescent="0.25">
      <c r="A4067" s="6" t="s">
        <v>6636</v>
      </c>
      <c r="B4067" s="15" t="s">
        <v>25</v>
      </c>
      <c r="C4067" s="11" t="s">
        <v>5332</v>
      </c>
      <c r="D4067" s="11" t="s">
        <v>5333</v>
      </c>
      <c r="E4067" s="11" t="s">
        <v>5333</v>
      </c>
      <c r="F4067" s="11" t="s">
        <v>5334</v>
      </c>
      <c r="G4067" s="2" t="s">
        <v>337</v>
      </c>
      <c r="H4067" s="25">
        <v>50</v>
      </c>
      <c r="I4067" s="18">
        <v>470000000</v>
      </c>
      <c r="J4067" s="6" t="s">
        <v>32</v>
      </c>
      <c r="K4067" s="6" t="s">
        <v>628</v>
      </c>
      <c r="L4067" s="18" t="s">
        <v>2003</v>
      </c>
      <c r="M4067" s="241"/>
      <c r="N4067" s="11" t="s">
        <v>5335</v>
      </c>
      <c r="O4067" s="119" t="s">
        <v>4865</v>
      </c>
      <c r="P4067" s="241"/>
      <c r="Q4067" s="241"/>
      <c r="R4067" s="241"/>
      <c r="S4067" s="22"/>
      <c r="T4067" s="22">
        <v>8620000</v>
      </c>
      <c r="U4067" s="23">
        <f t="shared" si="2062"/>
        <v>9654400</v>
      </c>
      <c r="V4067" s="23" t="s">
        <v>5221</v>
      </c>
      <c r="W4067" s="2">
        <v>2016</v>
      </c>
      <c r="X4067" s="265"/>
    </row>
    <row r="4068" spans="1:24" ht="140.25" x14ac:dyDescent="0.25">
      <c r="A4068" s="6" t="s">
        <v>7697</v>
      </c>
      <c r="B4068" s="15" t="s">
        <v>25</v>
      </c>
      <c r="C4068" s="11" t="s">
        <v>4866</v>
      </c>
      <c r="D4068" s="11" t="s">
        <v>4867</v>
      </c>
      <c r="E4068" s="11" t="s">
        <v>4867</v>
      </c>
      <c r="F4068" s="6" t="s">
        <v>7698</v>
      </c>
      <c r="G4068" s="6" t="s">
        <v>30</v>
      </c>
      <c r="H4068" s="126">
        <v>50</v>
      </c>
      <c r="I4068" s="6" t="s">
        <v>31</v>
      </c>
      <c r="J4068" s="6" t="s">
        <v>32</v>
      </c>
      <c r="K4068" s="6" t="s">
        <v>240</v>
      </c>
      <c r="L4068" s="6" t="s">
        <v>7701</v>
      </c>
      <c r="M4068" s="6" t="s">
        <v>7699</v>
      </c>
      <c r="N4068" s="6" t="s">
        <v>7700</v>
      </c>
      <c r="O4068" s="6" t="s">
        <v>4865</v>
      </c>
      <c r="P4068" s="6" t="s">
        <v>7699</v>
      </c>
      <c r="Q4068" s="6" t="s">
        <v>7699</v>
      </c>
      <c r="R4068" s="9" t="s">
        <v>7699</v>
      </c>
      <c r="S4068" s="9" t="s">
        <v>7699</v>
      </c>
      <c r="T4068" s="9">
        <v>5256725</v>
      </c>
      <c r="U4068" s="9">
        <f t="shared" si="2062"/>
        <v>5887532.0000000009</v>
      </c>
      <c r="V4068" s="6" t="s">
        <v>5221</v>
      </c>
      <c r="W4068" s="2">
        <v>2016</v>
      </c>
      <c r="X4068" s="265"/>
    </row>
    <row r="4069" spans="1:24" ht="153" x14ac:dyDescent="0.25">
      <c r="A4069" s="6" t="s">
        <v>7759</v>
      </c>
      <c r="B4069" s="11" t="s">
        <v>25</v>
      </c>
      <c r="C4069" s="76" t="s">
        <v>7760</v>
      </c>
      <c r="D4069" s="11" t="s">
        <v>7761</v>
      </c>
      <c r="E4069" s="76" t="s">
        <v>7761</v>
      </c>
      <c r="F4069" s="18" t="s">
        <v>10556</v>
      </c>
      <c r="G4069" s="11" t="s">
        <v>2001</v>
      </c>
      <c r="H4069" s="109">
        <v>100</v>
      </c>
      <c r="I4069" s="11">
        <v>470000000</v>
      </c>
      <c r="J4069" s="6" t="s">
        <v>32</v>
      </c>
      <c r="K4069" s="3" t="s">
        <v>240</v>
      </c>
      <c r="L4069" s="11" t="s">
        <v>4885</v>
      </c>
      <c r="M4069" s="2"/>
      <c r="N4069" s="11" t="s">
        <v>10557</v>
      </c>
      <c r="O4069" s="119" t="s">
        <v>4865</v>
      </c>
      <c r="P4069" s="41"/>
      <c r="Q4069" s="11"/>
      <c r="R4069" s="6"/>
      <c r="S4069" s="3"/>
      <c r="T4069" s="23">
        <v>0</v>
      </c>
      <c r="U4069" s="23">
        <f t="shared" ref="U4069:U4079" si="2063">T4069*1.12</f>
        <v>0</v>
      </c>
      <c r="V4069" s="23" t="s">
        <v>5221</v>
      </c>
      <c r="W4069" s="41" t="s">
        <v>4027</v>
      </c>
      <c r="X4069" s="41" t="s">
        <v>7044</v>
      </c>
    </row>
    <row r="4070" spans="1:24" ht="153" x14ac:dyDescent="0.25">
      <c r="A4070" s="6" t="s">
        <v>10731</v>
      </c>
      <c r="B4070" s="11" t="s">
        <v>25</v>
      </c>
      <c r="C4070" s="76" t="s">
        <v>7760</v>
      </c>
      <c r="D4070" s="11" t="s">
        <v>7761</v>
      </c>
      <c r="E4070" s="76" t="s">
        <v>7761</v>
      </c>
      <c r="F4070" s="18" t="s">
        <v>10556</v>
      </c>
      <c r="G4070" s="11" t="s">
        <v>2001</v>
      </c>
      <c r="H4070" s="109">
        <v>100</v>
      </c>
      <c r="I4070" s="11">
        <v>470000000</v>
      </c>
      <c r="J4070" s="6" t="s">
        <v>32</v>
      </c>
      <c r="K4070" s="3" t="s">
        <v>240</v>
      </c>
      <c r="L4070" s="11" t="s">
        <v>4885</v>
      </c>
      <c r="M4070" s="2"/>
      <c r="N4070" s="11" t="s">
        <v>10557</v>
      </c>
      <c r="O4070" s="119" t="s">
        <v>4865</v>
      </c>
      <c r="P4070" s="41"/>
      <c r="Q4070" s="11"/>
      <c r="R4070" s="6"/>
      <c r="S4070" s="3"/>
      <c r="T4070" s="23">
        <v>2214029</v>
      </c>
      <c r="U4070" s="23">
        <f t="shared" si="2063"/>
        <v>2479712.4800000004</v>
      </c>
      <c r="V4070" s="23" t="s">
        <v>5221</v>
      </c>
      <c r="W4070" s="41" t="s">
        <v>4027</v>
      </c>
      <c r="X4070" s="265"/>
    </row>
    <row r="4071" spans="1:24" ht="153" x14ac:dyDescent="0.25">
      <c r="A4071" s="6" t="s">
        <v>10560</v>
      </c>
      <c r="B4071" s="11" t="s">
        <v>25</v>
      </c>
      <c r="C4071" s="76" t="s">
        <v>7760</v>
      </c>
      <c r="D4071" s="11" t="s">
        <v>7761</v>
      </c>
      <c r="E4071" s="76" t="s">
        <v>7761</v>
      </c>
      <c r="F4071" s="18" t="s">
        <v>10558</v>
      </c>
      <c r="G4071" s="11" t="s">
        <v>2001</v>
      </c>
      <c r="H4071" s="109">
        <v>100</v>
      </c>
      <c r="I4071" s="11">
        <v>470000000</v>
      </c>
      <c r="J4071" s="6" t="s">
        <v>32</v>
      </c>
      <c r="K4071" s="3" t="s">
        <v>240</v>
      </c>
      <c r="L4071" s="11" t="s">
        <v>4885</v>
      </c>
      <c r="M4071" s="2"/>
      <c r="N4071" s="11" t="s">
        <v>10557</v>
      </c>
      <c r="O4071" s="119" t="s">
        <v>4865</v>
      </c>
      <c r="P4071" s="41"/>
      <c r="Q4071" s="11"/>
      <c r="R4071" s="6"/>
      <c r="S4071" s="3"/>
      <c r="T4071" s="23">
        <v>0</v>
      </c>
      <c r="U4071" s="23">
        <f t="shared" si="2063"/>
        <v>0</v>
      </c>
      <c r="V4071" s="23" t="s">
        <v>5221</v>
      </c>
      <c r="W4071" s="41" t="s">
        <v>4027</v>
      </c>
      <c r="X4071" s="41" t="s">
        <v>7044</v>
      </c>
    </row>
    <row r="4072" spans="1:24" ht="153" x14ac:dyDescent="0.25">
      <c r="A4072" s="6" t="s">
        <v>10732</v>
      </c>
      <c r="B4072" s="11" t="s">
        <v>25</v>
      </c>
      <c r="C4072" s="76" t="s">
        <v>7760</v>
      </c>
      <c r="D4072" s="11" t="s">
        <v>7761</v>
      </c>
      <c r="E4072" s="76" t="s">
        <v>7761</v>
      </c>
      <c r="F4072" s="18" t="s">
        <v>10558</v>
      </c>
      <c r="G4072" s="11" t="s">
        <v>2001</v>
      </c>
      <c r="H4072" s="109">
        <v>100</v>
      </c>
      <c r="I4072" s="11">
        <v>470000000</v>
      </c>
      <c r="J4072" s="6" t="s">
        <v>32</v>
      </c>
      <c r="K4072" s="3" t="s">
        <v>240</v>
      </c>
      <c r="L4072" s="11" t="s">
        <v>4885</v>
      </c>
      <c r="M4072" s="2"/>
      <c r="N4072" s="11" t="s">
        <v>10557</v>
      </c>
      <c r="O4072" s="119" t="s">
        <v>4865</v>
      </c>
      <c r="P4072" s="41"/>
      <c r="Q4072" s="11"/>
      <c r="R4072" s="6"/>
      <c r="S4072" s="3"/>
      <c r="T4072" s="23">
        <v>1938374</v>
      </c>
      <c r="U4072" s="23">
        <f t="shared" si="2063"/>
        <v>2170978.8800000004</v>
      </c>
      <c r="V4072" s="23" t="s">
        <v>5221</v>
      </c>
      <c r="W4072" s="41" t="s">
        <v>4027</v>
      </c>
      <c r="X4072" s="265"/>
    </row>
    <row r="4073" spans="1:24" ht="165.75" x14ac:dyDescent="0.25">
      <c r="A4073" s="6" t="s">
        <v>10561</v>
      </c>
      <c r="B4073" s="90" t="s">
        <v>25</v>
      </c>
      <c r="C4073" s="76" t="s">
        <v>7760</v>
      </c>
      <c r="D4073" s="11" t="s">
        <v>7761</v>
      </c>
      <c r="E4073" s="76" t="s">
        <v>7761</v>
      </c>
      <c r="F4073" s="18" t="s">
        <v>10559</v>
      </c>
      <c r="G4073" s="11" t="s">
        <v>2001</v>
      </c>
      <c r="H4073" s="109">
        <v>100</v>
      </c>
      <c r="I4073" s="11">
        <v>470000000</v>
      </c>
      <c r="J4073" s="6" t="s">
        <v>32</v>
      </c>
      <c r="K4073" s="3" t="s">
        <v>240</v>
      </c>
      <c r="L4073" s="11" t="s">
        <v>4885</v>
      </c>
      <c r="M4073" s="2"/>
      <c r="N4073" s="11" t="s">
        <v>10557</v>
      </c>
      <c r="O4073" s="119" t="s">
        <v>4865</v>
      </c>
      <c r="P4073" s="105"/>
      <c r="Q4073" s="90"/>
      <c r="R4073" s="183"/>
      <c r="S4073" s="76"/>
      <c r="T4073" s="117">
        <v>0</v>
      </c>
      <c r="U4073" s="117">
        <f t="shared" si="2063"/>
        <v>0</v>
      </c>
      <c r="V4073" s="23" t="s">
        <v>5221</v>
      </c>
      <c r="W4073" s="105" t="s">
        <v>4027</v>
      </c>
      <c r="X4073" s="105" t="s">
        <v>7044</v>
      </c>
    </row>
    <row r="4074" spans="1:24" ht="165.75" x14ac:dyDescent="0.25">
      <c r="A4074" s="6" t="s">
        <v>10733</v>
      </c>
      <c r="B4074" s="90" t="s">
        <v>25</v>
      </c>
      <c r="C4074" s="76" t="s">
        <v>7760</v>
      </c>
      <c r="D4074" s="11" t="s">
        <v>7761</v>
      </c>
      <c r="E4074" s="76" t="s">
        <v>7761</v>
      </c>
      <c r="F4074" s="18" t="s">
        <v>10559</v>
      </c>
      <c r="G4074" s="11" t="s">
        <v>2001</v>
      </c>
      <c r="H4074" s="109">
        <v>100</v>
      </c>
      <c r="I4074" s="11">
        <v>470000000</v>
      </c>
      <c r="J4074" s="6" t="s">
        <v>32</v>
      </c>
      <c r="K4074" s="3" t="s">
        <v>240</v>
      </c>
      <c r="L4074" s="11" t="s">
        <v>4885</v>
      </c>
      <c r="M4074" s="2"/>
      <c r="N4074" s="11" t="s">
        <v>10557</v>
      </c>
      <c r="O4074" s="119" t="s">
        <v>4865</v>
      </c>
      <c r="P4074" s="105"/>
      <c r="Q4074" s="90"/>
      <c r="R4074" s="183"/>
      <c r="S4074" s="76"/>
      <c r="T4074" s="117">
        <v>1879020</v>
      </c>
      <c r="U4074" s="117">
        <f t="shared" si="2063"/>
        <v>2104502.4000000004</v>
      </c>
      <c r="V4074" s="23" t="s">
        <v>5221</v>
      </c>
      <c r="W4074" s="105" t="s">
        <v>4027</v>
      </c>
      <c r="X4074" s="265"/>
    </row>
    <row r="4075" spans="1:24" ht="140.25" x14ac:dyDescent="0.25">
      <c r="A4075" s="6" t="s">
        <v>10758</v>
      </c>
      <c r="B4075" s="90" t="s">
        <v>25</v>
      </c>
      <c r="C4075" s="76" t="s">
        <v>10760</v>
      </c>
      <c r="D4075" s="11" t="s">
        <v>10761</v>
      </c>
      <c r="E4075" s="76" t="s">
        <v>10761</v>
      </c>
      <c r="F4075" s="18" t="s">
        <v>10762</v>
      </c>
      <c r="G4075" s="11" t="s">
        <v>30</v>
      </c>
      <c r="H4075" s="109">
        <v>90</v>
      </c>
      <c r="I4075" s="11">
        <v>470000000</v>
      </c>
      <c r="J4075" s="6" t="s">
        <v>32</v>
      </c>
      <c r="K4075" s="3" t="s">
        <v>95</v>
      </c>
      <c r="L4075" s="40" t="s">
        <v>10759</v>
      </c>
      <c r="M4075" s="2"/>
      <c r="N4075" s="11" t="s">
        <v>10557</v>
      </c>
      <c r="O4075" s="119" t="s">
        <v>4865</v>
      </c>
      <c r="P4075" s="105"/>
      <c r="Q4075" s="90"/>
      <c r="R4075" s="183"/>
      <c r="S4075" s="76"/>
      <c r="T4075" s="117">
        <v>160000</v>
      </c>
      <c r="U4075" s="117">
        <f t="shared" si="2063"/>
        <v>179200.00000000003</v>
      </c>
      <c r="V4075" s="23" t="s">
        <v>5221</v>
      </c>
      <c r="W4075" s="105" t="s">
        <v>4027</v>
      </c>
      <c r="X4075" s="265"/>
    </row>
    <row r="4076" spans="1:24" ht="140.25" x14ac:dyDescent="0.25">
      <c r="A4076" s="6" t="s">
        <v>11309</v>
      </c>
      <c r="B4076" s="90" t="s">
        <v>25</v>
      </c>
      <c r="C4076" s="76" t="s">
        <v>11315</v>
      </c>
      <c r="D4076" s="11" t="s">
        <v>11316</v>
      </c>
      <c r="E4076" s="76" t="s">
        <v>11316</v>
      </c>
      <c r="F4076" s="18" t="s">
        <v>11328</v>
      </c>
      <c r="G4076" s="11" t="s">
        <v>337</v>
      </c>
      <c r="H4076" s="109">
        <v>60</v>
      </c>
      <c r="I4076" s="11">
        <v>470000000</v>
      </c>
      <c r="J4076" s="6" t="s">
        <v>32</v>
      </c>
      <c r="K4076" s="3" t="s">
        <v>95</v>
      </c>
      <c r="L4076" s="40" t="s">
        <v>11323</v>
      </c>
      <c r="M4076" s="2"/>
      <c r="N4076" s="11" t="s">
        <v>5335</v>
      </c>
      <c r="O4076" s="119" t="s">
        <v>4865</v>
      </c>
      <c r="P4076" s="105"/>
      <c r="Q4076" s="90"/>
      <c r="R4076" s="183"/>
      <c r="S4076" s="76"/>
      <c r="T4076" s="117">
        <v>12544943</v>
      </c>
      <c r="U4076" s="117">
        <f t="shared" si="2063"/>
        <v>14050336.160000002</v>
      </c>
      <c r="V4076" s="23"/>
      <c r="W4076" s="105" t="s">
        <v>4027</v>
      </c>
      <c r="X4076" s="265"/>
    </row>
    <row r="4077" spans="1:24" ht="140.25" x14ac:dyDescent="0.25">
      <c r="A4077" s="6" t="s">
        <v>11310</v>
      </c>
      <c r="B4077" s="90" t="s">
        <v>25</v>
      </c>
      <c r="C4077" s="76" t="s">
        <v>11313</v>
      </c>
      <c r="D4077" s="11" t="s">
        <v>11314</v>
      </c>
      <c r="E4077" s="76" t="s">
        <v>11314</v>
      </c>
      <c r="F4077" s="18" t="s">
        <v>11327</v>
      </c>
      <c r="G4077" s="11" t="s">
        <v>337</v>
      </c>
      <c r="H4077" s="109">
        <v>60</v>
      </c>
      <c r="I4077" s="11">
        <v>470000000</v>
      </c>
      <c r="J4077" s="6" t="s">
        <v>32</v>
      </c>
      <c r="K4077" s="3" t="s">
        <v>95</v>
      </c>
      <c r="L4077" s="40" t="s">
        <v>11324</v>
      </c>
      <c r="M4077" s="2"/>
      <c r="N4077" s="11" t="s">
        <v>4930</v>
      </c>
      <c r="O4077" s="119" t="s">
        <v>4865</v>
      </c>
      <c r="P4077" s="105"/>
      <c r="Q4077" s="90"/>
      <c r="R4077" s="183"/>
      <c r="S4077" s="76"/>
      <c r="T4077" s="117">
        <v>60044562</v>
      </c>
      <c r="U4077" s="117">
        <f t="shared" si="2063"/>
        <v>67249909.440000013</v>
      </c>
      <c r="V4077" s="23"/>
      <c r="W4077" s="105" t="s">
        <v>4027</v>
      </c>
      <c r="X4077" s="265"/>
    </row>
    <row r="4078" spans="1:24" ht="140.25" x14ac:dyDescent="0.25">
      <c r="A4078" s="6" t="s">
        <v>11311</v>
      </c>
      <c r="B4078" s="90" t="s">
        <v>25</v>
      </c>
      <c r="C4078" s="76" t="s">
        <v>11319</v>
      </c>
      <c r="D4078" s="11" t="s">
        <v>11320</v>
      </c>
      <c r="E4078" s="76" t="s">
        <v>11321</v>
      </c>
      <c r="F4078" s="18" t="s">
        <v>11326</v>
      </c>
      <c r="G4078" s="11" t="s">
        <v>337</v>
      </c>
      <c r="H4078" s="109">
        <v>60</v>
      </c>
      <c r="I4078" s="11">
        <v>470000000</v>
      </c>
      <c r="J4078" s="6" t="s">
        <v>32</v>
      </c>
      <c r="K4078" s="3" t="s">
        <v>95</v>
      </c>
      <c r="L4078" s="40" t="s">
        <v>11325</v>
      </c>
      <c r="M4078" s="2"/>
      <c r="N4078" s="11" t="s">
        <v>4930</v>
      </c>
      <c r="O4078" s="119" t="s">
        <v>4865</v>
      </c>
      <c r="P4078" s="105"/>
      <c r="Q4078" s="90"/>
      <c r="R4078" s="183"/>
      <c r="S4078" s="76"/>
      <c r="T4078" s="117">
        <v>46577376</v>
      </c>
      <c r="U4078" s="117">
        <f t="shared" si="2063"/>
        <v>52166661.120000005</v>
      </c>
      <c r="V4078" s="23"/>
      <c r="W4078" s="105" t="s">
        <v>4027</v>
      </c>
      <c r="X4078" s="265"/>
    </row>
    <row r="4079" spans="1:24" ht="140.25" x14ac:dyDescent="0.25">
      <c r="A4079" s="6" t="s">
        <v>11312</v>
      </c>
      <c r="B4079" s="90" t="s">
        <v>25</v>
      </c>
      <c r="C4079" s="3" t="s">
        <v>11317</v>
      </c>
      <c r="D4079" s="11" t="s">
        <v>11318</v>
      </c>
      <c r="E4079" s="3" t="s">
        <v>11318</v>
      </c>
      <c r="F4079" s="18" t="s">
        <v>11308</v>
      </c>
      <c r="G4079" s="11" t="s">
        <v>30</v>
      </c>
      <c r="H4079" s="109">
        <v>60</v>
      </c>
      <c r="I4079" s="11">
        <v>470000000</v>
      </c>
      <c r="J4079" s="6" t="s">
        <v>32</v>
      </c>
      <c r="K4079" s="3" t="s">
        <v>95</v>
      </c>
      <c r="L4079" s="40" t="s">
        <v>10759</v>
      </c>
      <c r="M4079" s="2"/>
      <c r="N4079" s="11" t="s">
        <v>10557</v>
      </c>
      <c r="O4079" s="119" t="s">
        <v>4865</v>
      </c>
      <c r="P4079" s="41"/>
      <c r="Q4079" s="90"/>
      <c r="R4079" s="183"/>
      <c r="S4079" s="76"/>
      <c r="T4079" s="117">
        <v>50000</v>
      </c>
      <c r="U4079" s="117">
        <f t="shared" si="2063"/>
        <v>56000.000000000007</v>
      </c>
      <c r="V4079" s="23"/>
      <c r="W4079" s="105" t="s">
        <v>4027</v>
      </c>
      <c r="X4079" s="265"/>
    </row>
    <row r="4080" spans="1:24" x14ac:dyDescent="0.25">
      <c r="A4080" s="368" t="s">
        <v>5344</v>
      </c>
      <c r="B4080" s="369"/>
      <c r="C4080" s="150"/>
      <c r="D4080" s="11"/>
      <c r="E4080" s="11"/>
      <c r="F4080" s="11"/>
      <c r="G4080" s="2"/>
      <c r="H4080" s="25"/>
      <c r="I4080" s="18"/>
      <c r="J4080" s="6"/>
      <c r="K4080" s="6"/>
      <c r="L4080" s="18"/>
      <c r="M4080" s="241"/>
      <c r="N4080" s="11"/>
      <c r="O4080" s="119"/>
      <c r="P4080" s="241"/>
      <c r="Q4080" s="241"/>
      <c r="R4080" s="241"/>
      <c r="S4080" s="22"/>
      <c r="T4080" s="220">
        <f>SUM(T4016:T4079)</f>
        <v>1214558538.4000001</v>
      </c>
      <c r="U4080" s="220">
        <f>SUM(U4016:U4079)</f>
        <v>1360305563.0080004</v>
      </c>
      <c r="V4080" s="23"/>
      <c r="W4080" s="2"/>
      <c r="X4080" s="265"/>
    </row>
    <row r="4081" spans="1:41" s="241" customFormat="1" x14ac:dyDescent="0.25">
      <c r="A4081" s="365" t="s">
        <v>4952</v>
      </c>
      <c r="B4081" s="366"/>
      <c r="C4081" s="367"/>
      <c r="D4081" s="263"/>
      <c r="E4081" s="263"/>
      <c r="F4081" s="263"/>
      <c r="G4081" s="263"/>
      <c r="H4081" s="263"/>
      <c r="I4081" s="263"/>
      <c r="J4081" s="263"/>
      <c r="K4081" s="263"/>
      <c r="L4081" s="263"/>
      <c r="M4081" s="263"/>
      <c r="N4081" s="263"/>
      <c r="O4081" s="263"/>
      <c r="P4081" s="263"/>
      <c r="Q4081" s="263"/>
      <c r="R4081" s="263"/>
      <c r="S4081" s="263"/>
      <c r="T4081" s="263"/>
      <c r="U4081" s="263"/>
      <c r="V4081" s="263"/>
      <c r="W4081" s="263"/>
      <c r="X4081" s="271"/>
      <c r="Y4081" s="197"/>
      <c r="Z4081" s="197"/>
      <c r="AA4081" s="197"/>
      <c r="AB4081" s="197"/>
      <c r="AC4081" s="197"/>
      <c r="AD4081" s="197"/>
      <c r="AE4081" s="197"/>
      <c r="AF4081" s="197"/>
      <c r="AG4081" s="197"/>
      <c r="AH4081" s="197"/>
      <c r="AI4081" s="197"/>
      <c r="AJ4081" s="197"/>
      <c r="AK4081" s="197"/>
      <c r="AL4081" s="348"/>
      <c r="AM4081" s="348"/>
      <c r="AN4081" s="348"/>
      <c r="AO4081" s="348"/>
    </row>
    <row r="4082" spans="1:41" ht="140.25" x14ac:dyDescent="0.25">
      <c r="A4082" s="6" t="s">
        <v>6637</v>
      </c>
      <c r="B4082" s="141" t="s">
        <v>25</v>
      </c>
      <c r="C4082" s="184" t="s">
        <v>4953</v>
      </c>
      <c r="D4082" s="33" t="s">
        <v>4954</v>
      </c>
      <c r="E4082" s="33" t="s">
        <v>4955</v>
      </c>
      <c r="F4082" s="33" t="s">
        <v>4956</v>
      </c>
      <c r="G4082" s="185" t="s">
        <v>2001</v>
      </c>
      <c r="H4082" s="186">
        <v>100</v>
      </c>
      <c r="I4082" s="187">
        <v>470000000</v>
      </c>
      <c r="J4082" s="246" t="s">
        <v>32</v>
      </c>
      <c r="K4082" s="33" t="s">
        <v>4957</v>
      </c>
      <c r="L4082" s="33" t="s">
        <v>4958</v>
      </c>
      <c r="M4082" s="188"/>
      <c r="N4082" s="33" t="s">
        <v>4959</v>
      </c>
      <c r="O4082" s="189" t="s">
        <v>4960</v>
      </c>
      <c r="P4082" s="190"/>
      <c r="Q4082" s="191"/>
      <c r="R4082" s="192"/>
      <c r="S4082" s="193"/>
      <c r="T4082" s="194">
        <v>0</v>
      </c>
      <c r="U4082" s="194">
        <f t="shared" ref="U4082:U4088" si="2064">T4082*1.12</f>
        <v>0</v>
      </c>
      <c r="V4082" s="190"/>
      <c r="W4082" s="195">
        <v>2016</v>
      </c>
      <c r="X4082" s="272">
        <v>11</v>
      </c>
    </row>
    <row r="4083" spans="1:41" ht="140.25" x14ac:dyDescent="0.25">
      <c r="A4083" s="6" t="s">
        <v>6890</v>
      </c>
      <c r="B4083" s="141" t="s">
        <v>25</v>
      </c>
      <c r="C4083" s="184" t="s">
        <v>4953</v>
      </c>
      <c r="D4083" s="33" t="s">
        <v>4954</v>
      </c>
      <c r="E4083" s="33" t="s">
        <v>4955</v>
      </c>
      <c r="F4083" s="33" t="s">
        <v>4956</v>
      </c>
      <c r="G4083" s="185" t="s">
        <v>2001</v>
      </c>
      <c r="H4083" s="186">
        <v>100</v>
      </c>
      <c r="I4083" s="187">
        <v>470000000</v>
      </c>
      <c r="J4083" s="246" t="s">
        <v>32</v>
      </c>
      <c r="K4083" s="33" t="s">
        <v>6891</v>
      </c>
      <c r="L4083" s="33" t="s">
        <v>4958</v>
      </c>
      <c r="M4083" s="188"/>
      <c r="N4083" s="33" t="s">
        <v>4959</v>
      </c>
      <c r="O4083" s="189" t="s">
        <v>4960</v>
      </c>
      <c r="P4083" s="190"/>
      <c r="Q4083" s="191"/>
      <c r="R4083" s="192"/>
      <c r="S4083" s="193"/>
      <c r="T4083" s="194">
        <v>0</v>
      </c>
      <c r="U4083" s="194">
        <f t="shared" si="2064"/>
        <v>0</v>
      </c>
      <c r="V4083" s="190"/>
      <c r="W4083" s="195">
        <v>2016</v>
      </c>
      <c r="X4083" s="272" t="s">
        <v>7044</v>
      </c>
    </row>
    <row r="4084" spans="1:41" ht="140.25" x14ac:dyDescent="0.25">
      <c r="A4084" s="6" t="s">
        <v>7102</v>
      </c>
      <c r="B4084" s="141" t="s">
        <v>25</v>
      </c>
      <c r="C4084" s="184" t="s">
        <v>4953</v>
      </c>
      <c r="D4084" s="33" t="s">
        <v>4954</v>
      </c>
      <c r="E4084" s="33" t="s">
        <v>4955</v>
      </c>
      <c r="F4084" s="33" t="s">
        <v>4956</v>
      </c>
      <c r="G4084" s="185" t="s">
        <v>2001</v>
      </c>
      <c r="H4084" s="186">
        <v>100</v>
      </c>
      <c r="I4084" s="187">
        <v>470000000</v>
      </c>
      <c r="J4084" s="246" t="s">
        <v>32</v>
      </c>
      <c r="K4084" s="33" t="s">
        <v>6891</v>
      </c>
      <c r="L4084" s="33" t="s">
        <v>4958</v>
      </c>
      <c r="M4084" s="188"/>
      <c r="N4084" s="33" t="s">
        <v>4959</v>
      </c>
      <c r="O4084" s="189" t="s">
        <v>4960</v>
      </c>
      <c r="P4084" s="190"/>
      <c r="Q4084" s="191"/>
      <c r="R4084" s="192"/>
      <c r="S4084" s="193"/>
      <c r="T4084" s="194">
        <v>17724000</v>
      </c>
      <c r="U4084" s="194">
        <f t="shared" ref="U4084" si="2065">T4084*1.12</f>
        <v>19850880.000000004</v>
      </c>
      <c r="V4084" s="190"/>
      <c r="W4084" s="195">
        <v>2016</v>
      </c>
      <c r="X4084" s="272"/>
    </row>
    <row r="4085" spans="1:41" ht="153" x14ac:dyDescent="0.25">
      <c r="A4085" s="6" t="s">
        <v>6638</v>
      </c>
      <c r="B4085" s="15" t="s">
        <v>25</v>
      </c>
      <c r="C4085" s="11" t="s">
        <v>4961</v>
      </c>
      <c r="D4085" s="11" t="s">
        <v>4962</v>
      </c>
      <c r="E4085" s="11" t="s">
        <v>4962</v>
      </c>
      <c r="F4085" s="11" t="s">
        <v>4963</v>
      </c>
      <c r="G4085" s="11" t="s">
        <v>2001</v>
      </c>
      <c r="H4085" s="11">
        <v>100</v>
      </c>
      <c r="I4085" s="11">
        <v>470000000</v>
      </c>
      <c r="J4085" s="6" t="s">
        <v>32</v>
      </c>
      <c r="K4085" s="11" t="s">
        <v>4964</v>
      </c>
      <c r="L4085" s="11" t="s">
        <v>4885</v>
      </c>
      <c r="M4085" s="11"/>
      <c r="N4085" s="11" t="s">
        <v>4965</v>
      </c>
      <c r="O4085" s="11" t="s">
        <v>4966</v>
      </c>
      <c r="P4085" s="241"/>
      <c r="Q4085" s="241"/>
      <c r="R4085" s="241"/>
      <c r="S4085" s="241"/>
      <c r="T4085" s="23">
        <v>63435680.942114517</v>
      </c>
      <c r="U4085" s="23">
        <f t="shared" si="2064"/>
        <v>71047962.655168265</v>
      </c>
      <c r="V4085" s="241"/>
      <c r="W4085" s="98">
        <v>2016</v>
      </c>
      <c r="X4085" s="265"/>
    </row>
    <row r="4086" spans="1:41" ht="140.25" x14ac:dyDescent="0.25">
      <c r="A4086" s="6" t="s">
        <v>6639</v>
      </c>
      <c r="B4086" s="15" t="s">
        <v>25</v>
      </c>
      <c r="C4086" s="11" t="s">
        <v>6874</v>
      </c>
      <c r="D4086" s="11" t="s">
        <v>6875</v>
      </c>
      <c r="E4086" s="11" t="s">
        <v>6875</v>
      </c>
      <c r="F4086" s="11" t="s">
        <v>4967</v>
      </c>
      <c r="G4086" s="11" t="s">
        <v>2001</v>
      </c>
      <c r="H4086" s="11">
        <v>100</v>
      </c>
      <c r="I4086" s="11">
        <v>470000000</v>
      </c>
      <c r="J4086" s="6" t="s">
        <v>32</v>
      </c>
      <c r="K4086" s="11" t="s">
        <v>4968</v>
      </c>
      <c r="L4086" s="11" t="s">
        <v>4885</v>
      </c>
      <c r="M4086" s="11"/>
      <c r="N4086" s="11" t="s">
        <v>4944</v>
      </c>
      <c r="O4086" s="19" t="s">
        <v>4960</v>
      </c>
      <c r="P4086" s="241"/>
      <c r="Q4086" s="241"/>
      <c r="R4086" s="241"/>
      <c r="S4086" s="241"/>
      <c r="T4086" s="23">
        <v>1030000</v>
      </c>
      <c r="U4086" s="23">
        <f t="shared" si="2064"/>
        <v>1153600</v>
      </c>
      <c r="V4086" s="241"/>
      <c r="W4086" s="98">
        <v>2016</v>
      </c>
      <c r="X4086" s="265"/>
    </row>
    <row r="4087" spans="1:41" ht="89.25" x14ac:dyDescent="0.25">
      <c r="A4087" s="6" t="s">
        <v>6640</v>
      </c>
      <c r="B4087" s="15" t="s">
        <v>25</v>
      </c>
      <c r="C4087" s="11" t="s">
        <v>4972</v>
      </c>
      <c r="D4087" s="11" t="s">
        <v>4973</v>
      </c>
      <c r="E4087" s="11" t="s">
        <v>4969</v>
      </c>
      <c r="F4087" s="11" t="s">
        <v>4970</v>
      </c>
      <c r="G4087" s="11" t="s">
        <v>2001</v>
      </c>
      <c r="H4087" s="11">
        <v>100</v>
      </c>
      <c r="I4087" s="11">
        <v>470000000</v>
      </c>
      <c r="J4087" s="6" t="s">
        <v>32</v>
      </c>
      <c r="K4087" s="11" t="s">
        <v>4429</v>
      </c>
      <c r="L4087" s="11" t="s">
        <v>4885</v>
      </c>
      <c r="M4087" s="11"/>
      <c r="N4087" s="11" t="s">
        <v>4971</v>
      </c>
      <c r="O4087" s="11" t="s">
        <v>4966</v>
      </c>
      <c r="P4087" s="241"/>
      <c r="Q4087" s="241"/>
      <c r="R4087" s="241"/>
      <c r="S4087" s="241"/>
      <c r="T4087" s="23">
        <v>85874</v>
      </c>
      <c r="U4087" s="23">
        <f t="shared" si="2064"/>
        <v>96178.880000000005</v>
      </c>
      <c r="V4087" s="241"/>
      <c r="W4087" s="98">
        <v>2016</v>
      </c>
      <c r="X4087" s="265"/>
    </row>
    <row r="4088" spans="1:41" ht="114.75" x14ac:dyDescent="0.25">
      <c r="A4088" s="6" t="s">
        <v>6641</v>
      </c>
      <c r="B4088" s="15" t="s">
        <v>25</v>
      </c>
      <c r="C4088" s="11" t="s">
        <v>4972</v>
      </c>
      <c r="D4088" s="11" t="s">
        <v>4973</v>
      </c>
      <c r="E4088" s="11" t="s">
        <v>4969</v>
      </c>
      <c r="F4088" s="139" t="s">
        <v>4974</v>
      </c>
      <c r="G4088" s="16" t="s">
        <v>2001</v>
      </c>
      <c r="H4088" s="94">
        <v>100</v>
      </c>
      <c r="I4088" s="18">
        <v>470000000</v>
      </c>
      <c r="J4088" s="6" t="s">
        <v>32</v>
      </c>
      <c r="K4088" s="15" t="s">
        <v>4975</v>
      </c>
      <c r="L4088" s="11" t="s">
        <v>6943</v>
      </c>
      <c r="M4088" s="19"/>
      <c r="N4088" s="11" t="s">
        <v>4976</v>
      </c>
      <c r="O4088" s="140" t="s">
        <v>4977</v>
      </c>
      <c r="P4088" s="2"/>
      <c r="Q4088" s="11"/>
      <c r="R4088" s="23"/>
      <c r="S4088" s="23"/>
      <c r="T4088" s="23">
        <v>0</v>
      </c>
      <c r="U4088" s="23">
        <f t="shared" si="2064"/>
        <v>0</v>
      </c>
      <c r="V4088" s="16"/>
      <c r="W4088" s="98">
        <v>2016</v>
      </c>
      <c r="X4088" s="98" t="s">
        <v>7087</v>
      </c>
    </row>
    <row r="4089" spans="1:41" ht="114.75" x14ac:dyDescent="0.25">
      <c r="A4089" s="6" t="s">
        <v>7086</v>
      </c>
      <c r="B4089" s="15" t="s">
        <v>25</v>
      </c>
      <c r="C4089" s="11" t="s">
        <v>4972</v>
      </c>
      <c r="D4089" s="11" t="s">
        <v>4973</v>
      </c>
      <c r="E4089" s="11" t="s">
        <v>4969</v>
      </c>
      <c r="F4089" s="139" t="s">
        <v>4974</v>
      </c>
      <c r="G4089" s="16" t="s">
        <v>2001</v>
      </c>
      <c r="H4089" s="94">
        <v>100</v>
      </c>
      <c r="I4089" s="18">
        <v>470000000</v>
      </c>
      <c r="J4089" s="6" t="s">
        <v>32</v>
      </c>
      <c r="K4089" s="15" t="s">
        <v>4975</v>
      </c>
      <c r="L4089" s="11" t="s">
        <v>6943</v>
      </c>
      <c r="M4089" s="19"/>
      <c r="N4089" s="11" t="s">
        <v>10416</v>
      </c>
      <c r="O4089" s="140" t="s">
        <v>4977</v>
      </c>
      <c r="P4089" s="2"/>
      <c r="Q4089" s="11"/>
      <c r="R4089" s="23"/>
      <c r="S4089" s="23"/>
      <c r="T4089" s="23">
        <v>631620</v>
      </c>
      <c r="U4089" s="23">
        <f t="shared" ref="U4089" si="2066">T4089*1.12</f>
        <v>707414.4</v>
      </c>
      <c r="V4089" s="16"/>
      <c r="W4089" s="98">
        <v>2016</v>
      </c>
      <c r="X4089" s="265"/>
    </row>
    <row r="4090" spans="1:41" ht="140.25" x14ac:dyDescent="0.25">
      <c r="A4090" s="6" t="s">
        <v>6642</v>
      </c>
      <c r="B4090" s="15" t="s">
        <v>25</v>
      </c>
      <c r="C4090" s="11" t="s">
        <v>4978</v>
      </c>
      <c r="D4090" s="11" t="s">
        <v>4979</v>
      </c>
      <c r="E4090" s="11" t="s">
        <v>4979</v>
      </c>
      <c r="F4090" s="18" t="s">
        <v>4980</v>
      </c>
      <c r="G4090" s="11" t="s">
        <v>2001</v>
      </c>
      <c r="H4090" s="94">
        <v>65</v>
      </c>
      <c r="I4090" s="18">
        <v>470000000</v>
      </c>
      <c r="J4090" s="6" t="s">
        <v>32</v>
      </c>
      <c r="K4090" s="3" t="s">
        <v>4944</v>
      </c>
      <c r="L4090" s="11" t="s">
        <v>4981</v>
      </c>
      <c r="M4090" s="2"/>
      <c r="N4090" s="11" t="s">
        <v>4890</v>
      </c>
      <c r="O4090" s="19" t="s">
        <v>4960</v>
      </c>
      <c r="P4090" s="2"/>
      <c r="Q4090" s="11"/>
      <c r="R4090" s="23"/>
      <c r="S4090" s="23"/>
      <c r="T4090" s="23">
        <v>158873.51</v>
      </c>
      <c r="U4090" s="23">
        <f t="shared" ref="U4090:U4155" si="2067">T4090*1.12</f>
        <v>177938.33120000002</v>
      </c>
      <c r="V4090" s="122"/>
      <c r="W4090" s="2">
        <v>2016</v>
      </c>
      <c r="X4090" s="265"/>
    </row>
    <row r="4091" spans="1:41" ht="140.25" x14ac:dyDescent="0.25">
      <c r="A4091" s="6" t="s">
        <v>6643</v>
      </c>
      <c r="B4091" s="15" t="s">
        <v>25</v>
      </c>
      <c r="C4091" s="11" t="s">
        <v>4978</v>
      </c>
      <c r="D4091" s="11" t="s">
        <v>4979</v>
      </c>
      <c r="E4091" s="11" t="s">
        <v>4979</v>
      </c>
      <c r="F4091" s="18" t="s">
        <v>4984</v>
      </c>
      <c r="G4091" s="11" t="s">
        <v>2001</v>
      </c>
      <c r="H4091" s="94">
        <v>65</v>
      </c>
      <c r="I4091" s="18">
        <v>470000000</v>
      </c>
      <c r="J4091" s="6" t="s">
        <v>32</v>
      </c>
      <c r="K4091" s="3" t="s">
        <v>4944</v>
      </c>
      <c r="L4091" s="18" t="s">
        <v>4985</v>
      </c>
      <c r="M4091" s="2"/>
      <c r="N4091" s="11" t="s">
        <v>4890</v>
      </c>
      <c r="O4091" s="19" t="s">
        <v>4960</v>
      </c>
      <c r="P4091" s="2"/>
      <c r="Q4091" s="11"/>
      <c r="R4091" s="23"/>
      <c r="S4091" s="23"/>
      <c r="T4091" s="23">
        <v>616645.58400000003</v>
      </c>
      <c r="U4091" s="23">
        <f t="shared" si="2067"/>
        <v>690643.05408000015</v>
      </c>
      <c r="V4091" s="122"/>
      <c r="W4091" s="98">
        <v>2016</v>
      </c>
      <c r="X4091" s="265"/>
    </row>
    <row r="4092" spans="1:41" ht="140.25" x14ac:dyDescent="0.25">
      <c r="A4092" s="6" t="s">
        <v>6644</v>
      </c>
      <c r="B4092" s="15" t="s">
        <v>25</v>
      </c>
      <c r="C4092" s="11" t="s">
        <v>4986</v>
      </c>
      <c r="D4092" s="11" t="s">
        <v>4987</v>
      </c>
      <c r="E4092" s="11" t="s">
        <v>4988</v>
      </c>
      <c r="F4092" s="18" t="s">
        <v>4989</v>
      </c>
      <c r="G4092" s="11" t="s">
        <v>2001</v>
      </c>
      <c r="H4092" s="94">
        <v>65</v>
      </c>
      <c r="I4092" s="18">
        <v>470000000</v>
      </c>
      <c r="J4092" s="6" t="s">
        <v>32</v>
      </c>
      <c r="K4092" s="3" t="s">
        <v>4944</v>
      </c>
      <c r="L4092" s="18" t="s">
        <v>4929</v>
      </c>
      <c r="M4092" s="2"/>
      <c r="N4092" s="11" t="s">
        <v>4890</v>
      </c>
      <c r="O4092" s="19" t="s">
        <v>4960</v>
      </c>
      <c r="P4092" s="2"/>
      <c r="Q4092" s="11"/>
      <c r="R4092" s="23"/>
      <c r="S4092" s="23"/>
      <c r="T4092" s="23">
        <v>3535000</v>
      </c>
      <c r="U4092" s="23">
        <f t="shared" si="2067"/>
        <v>3959200.0000000005</v>
      </c>
      <c r="V4092" s="122" t="s">
        <v>2007</v>
      </c>
      <c r="W4092" s="98">
        <v>2016</v>
      </c>
      <c r="X4092" s="265"/>
    </row>
    <row r="4093" spans="1:41" ht="140.25" x14ac:dyDescent="0.25">
      <c r="A4093" s="6" t="s">
        <v>6645</v>
      </c>
      <c r="B4093" s="15" t="s">
        <v>25</v>
      </c>
      <c r="C4093" s="11" t="s">
        <v>4986</v>
      </c>
      <c r="D4093" s="11" t="s">
        <v>4987</v>
      </c>
      <c r="E4093" s="11" t="s">
        <v>4988</v>
      </c>
      <c r="F4093" s="18" t="s">
        <v>4990</v>
      </c>
      <c r="G4093" s="11" t="s">
        <v>2001</v>
      </c>
      <c r="H4093" s="94">
        <v>65</v>
      </c>
      <c r="I4093" s="18">
        <v>470000000</v>
      </c>
      <c r="J4093" s="6" t="s">
        <v>32</v>
      </c>
      <c r="K4093" s="3" t="s">
        <v>4944</v>
      </c>
      <c r="L4093" s="18" t="s">
        <v>4991</v>
      </c>
      <c r="M4093" s="2"/>
      <c r="N4093" s="11" t="s">
        <v>4890</v>
      </c>
      <c r="O4093" s="19" t="s">
        <v>4960</v>
      </c>
      <c r="P4093" s="2"/>
      <c r="Q4093" s="11"/>
      <c r="R4093" s="23"/>
      <c r="S4093" s="23"/>
      <c r="T4093" s="23">
        <v>0</v>
      </c>
      <c r="U4093" s="23">
        <f t="shared" si="2067"/>
        <v>0</v>
      </c>
      <c r="V4093" s="241"/>
      <c r="W4093" s="98">
        <v>2016</v>
      </c>
      <c r="X4093" s="264" t="s">
        <v>6970</v>
      </c>
    </row>
    <row r="4094" spans="1:41" ht="140.25" x14ac:dyDescent="0.25">
      <c r="A4094" s="6" t="s">
        <v>6969</v>
      </c>
      <c r="B4094" s="15" t="s">
        <v>25</v>
      </c>
      <c r="C4094" s="11" t="s">
        <v>4986</v>
      </c>
      <c r="D4094" s="11" t="s">
        <v>4987</v>
      </c>
      <c r="E4094" s="11" t="s">
        <v>4988</v>
      </c>
      <c r="F4094" s="18" t="s">
        <v>4990</v>
      </c>
      <c r="G4094" s="11" t="s">
        <v>2001</v>
      </c>
      <c r="H4094" s="94">
        <v>65</v>
      </c>
      <c r="I4094" s="18">
        <v>470000000</v>
      </c>
      <c r="J4094" s="6" t="s">
        <v>32</v>
      </c>
      <c r="K4094" s="3" t="s">
        <v>45</v>
      </c>
      <c r="L4094" s="18" t="s">
        <v>4991</v>
      </c>
      <c r="M4094" s="2"/>
      <c r="N4094" s="11" t="s">
        <v>4869</v>
      </c>
      <c r="O4094" s="19" t="s">
        <v>4960</v>
      </c>
      <c r="P4094" s="2"/>
      <c r="Q4094" s="11"/>
      <c r="R4094" s="23"/>
      <c r="S4094" s="23"/>
      <c r="T4094" s="23">
        <v>0</v>
      </c>
      <c r="U4094" s="23">
        <f t="shared" ref="U4094" si="2068">T4094*1.12</f>
        <v>0</v>
      </c>
      <c r="V4094" s="241"/>
      <c r="W4094" s="98">
        <v>2016</v>
      </c>
      <c r="X4094" s="98" t="s">
        <v>11180</v>
      </c>
    </row>
    <row r="4095" spans="1:41" ht="140.25" x14ac:dyDescent="0.25">
      <c r="A4095" s="6" t="s">
        <v>11178</v>
      </c>
      <c r="B4095" s="15" t="s">
        <v>25</v>
      </c>
      <c r="C4095" s="11" t="s">
        <v>4986</v>
      </c>
      <c r="D4095" s="11" t="s">
        <v>4987</v>
      </c>
      <c r="E4095" s="11" t="s">
        <v>4988</v>
      </c>
      <c r="F4095" s="18" t="s">
        <v>11179</v>
      </c>
      <c r="G4095" s="11" t="s">
        <v>2001</v>
      </c>
      <c r="H4095" s="94">
        <v>65</v>
      </c>
      <c r="I4095" s="18">
        <v>470000000</v>
      </c>
      <c r="J4095" s="6" t="s">
        <v>32</v>
      </c>
      <c r="K4095" s="3" t="s">
        <v>45</v>
      </c>
      <c r="L4095" s="18" t="s">
        <v>4985</v>
      </c>
      <c r="M4095" s="2"/>
      <c r="N4095" s="11" t="s">
        <v>4869</v>
      </c>
      <c r="O4095" s="19" t="s">
        <v>4960</v>
      </c>
      <c r="P4095" s="2"/>
      <c r="Q4095" s="11"/>
      <c r="R4095" s="23"/>
      <c r="S4095" s="23"/>
      <c r="T4095" s="23">
        <v>193326.64</v>
      </c>
      <c r="U4095" s="23">
        <f t="shared" ref="U4095" si="2069">T4095*1.12</f>
        <v>216525.83680000005</v>
      </c>
      <c r="V4095" s="241"/>
      <c r="W4095" s="98">
        <v>2016</v>
      </c>
      <c r="X4095" s="265"/>
    </row>
    <row r="4096" spans="1:41" ht="102" x14ac:dyDescent="0.25">
      <c r="A4096" s="6" t="s">
        <v>6646</v>
      </c>
      <c r="B4096" s="15" t="s">
        <v>25</v>
      </c>
      <c r="C4096" s="11" t="s">
        <v>4992</v>
      </c>
      <c r="D4096" s="11" t="s">
        <v>4993</v>
      </c>
      <c r="E4096" s="11" t="s">
        <v>4993</v>
      </c>
      <c r="F4096" s="18" t="s">
        <v>4994</v>
      </c>
      <c r="G4096" s="11" t="s">
        <v>2001</v>
      </c>
      <c r="H4096" s="94">
        <v>65</v>
      </c>
      <c r="I4096" s="18">
        <v>470000000</v>
      </c>
      <c r="J4096" s="6" t="s">
        <v>32</v>
      </c>
      <c r="K4096" s="3" t="s">
        <v>4944</v>
      </c>
      <c r="L4096" s="18" t="s">
        <v>4995</v>
      </c>
      <c r="M4096" s="2"/>
      <c r="N4096" s="11" t="s">
        <v>4890</v>
      </c>
      <c r="O4096" s="19" t="s">
        <v>4996</v>
      </c>
      <c r="P4096" s="2"/>
      <c r="Q4096" s="11"/>
      <c r="R4096" s="23"/>
      <c r="S4096" s="23"/>
      <c r="T4096" s="23">
        <v>204242.52</v>
      </c>
      <c r="U4096" s="23">
        <f t="shared" si="2067"/>
        <v>228751.62240000002</v>
      </c>
      <c r="V4096" s="241"/>
      <c r="W4096" s="98">
        <v>2016</v>
      </c>
      <c r="X4096" s="265"/>
    </row>
    <row r="4097" spans="1:24" ht="127.5" x14ac:dyDescent="0.25">
      <c r="A4097" s="6" t="s">
        <v>6647</v>
      </c>
      <c r="B4097" s="15" t="s">
        <v>25</v>
      </c>
      <c r="C4097" s="11" t="s">
        <v>4997</v>
      </c>
      <c r="D4097" s="11" t="s">
        <v>4998</v>
      </c>
      <c r="E4097" s="11" t="s">
        <v>4998</v>
      </c>
      <c r="F4097" s="18" t="s">
        <v>4999</v>
      </c>
      <c r="G4097" s="11" t="s">
        <v>2001</v>
      </c>
      <c r="H4097" s="94">
        <v>65</v>
      </c>
      <c r="I4097" s="18">
        <v>470000000</v>
      </c>
      <c r="J4097" s="6" t="s">
        <v>32</v>
      </c>
      <c r="K4097" s="11" t="s">
        <v>95</v>
      </c>
      <c r="L4097" s="18" t="s">
        <v>5000</v>
      </c>
      <c r="M4097" s="2"/>
      <c r="N4097" s="11" t="s">
        <v>5001</v>
      </c>
      <c r="O4097" s="19" t="s">
        <v>5002</v>
      </c>
      <c r="P4097" s="2"/>
      <c r="Q4097" s="11"/>
      <c r="R4097" s="23"/>
      <c r="S4097" s="23"/>
      <c r="T4097" s="23">
        <v>0</v>
      </c>
      <c r="U4097" s="23">
        <f t="shared" si="2067"/>
        <v>0</v>
      </c>
      <c r="V4097" s="122" t="s">
        <v>2007</v>
      </c>
      <c r="W4097" s="98">
        <v>2016</v>
      </c>
      <c r="X4097" s="98" t="s">
        <v>7087</v>
      </c>
    </row>
    <row r="4098" spans="1:24" ht="127.5" x14ac:dyDescent="0.25">
      <c r="A4098" s="6" t="s">
        <v>11345</v>
      </c>
      <c r="B4098" s="15" t="s">
        <v>25</v>
      </c>
      <c r="C4098" s="11" t="s">
        <v>4997</v>
      </c>
      <c r="D4098" s="11" t="s">
        <v>4998</v>
      </c>
      <c r="E4098" s="11" t="s">
        <v>4998</v>
      </c>
      <c r="F4098" s="18" t="s">
        <v>4999</v>
      </c>
      <c r="G4098" s="11" t="s">
        <v>2001</v>
      </c>
      <c r="H4098" s="94">
        <v>65</v>
      </c>
      <c r="I4098" s="18">
        <v>470000000</v>
      </c>
      <c r="J4098" s="6" t="s">
        <v>32</v>
      </c>
      <c r="K4098" s="11" t="s">
        <v>95</v>
      </c>
      <c r="L4098" s="18" t="s">
        <v>5000</v>
      </c>
      <c r="M4098" s="2"/>
      <c r="N4098" s="11" t="s">
        <v>11346</v>
      </c>
      <c r="O4098" s="19" t="s">
        <v>5002</v>
      </c>
      <c r="P4098" s="2"/>
      <c r="Q4098" s="11"/>
      <c r="R4098" s="23"/>
      <c r="S4098" s="23"/>
      <c r="T4098" s="23">
        <v>125226</v>
      </c>
      <c r="U4098" s="23">
        <f t="shared" ref="U4098" si="2070">T4098*1.12</f>
        <v>140253.12000000002</v>
      </c>
      <c r="V4098" s="122" t="s">
        <v>2007</v>
      </c>
      <c r="W4098" s="98">
        <v>2016</v>
      </c>
      <c r="X4098" s="265"/>
    </row>
    <row r="4099" spans="1:24" ht="140.25" x14ac:dyDescent="0.25">
      <c r="A4099" s="6" t="s">
        <v>6648</v>
      </c>
      <c r="B4099" s="15" t="s">
        <v>25</v>
      </c>
      <c r="C4099" s="11" t="s">
        <v>5003</v>
      </c>
      <c r="D4099" s="11" t="s">
        <v>4982</v>
      </c>
      <c r="E4099" s="11" t="s">
        <v>4983</v>
      </c>
      <c r="F4099" s="18" t="s">
        <v>5004</v>
      </c>
      <c r="G4099" s="11" t="s">
        <v>30</v>
      </c>
      <c r="H4099" s="94">
        <v>65</v>
      </c>
      <c r="I4099" s="18">
        <v>470000000</v>
      </c>
      <c r="J4099" s="6" t="s">
        <v>32</v>
      </c>
      <c r="K4099" s="3" t="s">
        <v>460</v>
      </c>
      <c r="L4099" s="18" t="s">
        <v>5005</v>
      </c>
      <c r="M4099" s="2"/>
      <c r="N4099" s="11" t="s">
        <v>4890</v>
      </c>
      <c r="O4099" s="19" t="s">
        <v>4960</v>
      </c>
      <c r="P4099" s="2"/>
      <c r="Q4099" s="11"/>
      <c r="R4099" s="23"/>
      <c r="S4099" s="23"/>
      <c r="T4099" s="23">
        <v>0</v>
      </c>
      <c r="U4099" s="23">
        <f t="shared" si="2067"/>
        <v>0</v>
      </c>
      <c r="V4099" s="122"/>
      <c r="W4099" s="98">
        <v>2016</v>
      </c>
      <c r="X4099" s="264">
        <v>11.14</v>
      </c>
    </row>
    <row r="4100" spans="1:24" ht="140.25" x14ac:dyDescent="0.25">
      <c r="A4100" s="6" t="s">
        <v>6972</v>
      </c>
      <c r="B4100" s="15" t="s">
        <v>25</v>
      </c>
      <c r="C4100" s="11" t="s">
        <v>5003</v>
      </c>
      <c r="D4100" s="11" t="s">
        <v>4982</v>
      </c>
      <c r="E4100" s="11" t="s">
        <v>4983</v>
      </c>
      <c r="F4100" s="18" t="s">
        <v>5004</v>
      </c>
      <c r="G4100" s="11" t="s">
        <v>30</v>
      </c>
      <c r="H4100" s="94">
        <v>65</v>
      </c>
      <c r="I4100" s="18">
        <v>470000000</v>
      </c>
      <c r="J4100" s="6" t="s">
        <v>32</v>
      </c>
      <c r="K4100" s="3" t="s">
        <v>240</v>
      </c>
      <c r="L4100" s="18" t="s">
        <v>5005</v>
      </c>
      <c r="M4100" s="2"/>
      <c r="N4100" s="11" t="s">
        <v>4869</v>
      </c>
      <c r="O4100" s="19" t="s">
        <v>4960</v>
      </c>
      <c r="P4100" s="2"/>
      <c r="Q4100" s="11"/>
      <c r="R4100" s="23"/>
      <c r="S4100" s="23"/>
      <c r="T4100" s="23">
        <v>90256</v>
      </c>
      <c r="U4100" s="23">
        <f t="shared" ref="U4100" si="2071">T4100*1.12</f>
        <v>101086.72000000002</v>
      </c>
      <c r="V4100" s="122"/>
      <c r="W4100" s="98">
        <v>2016</v>
      </c>
      <c r="X4100" s="265"/>
    </row>
    <row r="4101" spans="1:24" ht="140.25" x14ac:dyDescent="0.25">
      <c r="A4101" s="6" t="s">
        <v>6649</v>
      </c>
      <c r="B4101" s="15" t="s">
        <v>25</v>
      </c>
      <c r="C4101" s="11" t="s">
        <v>5003</v>
      </c>
      <c r="D4101" s="11" t="s">
        <v>4982</v>
      </c>
      <c r="E4101" s="11" t="s">
        <v>4983</v>
      </c>
      <c r="F4101" s="18" t="s">
        <v>5006</v>
      </c>
      <c r="G4101" s="11" t="s">
        <v>30</v>
      </c>
      <c r="H4101" s="94">
        <v>65</v>
      </c>
      <c r="I4101" s="18">
        <v>470000000</v>
      </c>
      <c r="J4101" s="6" t="s">
        <v>32</v>
      </c>
      <c r="K4101" s="3" t="s">
        <v>460</v>
      </c>
      <c r="L4101" s="18" t="s">
        <v>5005</v>
      </c>
      <c r="M4101" s="2"/>
      <c r="N4101" s="11" t="s">
        <v>4890</v>
      </c>
      <c r="O4101" s="19" t="s">
        <v>4960</v>
      </c>
      <c r="P4101" s="2"/>
      <c r="Q4101" s="11"/>
      <c r="R4101" s="23"/>
      <c r="S4101" s="23"/>
      <c r="T4101" s="23">
        <v>0</v>
      </c>
      <c r="U4101" s="23">
        <f t="shared" si="2067"/>
        <v>0</v>
      </c>
      <c r="V4101" s="241"/>
      <c r="W4101" s="98">
        <v>2016</v>
      </c>
      <c r="X4101" s="264" t="s">
        <v>6970</v>
      </c>
    </row>
    <row r="4102" spans="1:24" ht="140.25" x14ac:dyDescent="0.25">
      <c r="A4102" s="6" t="s">
        <v>6971</v>
      </c>
      <c r="B4102" s="15" t="s">
        <v>25</v>
      </c>
      <c r="C4102" s="11" t="s">
        <v>5003</v>
      </c>
      <c r="D4102" s="11" t="s">
        <v>4982</v>
      </c>
      <c r="E4102" s="11" t="s">
        <v>4983</v>
      </c>
      <c r="F4102" s="18" t="s">
        <v>5006</v>
      </c>
      <c r="G4102" s="11" t="s">
        <v>30</v>
      </c>
      <c r="H4102" s="94">
        <v>65</v>
      </c>
      <c r="I4102" s="18">
        <v>470000000</v>
      </c>
      <c r="J4102" s="6" t="s">
        <v>32</v>
      </c>
      <c r="K4102" s="3" t="s">
        <v>240</v>
      </c>
      <c r="L4102" s="18" t="s">
        <v>5005</v>
      </c>
      <c r="M4102" s="2"/>
      <c r="N4102" s="11" t="s">
        <v>4869</v>
      </c>
      <c r="O4102" s="19" t="s">
        <v>4960</v>
      </c>
      <c r="P4102" s="2"/>
      <c r="Q4102" s="11"/>
      <c r="R4102" s="23"/>
      <c r="S4102" s="23"/>
      <c r="T4102" s="23">
        <v>454385</v>
      </c>
      <c r="U4102" s="23">
        <f t="shared" ref="U4102" si="2072">T4102*1.12</f>
        <v>508911.20000000007</v>
      </c>
      <c r="V4102" s="241"/>
      <c r="W4102" s="98">
        <v>2016</v>
      </c>
      <c r="X4102" s="265"/>
    </row>
    <row r="4103" spans="1:24" ht="153" x14ac:dyDescent="0.25">
      <c r="A4103" s="6" t="s">
        <v>6650</v>
      </c>
      <c r="B4103" s="15" t="s">
        <v>25</v>
      </c>
      <c r="C4103" s="11" t="s">
        <v>5007</v>
      </c>
      <c r="D4103" s="11" t="s">
        <v>5008</v>
      </c>
      <c r="E4103" s="11" t="s">
        <v>5008</v>
      </c>
      <c r="F4103" s="18" t="s">
        <v>5009</v>
      </c>
      <c r="G4103" s="94" t="s">
        <v>30</v>
      </c>
      <c r="H4103" s="94">
        <v>65</v>
      </c>
      <c r="I4103" s="18">
        <v>470000000</v>
      </c>
      <c r="J4103" s="6" t="s">
        <v>32</v>
      </c>
      <c r="K4103" s="3" t="s">
        <v>4944</v>
      </c>
      <c r="L4103" s="18" t="s">
        <v>5010</v>
      </c>
      <c r="M4103" s="2"/>
      <c r="N4103" s="11" t="s">
        <v>4890</v>
      </c>
      <c r="O4103" s="19" t="s">
        <v>5011</v>
      </c>
      <c r="P4103" s="2"/>
      <c r="Q4103" s="11"/>
      <c r="R4103" s="23"/>
      <c r="S4103" s="23"/>
      <c r="T4103" s="23">
        <v>1964000</v>
      </c>
      <c r="U4103" s="23">
        <f t="shared" si="2067"/>
        <v>2199680</v>
      </c>
      <c r="V4103" s="241"/>
      <c r="W4103" s="98">
        <v>2016</v>
      </c>
      <c r="X4103" s="265"/>
    </row>
    <row r="4104" spans="1:24" ht="140.25" x14ac:dyDescent="0.25">
      <c r="A4104" s="6" t="s">
        <v>6651</v>
      </c>
      <c r="B4104" s="15" t="s">
        <v>25</v>
      </c>
      <c r="C4104" s="11" t="s">
        <v>5012</v>
      </c>
      <c r="D4104" s="11" t="s">
        <v>5013</v>
      </c>
      <c r="E4104" s="11" t="s">
        <v>5014</v>
      </c>
      <c r="F4104" s="18" t="s">
        <v>5015</v>
      </c>
      <c r="G4104" s="11" t="s">
        <v>30</v>
      </c>
      <c r="H4104" s="94">
        <v>65</v>
      </c>
      <c r="I4104" s="18">
        <v>470000000</v>
      </c>
      <c r="J4104" s="6" t="s">
        <v>32</v>
      </c>
      <c r="K4104" s="3" t="s">
        <v>460</v>
      </c>
      <c r="L4104" s="18" t="s">
        <v>5016</v>
      </c>
      <c r="M4104" s="2"/>
      <c r="N4104" s="11" t="s">
        <v>4890</v>
      </c>
      <c r="O4104" s="19" t="s">
        <v>4960</v>
      </c>
      <c r="P4104" s="2"/>
      <c r="Q4104" s="11"/>
      <c r="R4104" s="23"/>
      <c r="S4104" s="23"/>
      <c r="T4104" s="23">
        <v>0</v>
      </c>
      <c r="U4104" s="23">
        <f t="shared" si="2067"/>
        <v>0</v>
      </c>
      <c r="V4104" s="241"/>
      <c r="W4104" s="98">
        <v>2016</v>
      </c>
      <c r="X4104" s="264">
        <v>11.14</v>
      </c>
    </row>
    <row r="4105" spans="1:24" ht="140.25" x14ac:dyDescent="0.25">
      <c r="A4105" s="6" t="s">
        <v>6900</v>
      </c>
      <c r="B4105" s="15" t="s">
        <v>25</v>
      </c>
      <c r="C4105" s="11" t="s">
        <v>5012</v>
      </c>
      <c r="D4105" s="11" t="s">
        <v>5013</v>
      </c>
      <c r="E4105" s="11" t="s">
        <v>5014</v>
      </c>
      <c r="F4105" s="18" t="s">
        <v>5015</v>
      </c>
      <c r="G4105" s="11" t="s">
        <v>30</v>
      </c>
      <c r="H4105" s="94">
        <v>65</v>
      </c>
      <c r="I4105" s="18">
        <v>470000000</v>
      </c>
      <c r="J4105" s="6" t="s">
        <v>32</v>
      </c>
      <c r="K4105" s="3" t="s">
        <v>45</v>
      </c>
      <c r="L4105" s="18" t="s">
        <v>5016</v>
      </c>
      <c r="M4105" s="2"/>
      <c r="N4105" s="11" t="s">
        <v>4869</v>
      </c>
      <c r="O4105" s="19" t="s">
        <v>4960</v>
      </c>
      <c r="P4105" s="2"/>
      <c r="Q4105" s="11"/>
      <c r="R4105" s="23"/>
      <c r="S4105" s="23"/>
      <c r="T4105" s="23">
        <v>140000</v>
      </c>
      <c r="U4105" s="23">
        <f t="shared" ref="U4105" si="2073">T4105*1.12</f>
        <v>156800.00000000003</v>
      </c>
      <c r="V4105" s="241"/>
      <c r="W4105" s="98">
        <v>2016</v>
      </c>
      <c r="X4105" s="265"/>
    </row>
    <row r="4106" spans="1:24" ht="191.25" x14ac:dyDescent="0.25">
      <c r="A4106" s="6" t="s">
        <v>6652</v>
      </c>
      <c r="B4106" s="15" t="s">
        <v>25</v>
      </c>
      <c r="C4106" s="11" t="s">
        <v>5025</v>
      </c>
      <c r="D4106" s="11" t="s">
        <v>5026</v>
      </c>
      <c r="E4106" s="11" t="s">
        <v>5026</v>
      </c>
      <c r="F4106" s="18" t="s">
        <v>5027</v>
      </c>
      <c r="G4106" s="134" t="s">
        <v>2001</v>
      </c>
      <c r="H4106" s="131">
        <v>100</v>
      </c>
      <c r="I4106" s="18">
        <v>470000000</v>
      </c>
      <c r="J4106" s="6" t="s">
        <v>32</v>
      </c>
      <c r="K4106" s="15" t="s">
        <v>5028</v>
      </c>
      <c r="L4106" s="18" t="s">
        <v>5029</v>
      </c>
      <c r="M4106" s="16"/>
      <c r="N4106" s="11" t="s">
        <v>5030</v>
      </c>
      <c r="O4106" s="127" t="s">
        <v>4996</v>
      </c>
      <c r="P4106" s="16"/>
      <c r="Q4106" s="15"/>
      <c r="R4106" s="135"/>
      <c r="S4106" s="135"/>
      <c r="T4106" s="23">
        <v>1047646</v>
      </c>
      <c r="U4106" s="23">
        <f t="shared" si="2067"/>
        <v>1173363.52</v>
      </c>
      <c r="V4106" s="241"/>
      <c r="W4106" s="98">
        <v>2016</v>
      </c>
      <c r="X4106" s="265"/>
    </row>
    <row r="4107" spans="1:24" ht="165.75" x14ac:dyDescent="0.25">
      <c r="A4107" s="6" t="s">
        <v>6653</v>
      </c>
      <c r="B4107" s="15" t="s">
        <v>25</v>
      </c>
      <c r="C4107" s="11" t="s">
        <v>5031</v>
      </c>
      <c r="D4107" s="11" t="s">
        <v>5032</v>
      </c>
      <c r="E4107" s="11" t="s">
        <v>5032</v>
      </c>
      <c r="F4107" s="15" t="s">
        <v>5033</v>
      </c>
      <c r="G4107" s="11" t="s">
        <v>2001</v>
      </c>
      <c r="H4107" s="94">
        <v>100</v>
      </c>
      <c r="I4107" s="18">
        <v>470000000</v>
      </c>
      <c r="J4107" s="6" t="s">
        <v>32</v>
      </c>
      <c r="K4107" s="33" t="s">
        <v>4523</v>
      </c>
      <c r="L4107" s="18" t="s">
        <v>4863</v>
      </c>
      <c r="M4107" s="2"/>
      <c r="N4107" s="11" t="s">
        <v>4457</v>
      </c>
      <c r="O4107" s="127" t="s">
        <v>5034</v>
      </c>
      <c r="P4107" s="2"/>
      <c r="Q4107" s="11"/>
      <c r="R4107" s="23"/>
      <c r="S4107" s="23"/>
      <c r="T4107" s="23">
        <v>820000</v>
      </c>
      <c r="U4107" s="23">
        <f t="shared" si="2067"/>
        <v>918400.00000000012</v>
      </c>
      <c r="V4107" s="241"/>
      <c r="W4107" s="98">
        <v>2016</v>
      </c>
      <c r="X4107" s="265"/>
    </row>
    <row r="4108" spans="1:24" ht="153" x14ac:dyDescent="0.25">
      <c r="A4108" s="6" t="s">
        <v>6654</v>
      </c>
      <c r="B4108" s="15" t="s">
        <v>25</v>
      </c>
      <c r="C4108" s="11" t="s">
        <v>5035</v>
      </c>
      <c r="D4108" s="11" t="s">
        <v>5036</v>
      </c>
      <c r="E4108" s="11" t="s">
        <v>5036</v>
      </c>
      <c r="F4108" s="18" t="s">
        <v>5037</v>
      </c>
      <c r="G4108" s="11" t="s">
        <v>2001</v>
      </c>
      <c r="H4108" s="94">
        <v>100</v>
      </c>
      <c r="I4108" s="18">
        <v>470000000</v>
      </c>
      <c r="J4108" s="6" t="s">
        <v>32</v>
      </c>
      <c r="K4108" s="11" t="s">
        <v>240</v>
      </c>
      <c r="L4108" s="18" t="s">
        <v>4863</v>
      </c>
      <c r="M4108" s="2"/>
      <c r="N4108" s="11" t="s">
        <v>5038</v>
      </c>
      <c r="O4108" s="127" t="s">
        <v>4996</v>
      </c>
      <c r="P4108" s="2"/>
      <c r="Q4108" s="11"/>
      <c r="R4108" s="23"/>
      <c r="S4108" s="23"/>
      <c r="T4108" s="23">
        <v>0</v>
      </c>
      <c r="U4108" s="23">
        <f t="shared" si="2067"/>
        <v>0</v>
      </c>
      <c r="V4108" s="241"/>
      <c r="W4108" s="98">
        <v>2016</v>
      </c>
      <c r="X4108" s="264">
        <v>11.14</v>
      </c>
    </row>
    <row r="4109" spans="1:24" ht="153" x14ac:dyDescent="0.25">
      <c r="A4109" s="6" t="s">
        <v>11355</v>
      </c>
      <c r="B4109" s="15" t="s">
        <v>25</v>
      </c>
      <c r="C4109" s="11" t="s">
        <v>5035</v>
      </c>
      <c r="D4109" s="11" t="s">
        <v>5036</v>
      </c>
      <c r="E4109" s="11" t="s">
        <v>5036</v>
      </c>
      <c r="F4109" s="18" t="s">
        <v>5037</v>
      </c>
      <c r="G4109" s="11" t="s">
        <v>2001</v>
      </c>
      <c r="H4109" s="94">
        <v>100</v>
      </c>
      <c r="I4109" s="18">
        <v>470000000</v>
      </c>
      <c r="J4109" s="6" t="s">
        <v>32</v>
      </c>
      <c r="K4109" s="11" t="s">
        <v>628</v>
      </c>
      <c r="L4109" s="18" t="s">
        <v>4863</v>
      </c>
      <c r="M4109" s="2"/>
      <c r="N4109" s="11" t="s">
        <v>11357</v>
      </c>
      <c r="O4109" s="127" t="s">
        <v>4996</v>
      </c>
      <c r="P4109" s="2"/>
      <c r="Q4109" s="11"/>
      <c r="R4109" s="23"/>
      <c r="S4109" s="23"/>
      <c r="T4109" s="23">
        <v>3750</v>
      </c>
      <c r="U4109" s="23">
        <f t="shared" ref="U4109" si="2074">T4109*1.12</f>
        <v>4200</v>
      </c>
      <c r="V4109" s="241"/>
      <c r="W4109" s="98">
        <v>2016</v>
      </c>
      <c r="X4109" s="265"/>
    </row>
    <row r="4110" spans="1:24" ht="89.25" x14ac:dyDescent="0.25">
      <c r="A4110" s="6" t="s">
        <v>6655</v>
      </c>
      <c r="B4110" s="15" t="s">
        <v>25</v>
      </c>
      <c r="C4110" s="11" t="s">
        <v>4972</v>
      </c>
      <c r="D4110" s="11" t="s">
        <v>4973</v>
      </c>
      <c r="E4110" s="11" t="s">
        <v>4969</v>
      </c>
      <c r="F4110" s="18" t="s">
        <v>5039</v>
      </c>
      <c r="G4110" s="11" t="s">
        <v>2001</v>
      </c>
      <c r="H4110" s="94">
        <v>100</v>
      </c>
      <c r="I4110" s="18">
        <v>470000000</v>
      </c>
      <c r="J4110" s="6" t="s">
        <v>32</v>
      </c>
      <c r="K4110" s="11" t="s">
        <v>240</v>
      </c>
      <c r="L4110" s="18" t="s">
        <v>4863</v>
      </c>
      <c r="M4110" s="2"/>
      <c r="N4110" s="11" t="s">
        <v>5038</v>
      </c>
      <c r="O4110" s="127" t="s">
        <v>4996</v>
      </c>
      <c r="P4110" s="2"/>
      <c r="Q4110" s="11"/>
      <c r="R4110" s="23"/>
      <c r="S4110" s="23"/>
      <c r="T4110" s="23">
        <v>0</v>
      </c>
      <c r="U4110" s="23">
        <f t="shared" si="2067"/>
        <v>0</v>
      </c>
      <c r="V4110" s="122"/>
      <c r="W4110" s="98">
        <v>2016</v>
      </c>
      <c r="X4110" s="264">
        <v>11.14</v>
      </c>
    </row>
    <row r="4111" spans="1:24" ht="89.25" x14ac:dyDescent="0.25">
      <c r="A4111" s="6" t="s">
        <v>11356</v>
      </c>
      <c r="B4111" s="15" t="s">
        <v>25</v>
      </c>
      <c r="C4111" s="11" t="s">
        <v>4972</v>
      </c>
      <c r="D4111" s="11" t="s">
        <v>4973</v>
      </c>
      <c r="E4111" s="11" t="s">
        <v>4969</v>
      </c>
      <c r="F4111" s="18" t="s">
        <v>5039</v>
      </c>
      <c r="G4111" s="11" t="s">
        <v>2001</v>
      </c>
      <c r="H4111" s="94">
        <v>100</v>
      </c>
      <c r="I4111" s="18">
        <v>470000000</v>
      </c>
      <c r="J4111" s="6" t="s">
        <v>32</v>
      </c>
      <c r="K4111" s="11" t="s">
        <v>628</v>
      </c>
      <c r="L4111" s="18" t="s">
        <v>4863</v>
      </c>
      <c r="M4111" s="2"/>
      <c r="N4111" s="11" t="s">
        <v>11357</v>
      </c>
      <c r="O4111" s="127" t="s">
        <v>4996</v>
      </c>
      <c r="P4111" s="2"/>
      <c r="Q4111" s="11"/>
      <c r="R4111" s="23"/>
      <c r="S4111" s="23"/>
      <c r="T4111" s="23">
        <v>4143</v>
      </c>
      <c r="U4111" s="23">
        <f t="shared" ref="U4111" si="2075">T4111*1.12</f>
        <v>4640.1600000000008</v>
      </c>
      <c r="V4111" s="122"/>
      <c r="W4111" s="98">
        <v>2016</v>
      </c>
      <c r="X4111" s="265"/>
    </row>
    <row r="4112" spans="1:24" ht="140.25" x14ac:dyDescent="0.25">
      <c r="A4112" s="6" t="s">
        <v>6656</v>
      </c>
      <c r="B4112" s="141" t="s">
        <v>25</v>
      </c>
      <c r="C4112" s="119" t="s">
        <v>5040</v>
      </c>
      <c r="D4112" s="119" t="s">
        <v>5041</v>
      </c>
      <c r="E4112" s="119" t="s">
        <v>5041</v>
      </c>
      <c r="F4112" s="11" t="s">
        <v>5042</v>
      </c>
      <c r="G4112" s="11" t="s">
        <v>30</v>
      </c>
      <c r="H4112" s="11">
        <v>50</v>
      </c>
      <c r="I4112" s="11">
        <v>470000000</v>
      </c>
      <c r="J4112" s="6" t="s">
        <v>32</v>
      </c>
      <c r="K4112" s="11" t="s">
        <v>3496</v>
      </c>
      <c r="L4112" s="18" t="s">
        <v>4863</v>
      </c>
      <c r="M4112" s="11"/>
      <c r="N4112" s="11" t="s">
        <v>5043</v>
      </c>
      <c r="O4112" s="11" t="s">
        <v>4960</v>
      </c>
      <c r="P4112" s="11"/>
      <c r="Q4112" s="11"/>
      <c r="R4112" s="3"/>
      <c r="S4112" s="3"/>
      <c r="T4112" s="9">
        <v>0</v>
      </c>
      <c r="U4112" s="9">
        <f t="shared" si="2067"/>
        <v>0</v>
      </c>
      <c r="V4112" s="11"/>
      <c r="W4112" s="11">
        <v>2016</v>
      </c>
      <c r="X4112" s="32">
        <v>20.21</v>
      </c>
    </row>
    <row r="4113" spans="1:24" ht="140.25" x14ac:dyDescent="0.25">
      <c r="A4113" s="6" t="s">
        <v>6956</v>
      </c>
      <c r="B4113" s="141" t="s">
        <v>25</v>
      </c>
      <c r="C4113" s="119" t="s">
        <v>5040</v>
      </c>
      <c r="D4113" s="119" t="s">
        <v>5041</v>
      </c>
      <c r="E4113" s="119" t="s">
        <v>5041</v>
      </c>
      <c r="F4113" s="11" t="s">
        <v>5042</v>
      </c>
      <c r="G4113" s="11" t="s">
        <v>30</v>
      </c>
      <c r="H4113" s="11">
        <v>50</v>
      </c>
      <c r="I4113" s="11">
        <v>470000000</v>
      </c>
      <c r="J4113" s="6" t="s">
        <v>32</v>
      </c>
      <c r="K4113" s="11" t="s">
        <v>3496</v>
      </c>
      <c r="L4113" s="18" t="s">
        <v>4863</v>
      </c>
      <c r="M4113" s="11"/>
      <c r="N4113" s="11" t="s">
        <v>5043</v>
      </c>
      <c r="O4113" s="11" t="s">
        <v>4960</v>
      </c>
      <c r="P4113" s="11"/>
      <c r="Q4113" s="11"/>
      <c r="R4113" s="3"/>
      <c r="S4113" s="3"/>
      <c r="T4113" s="9">
        <v>2070000</v>
      </c>
      <c r="U4113" s="9">
        <f t="shared" ref="U4113" si="2076">T4113*1.12</f>
        <v>2318400</v>
      </c>
      <c r="V4113" s="11"/>
      <c r="W4113" s="11">
        <v>2016</v>
      </c>
      <c r="X4113" s="265"/>
    </row>
    <row r="4114" spans="1:24" ht="140.25" x14ac:dyDescent="0.25">
      <c r="A4114" s="6" t="s">
        <v>6657</v>
      </c>
      <c r="B4114" s="141" t="s">
        <v>25</v>
      </c>
      <c r="C4114" s="119" t="s">
        <v>5040</v>
      </c>
      <c r="D4114" s="119" t="s">
        <v>5041</v>
      </c>
      <c r="E4114" s="119" t="s">
        <v>5041</v>
      </c>
      <c r="F4114" s="11" t="s">
        <v>5044</v>
      </c>
      <c r="G4114" s="11" t="s">
        <v>30</v>
      </c>
      <c r="H4114" s="11">
        <v>50</v>
      </c>
      <c r="I4114" s="11">
        <v>470000000</v>
      </c>
      <c r="J4114" s="6" t="s">
        <v>32</v>
      </c>
      <c r="K4114" s="11" t="s">
        <v>3496</v>
      </c>
      <c r="L4114" s="18" t="s">
        <v>4863</v>
      </c>
      <c r="M4114" s="11"/>
      <c r="N4114" s="11" t="s">
        <v>5043</v>
      </c>
      <c r="O4114" s="11" t="s">
        <v>4960</v>
      </c>
      <c r="P4114" s="11"/>
      <c r="Q4114" s="11"/>
      <c r="R4114" s="3"/>
      <c r="S4114" s="3"/>
      <c r="T4114" s="9">
        <v>0</v>
      </c>
      <c r="U4114" s="9">
        <f t="shared" si="2067"/>
        <v>0</v>
      </c>
      <c r="V4114" s="11"/>
      <c r="W4114" s="11">
        <v>2016</v>
      </c>
      <c r="X4114" s="32">
        <v>20.21</v>
      </c>
    </row>
    <row r="4115" spans="1:24" ht="140.25" x14ac:dyDescent="0.25">
      <c r="A4115" s="6" t="s">
        <v>6957</v>
      </c>
      <c r="B4115" s="141" t="s">
        <v>25</v>
      </c>
      <c r="C4115" s="119" t="s">
        <v>5040</v>
      </c>
      <c r="D4115" s="119" t="s">
        <v>5041</v>
      </c>
      <c r="E4115" s="119" t="s">
        <v>5041</v>
      </c>
      <c r="F4115" s="11" t="s">
        <v>5044</v>
      </c>
      <c r="G4115" s="11" t="s">
        <v>30</v>
      </c>
      <c r="H4115" s="11">
        <v>50</v>
      </c>
      <c r="I4115" s="11">
        <v>470000000</v>
      </c>
      <c r="J4115" s="6" t="s">
        <v>32</v>
      </c>
      <c r="K4115" s="11" t="s">
        <v>3496</v>
      </c>
      <c r="L4115" s="18" t="s">
        <v>4863</v>
      </c>
      <c r="M4115" s="11"/>
      <c r="N4115" s="11" t="s">
        <v>5043</v>
      </c>
      <c r="O4115" s="11" t="s">
        <v>4960</v>
      </c>
      <c r="P4115" s="11"/>
      <c r="Q4115" s="11"/>
      <c r="R4115" s="3"/>
      <c r="S4115" s="3"/>
      <c r="T4115" s="9">
        <v>503600</v>
      </c>
      <c r="U4115" s="9">
        <f t="shared" ref="U4115" si="2077">T4115*1.12</f>
        <v>564032</v>
      </c>
      <c r="V4115" s="11"/>
      <c r="W4115" s="11">
        <v>2016</v>
      </c>
      <c r="X4115" s="265"/>
    </row>
    <row r="4116" spans="1:24" ht="140.25" x14ac:dyDescent="0.25">
      <c r="A4116" s="6" t="s">
        <v>6658</v>
      </c>
      <c r="B4116" s="15" t="s">
        <v>25</v>
      </c>
      <c r="C4116" s="11" t="s">
        <v>5045</v>
      </c>
      <c r="D4116" s="11" t="s">
        <v>5046</v>
      </c>
      <c r="E4116" s="11" t="s">
        <v>5046</v>
      </c>
      <c r="F4116" s="11" t="s">
        <v>5047</v>
      </c>
      <c r="G4116" s="11" t="s">
        <v>30</v>
      </c>
      <c r="H4116" s="11">
        <v>80</v>
      </c>
      <c r="I4116" s="11">
        <v>470000000</v>
      </c>
      <c r="J4116" s="6" t="s">
        <v>32</v>
      </c>
      <c r="K4116" s="11" t="s">
        <v>628</v>
      </c>
      <c r="L4116" s="18" t="s">
        <v>4863</v>
      </c>
      <c r="M4116" s="11"/>
      <c r="N4116" s="11" t="s">
        <v>4869</v>
      </c>
      <c r="O4116" s="11" t="s">
        <v>5048</v>
      </c>
      <c r="P4116" s="11"/>
      <c r="Q4116" s="11"/>
      <c r="R4116" s="3"/>
      <c r="S4116" s="3"/>
      <c r="T4116" s="9">
        <v>0</v>
      </c>
      <c r="U4116" s="9">
        <f t="shared" si="2067"/>
        <v>0</v>
      </c>
      <c r="V4116" s="11"/>
      <c r="W4116" s="11">
        <v>2016</v>
      </c>
      <c r="X4116" s="32">
        <v>20.21</v>
      </c>
    </row>
    <row r="4117" spans="1:24" ht="140.25" x14ac:dyDescent="0.25">
      <c r="A4117" s="6" t="s">
        <v>6958</v>
      </c>
      <c r="B4117" s="15" t="s">
        <v>25</v>
      </c>
      <c r="C4117" s="11" t="s">
        <v>5045</v>
      </c>
      <c r="D4117" s="11" t="s">
        <v>5046</v>
      </c>
      <c r="E4117" s="11" t="s">
        <v>5046</v>
      </c>
      <c r="F4117" s="11" t="s">
        <v>5047</v>
      </c>
      <c r="G4117" s="11" t="s">
        <v>30</v>
      </c>
      <c r="H4117" s="11">
        <v>80</v>
      </c>
      <c r="I4117" s="11">
        <v>470000000</v>
      </c>
      <c r="J4117" s="6" t="s">
        <v>32</v>
      </c>
      <c r="K4117" s="11" t="s">
        <v>628</v>
      </c>
      <c r="L4117" s="18" t="s">
        <v>4863</v>
      </c>
      <c r="M4117" s="11"/>
      <c r="N4117" s="11" t="s">
        <v>4869</v>
      </c>
      <c r="O4117" s="11" t="s">
        <v>5048</v>
      </c>
      <c r="P4117" s="11"/>
      <c r="Q4117" s="11"/>
      <c r="R4117" s="3"/>
      <c r="S4117" s="3"/>
      <c r="T4117" s="9">
        <v>423650</v>
      </c>
      <c r="U4117" s="9">
        <f t="shared" ref="U4117" si="2078">T4117*1.12</f>
        <v>474488.00000000006</v>
      </c>
      <c r="V4117" s="11"/>
      <c r="W4117" s="11">
        <v>2016</v>
      </c>
      <c r="X4117" s="265"/>
    </row>
    <row r="4118" spans="1:24" ht="114.75" x14ac:dyDescent="0.25">
      <c r="A4118" s="6" t="s">
        <v>6659</v>
      </c>
      <c r="B4118" s="15" t="s">
        <v>25</v>
      </c>
      <c r="C4118" s="18" t="s">
        <v>5049</v>
      </c>
      <c r="D4118" s="18" t="s">
        <v>5050</v>
      </c>
      <c r="E4118" s="18" t="s">
        <v>5050</v>
      </c>
      <c r="F4118" s="18" t="s">
        <v>5050</v>
      </c>
      <c r="G4118" s="18" t="s">
        <v>2001</v>
      </c>
      <c r="H4118" s="94">
        <v>100</v>
      </c>
      <c r="I4118" s="18">
        <v>470000000</v>
      </c>
      <c r="J4118" s="6" t="s">
        <v>32</v>
      </c>
      <c r="K4118" s="11" t="s">
        <v>5051</v>
      </c>
      <c r="L4118" s="18" t="s">
        <v>4885</v>
      </c>
      <c r="M4118" s="2"/>
      <c r="N4118" s="11" t="s">
        <v>5052</v>
      </c>
      <c r="O4118" s="127" t="s">
        <v>5053</v>
      </c>
      <c r="P4118" s="2"/>
      <c r="Q4118" s="3"/>
      <c r="R4118" s="9"/>
      <c r="S4118" s="9"/>
      <c r="T4118" s="23">
        <v>0</v>
      </c>
      <c r="U4118" s="23">
        <f t="shared" si="2067"/>
        <v>0</v>
      </c>
      <c r="V4118" s="2" t="s">
        <v>2007</v>
      </c>
      <c r="W4118" s="98">
        <v>2016</v>
      </c>
      <c r="X4118" s="264">
        <v>20.21</v>
      </c>
    </row>
    <row r="4119" spans="1:24" ht="114.75" x14ac:dyDescent="0.25">
      <c r="A4119" s="6" t="s">
        <v>7008</v>
      </c>
      <c r="B4119" s="15" t="s">
        <v>25</v>
      </c>
      <c r="C4119" s="18" t="s">
        <v>5049</v>
      </c>
      <c r="D4119" s="18" t="s">
        <v>5050</v>
      </c>
      <c r="E4119" s="18" t="s">
        <v>5050</v>
      </c>
      <c r="F4119" s="18" t="s">
        <v>5050</v>
      </c>
      <c r="G4119" s="18" t="s">
        <v>2001</v>
      </c>
      <c r="H4119" s="94">
        <v>100</v>
      </c>
      <c r="I4119" s="18">
        <v>470000000</v>
      </c>
      <c r="J4119" s="6" t="s">
        <v>32</v>
      </c>
      <c r="K4119" s="11" t="s">
        <v>5051</v>
      </c>
      <c r="L4119" s="18" t="s">
        <v>4885</v>
      </c>
      <c r="M4119" s="2"/>
      <c r="N4119" s="11" t="s">
        <v>5052</v>
      </c>
      <c r="O4119" s="127" t="s">
        <v>5053</v>
      </c>
      <c r="P4119" s="2"/>
      <c r="Q4119" s="3"/>
      <c r="R4119" s="9"/>
      <c r="S4119" s="9"/>
      <c r="T4119" s="23">
        <v>3225750</v>
      </c>
      <c r="U4119" s="23">
        <f t="shared" ref="U4119" si="2079">T4119*1.12</f>
        <v>3612840.0000000005</v>
      </c>
      <c r="V4119" s="2" t="s">
        <v>2007</v>
      </c>
      <c r="W4119" s="98">
        <v>2016</v>
      </c>
      <c r="X4119" s="265"/>
    </row>
    <row r="4120" spans="1:24" ht="114.75" x14ac:dyDescent="0.25">
      <c r="A4120" s="6" t="s">
        <v>6660</v>
      </c>
      <c r="B4120" s="15" t="s">
        <v>25</v>
      </c>
      <c r="C4120" s="18" t="s">
        <v>5054</v>
      </c>
      <c r="D4120" s="18" t="s">
        <v>5055</v>
      </c>
      <c r="E4120" s="18" t="s">
        <v>5055</v>
      </c>
      <c r="F4120" s="18" t="s">
        <v>5056</v>
      </c>
      <c r="G4120" s="18" t="s">
        <v>2001</v>
      </c>
      <c r="H4120" s="94">
        <v>100</v>
      </c>
      <c r="I4120" s="18">
        <v>470000000</v>
      </c>
      <c r="J4120" s="6" t="s">
        <v>32</v>
      </c>
      <c r="K4120" s="11" t="s">
        <v>5051</v>
      </c>
      <c r="L4120" s="18" t="s">
        <v>4885</v>
      </c>
      <c r="M4120" s="2"/>
      <c r="N4120" s="11" t="s">
        <v>5052</v>
      </c>
      <c r="O4120" s="127" t="s">
        <v>5053</v>
      </c>
      <c r="P4120" s="2"/>
      <c r="Q4120" s="3"/>
      <c r="R4120" s="9"/>
      <c r="S4120" s="9"/>
      <c r="T4120" s="23">
        <v>0</v>
      </c>
      <c r="U4120" s="23">
        <f t="shared" si="2067"/>
        <v>0</v>
      </c>
      <c r="V4120" s="2" t="s">
        <v>2007</v>
      </c>
      <c r="W4120" s="98">
        <v>2016</v>
      </c>
      <c r="X4120" s="264">
        <v>20.21</v>
      </c>
    </row>
    <row r="4121" spans="1:24" ht="114.75" x14ac:dyDescent="0.25">
      <c r="A4121" s="6" t="s">
        <v>7009</v>
      </c>
      <c r="B4121" s="15" t="s">
        <v>25</v>
      </c>
      <c r="C4121" s="18" t="s">
        <v>5054</v>
      </c>
      <c r="D4121" s="18" t="s">
        <v>5055</v>
      </c>
      <c r="E4121" s="18" t="s">
        <v>5055</v>
      </c>
      <c r="F4121" s="18" t="s">
        <v>5056</v>
      </c>
      <c r="G4121" s="18" t="s">
        <v>2001</v>
      </c>
      <c r="H4121" s="94">
        <v>100</v>
      </c>
      <c r="I4121" s="18">
        <v>470000000</v>
      </c>
      <c r="J4121" s="6" t="s">
        <v>32</v>
      </c>
      <c r="K4121" s="11" t="s">
        <v>5051</v>
      </c>
      <c r="L4121" s="18" t="s">
        <v>4885</v>
      </c>
      <c r="M4121" s="2"/>
      <c r="N4121" s="11" t="s">
        <v>5052</v>
      </c>
      <c r="O4121" s="127" t="s">
        <v>5053</v>
      </c>
      <c r="P4121" s="2"/>
      <c r="Q4121" s="3"/>
      <c r="R4121" s="9"/>
      <c r="S4121" s="9"/>
      <c r="T4121" s="23">
        <v>2808000</v>
      </c>
      <c r="U4121" s="23">
        <f t="shared" ref="U4121" si="2080">T4121*1.12</f>
        <v>3144960.0000000005</v>
      </c>
      <c r="V4121" s="2" t="s">
        <v>2007</v>
      </c>
      <c r="W4121" s="98">
        <v>2016</v>
      </c>
      <c r="X4121" s="265"/>
    </row>
    <row r="4122" spans="1:24" ht="153" x14ac:dyDescent="0.25">
      <c r="A4122" s="6" t="s">
        <v>6661</v>
      </c>
      <c r="B4122" s="15" t="s">
        <v>25</v>
      </c>
      <c r="C4122" s="18" t="s">
        <v>5035</v>
      </c>
      <c r="D4122" s="18" t="s">
        <v>5036</v>
      </c>
      <c r="E4122" s="18" t="s">
        <v>5036</v>
      </c>
      <c r="F4122" s="18" t="s">
        <v>5057</v>
      </c>
      <c r="G4122" s="18" t="s">
        <v>2001</v>
      </c>
      <c r="H4122" s="94">
        <v>100</v>
      </c>
      <c r="I4122" s="18">
        <v>470000000</v>
      </c>
      <c r="J4122" s="6" t="s">
        <v>32</v>
      </c>
      <c r="K4122" s="11" t="s">
        <v>5051</v>
      </c>
      <c r="L4122" s="18" t="s">
        <v>4885</v>
      </c>
      <c r="M4122" s="2"/>
      <c r="N4122" s="11" t="s">
        <v>5052</v>
      </c>
      <c r="O4122" s="127" t="s">
        <v>5053</v>
      </c>
      <c r="P4122" s="2"/>
      <c r="Q4122" s="3"/>
      <c r="R4122" s="9"/>
      <c r="S4122" s="9"/>
      <c r="T4122" s="23">
        <v>0</v>
      </c>
      <c r="U4122" s="23">
        <f t="shared" si="2067"/>
        <v>0</v>
      </c>
      <c r="V4122" s="2" t="s">
        <v>2007</v>
      </c>
      <c r="W4122" s="98">
        <v>2016</v>
      </c>
      <c r="X4122" s="264">
        <v>20.21</v>
      </c>
    </row>
    <row r="4123" spans="1:24" ht="153" x14ac:dyDescent="0.25">
      <c r="A4123" s="6" t="s">
        <v>7010</v>
      </c>
      <c r="B4123" s="15" t="s">
        <v>25</v>
      </c>
      <c r="C4123" s="18" t="s">
        <v>5035</v>
      </c>
      <c r="D4123" s="18" t="s">
        <v>5036</v>
      </c>
      <c r="E4123" s="18" t="s">
        <v>5036</v>
      </c>
      <c r="F4123" s="18" t="s">
        <v>5057</v>
      </c>
      <c r="G4123" s="18" t="s">
        <v>2001</v>
      </c>
      <c r="H4123" s="94">
        <v>100</v>
      </c>
      <c r="I4123" s="18">
        <v>470000000</v>
      </c>
      <c r="J4123" s="6" t="s">
        <v>32</v>
      </c>
      <c r="K4123" s="11" t="s">
        <v>5051</v>
      </c>
      <c r="L4123" s="18" t="s">
        <v>4885</v>
      </c>
      <c r="M4123" s="2"/>
      <c r="N4123" s="11" t="s">
        <v>5052</v>
      </c>
      <c r="O4123" s="127" t="s">
        <v>5053</v>
      </c>
      <c r="P4123" s="2"/>
      <c r="Q4123" s="3"/>
      <c r="R4123" s="9"/>
      <c r="S4123" s="9"/>
      <c r="T4123" s="23">
        <v>895000</v>
      </c>
      <c r="U4123" s="23">
        <f t="shared" ref="U4123" si="2081">T4123*1.12</f>
        <v>1002400.0000000001</v>
      </c>
      <c r="V4123" s="2" t="s">
        <v>2007</v>
      </c>
      <c r="W4123" s="98">
        <v>2016</v>
      </c>
      <c r="X4123" s="265"/>
    </row>
    <row r="4124" spans="1:24" ht="204" x14ac:dyDescent="0.25">
      <c r="A4124" s="6" t="s">
        <v>6662</v>
      </c>
      <c r="B4124" s="15" t="s">
        <v>25</v>
      </c>
      <c r="C4124" s="24" t="s">
        <v>5058</v>
      </c>
      <c r="D4124" s="24" t="s">
        <v>5059</v>
      </c>
      <c r="E4124" s="24" t="s">
        <v>5059</v>
      </c>
      <c r="F4124" s="24" t="s">
        <v>5060</v>
      </c>
      <c r="G4124" s="20" t="s">
        <v>2001</v>
      </c>
      <c r="H4124" s="94">
        <v>100</v>
      </c>
      <c r="I4124" s="18">
        <v>470000000</v>
      </c>
      <c r="J4124" s="6" t="s">
        <v>32</v>
      </c>
      <c r="K4124" s="3" t="s">
        <v>2044</v>
      </c>
      <c r="L4124" s="18" t="s">
        <v>4885</v>
      </c>
      <c r="M4124" s="2"/>
      <c r="N4124" s="11" t="s">
        <v>4869</v>
      </c>
      <c r="O4124" s="127" t="s">
        <v>5061</v>
      </c>
      <c r="P4124" s="142"/>
      <c r="Q4124" s="143"/>
      <c r="R4124" s="144"/>
      <c r="S4124" s="145"/>
      <c r="T4124" s="23">
        <v>0</v>
      </c>
      <c r="U4124" s="23">
        <f t="shared" si="2067"/>
        <v>0</v>
      </c>
      <c r="V4124" s="146" t="s">
        <v>2007</v>
      </c>
      <c r="W4124" s="98">
        <v>2016</v>
      </c>
      <c r="X4124" s="264">
        <v>20.21</v>
      </c>
    </row>
    <row r="4125" spans="1:24" ht="204" x14ac:dyDescent="0.25">
      <c r="A4125" s="6" t="s">
        <v>7011</v>
      </c>
      <c r="B4125" s="15" t="s">
        <v>25</v>
      </c>
      <c r="C4125" s="24" t="s">
        <v>5058</v>
      </c>
      <c r="D4125" s="24" t="s">
        <v>5059</v>
      </c>
      <c r="E4125" s="24" t="s">
        <v>5059</v>
      </c>
      <c r="F4125" s="24" t="s">
        <v>5060</v>
      </c>
      <c r="G4125" s="20" t="s">
        <v>2001</v>
      </c>
      <c r="H4125" s="94">
        <v>100</v>
      </c>
      <c r="I4125" s="18">
        <v>470000000</v>
      </c>
      <c r="J4125" s="6" t="s">
        <v>32</v>
      </c>
      <c r="K4125" s="3" t="s">
        <v>2044</v>
      </c>
      <c r="L4125" s="18" t="s">
        <v>4885</v>
      </c>
      <c r="M4125" s="2"/>
      <c r="N4125" s="11" t="s">
        <v>4869</v>
      </c>
      <c r="O4125" s="127" t="s">
        <v>5061</v>
      </c>
      <c r="P4125" s="142"/>
      <c r="Q4125" s="143"/>
      <c r="R4125" s="144"/>
      <c r="S4125" s="145"/>
      <c r="T4125" s="23">
        <v>4912135.7</v>
      </c>
      <c r="U4125" s="23">
        <f t="shared" ref="U4125" si="2082">T4125*1.12</f>
        <v>5501591.9840000011</v>
      </c>
      <c r="V4125" s="146" t="s">
        <v>2007</v>
      </c>
      <c r="W4125" s="98">
        <v>2016</v>
      </c>
      <c r="X4125" s="265"/>
    </row>
    <row r="4126" spans="1:24" ht="127.5" x14ac:dyDescent="0.25">
      <c r="A4126" s="6" t="s">
        <v>6663</v>
      </c>
      <c r="B4126" s="15" t="s">
        <v>25</v>
      </c>
      <c r="C4126" s="18" t="s">
        <v>5062</v>
      </c>
      <c r="D4126" s="18" t="s">
        <v>5063</v>
      </c>
      <c r="E4126" s="18" t="s">
        <v>5063</v>
      </c>
      <c r="F4126" s="147" t="s">
        <v>5064</v>
      </c>
      <c r="G4126" s="147" t="s">
        <v>2001</v>
      </c>
      <c r="H4126" s="147">
        <v>100</v>
      </c>
      <c r="I4126" s="18">
        <v>470000000</v>
      </c>
      <c r="J4126" s="6" t="s">
        <v>32</v>
      </c>
      <c r="K4126" s="3" t="s">
        <v>460</v>
      </c>
      <c r="L4126" s="18" t="s">
        <v>4885</v>
      </c>
      <c r="M4126" s="25"/>
      <c r="N4126" s="11" t="s">
        <v>4890</v>
      </c>
      <c r="O4126" s="18" t="s">
        <v>5065</v>
      </c>
      <c r="P4126" s="2"/>
      <c r="Q4126" s="11"/>
      <c r="R4126" s="127"/>
      <c r="S4126" s="2"/>
      <c r="T4126" s="23">
        <v>410880</v>
      </c>
      <c r="U4126" s="9">
        <f t="shared" si="2067"/>
        <v>460185.60000000003</v>
      </c>
      <c r="V4126" s="9"/>
      <c r="W4126" s="98">
        <v>2016</v>
      </c>
      <c r="X4126" s="41"/>
    </row>
    <row r="4127" spans="1:24" ht="140.25" x14ac:dyDescent="0.25">
      <c r="A4127" s="6" t="s">
        <v>6664</v>
      </c>
      <c r="B4127" s="15" t="s">
        <v>25</v>
      </c>
      <c r="C4127" s="18" t="s">
        <v>5066</v>
      </c>
      <c r="D4127" s="18" t="s">
        <v>5067</v>
      </c>
      <c r="E4127" s="18" t="s">
        <v>5067</v>
      </c>
      <c r="F4127" s="139" t="s">
        <v>5068</v>
      </c>
      <c r="G4127" s="18" t="s">
        <v>30</v>
      </c>
      <c r="H4127" s="94">
        <v>100</v>
      </c>
      <c r="I4127" s="18">
        <v>470000000</v>
      </c>
      <c r="J4127" s="6" t="s">
        <v>32</v>
      </c>
      <c r="K4127" s="3" t="s">
        <v>2044</v>
      </c>
      <c r="L4127" s="18" t="s">
        <v>4885</v>
      </c>
      <c r="M4127" s="2"/>
      <c r="N4127" s="11" t="s">
        <v>4869</v>
      </c>
      <c r="O4127" s="19" t="s">
        <v>4960</v>
      </c>
      <c r="P4127" s="2"/>
      <c r="Q4127" s="11"/>
      <c r="R4127" s="23"/>
      <c r="S4127" s="23"/>
      <c r="T4127" s="23">
        <v>4500000</v>
      </c>
      <c r="U4127" s="23">
        <f t="shared" si="2067"/>
        <v>5040000.0000000009</v>
      </c>
      <c r="V4127" s="122"/>
      <c r="W4127" s="98">
        <v>2016</v>
      </c>
      <c r="X4127" s="265"/>
    </row>
    <row r="4128" spans="1:24" ht="140.25" x14ac:dyDescent="0.25">
      <c r="A4128" s="6" t="s">
        <v>6665</v>
      </c>
      <c r="B4128" s="15" t="s">
        <v>25</v>
      </c>
      <c r="C4128" s="18" t="s">
        <v>5069</v>
      </c>
      <c r="D4128" s="18" t="s">
        <v>5070</v>
      </c>
      <c r="E4128" s="18" t="s">
        <v>5071</v>
      </c>
      <c r="F4128" s="139" t="s">
        <v>5072</v>
      </c>
      <c r="G4128" s="18" t="s">
        <v>2001</v>
      </c>
      <c r="H4128" s="94">
        <v>100</v>
      </c>
      <c r="I4128" s="18">
        <v>470000000</v>
      </c>
      <c r="J4128" s="6" t="s">
        <v>32</v>
      </c>
      <c r="K4128" s="3" t="s">
        <v>4944</v>
      </c>
      <c r="L4128" s="11" t="s">
        <v>6943</v>
      </c>
      <c r="M4128" s="2"/>
      <c r="N4128" s="11" t="s">
        <v>5073</v>
      </c>
      <c r="O4128" s="19" t="s">
        <v>4960</v>
      </c>
      <c r="P4128" s="2"/>
      <c r="Q4128" s="11"/>
      <c r="R4128" s="23"/>
      <c r="S4128" s="23"/>
      <c r="T4128" s="23">
        <v>300000</v>
      </c>
      <c r="U4128" s="23">
        <f t="shared" si="2067"/>
        <v>336000.00000000006</v>
      </c>
      <c r="V4128" s="122"/>
      <c r="W4128" s="98">
        <v>2016</v>
      </c>
      <c r="X4128" s="265"/>
    </row>
    <row r="4129" spans="1:24" ht="140.25" x14ac:dyDescent="0.25">
      <c r="A4129" s="6" t="s">
        <v>6666</v>
      </c>
      <c r="B4129" s="15" t="s">
        <v>25</v>
      </c>
      <c r="C4129" s="18" t="s">
        <v>5069</v>
      </c>
      <c r="D4129" s="18" t="s">
        <v>5070</v>
      </c>
      <c r="E4129" s="18" t="s">
        <v>5071</v>
      </c>
      <c r="F4129" s="139" t="s">
        <v>5074</v>
      </c>
      <c r="G4129" s="18" t="s">
        <v>2001</v>
      </c>
      <c r="H4129" s="94">
        <v>100</v>
      </c>
      <c r="I4129" s="18">
        <v>470000000</v>
      </c>
      <c r="J4129" s="6" t="s">
        <v>32</v>
      </c>
      <c r="K4129" s="3" t="s">
        <v>4944</v>
      </c>
      <c r="L4129" s="11" t="s">
        <v>6943</v>
      </c>
      <c r="M4129" s="2"/>
      <c r="N4129" s="11" t="s">
        <v>5073</v>
      </c>
      <c r="O4129" s="19" t="s">
        <v>4960</v>
      </c>
      <c r="P4129" s="2"/>
      <c r="Q4129" s="11"/>
      <c r="R4129" s="23"/>
      <c r="S4129" s="23"/>
      <c r="T4129" s="23">
        <v>1992000</v>
      </c>
      <c r="U4129" s="23">
        <f t="shared" si="2067"/>
        <v>2231040</v>
      </c>
      <c r="V4129" s="122"/>
      <c r="W4129" s="98">
        <v>2016</v>
      </c>
      <c r="X4129" s="265"/>
    </row>
    <row r="4130" spans="1:24" ht="140.25" x14ac:dyDescent="0.25">
      <c r="A4130" s="6" t="s">
        <v>6667</v>
      </c>
      <c r="B4130" s="15" t="s">
        <v>25</v>
      </c>
      <c r="C4130" s="18" t="s">
        <v>5075</v>
      </c>
      <c r="D4130" s="18" t="s">
        <v>5076</v>
      </c>
      <c r="E4130" s="18" t="s">
        <v>5076</v>
      </c>
      <c r="F4130" s="139" t="s">
        <v>5077</v>
      </c>
      <c r="G4130" s="18" t="s">
        <v>2001</v>
      </c>
      <c r="H4130" s="94">
        <v>100</v>
      </c>
      <c r="I4130" s="18">
        <v>470000000</v>
      </c>
      <c r="J4130" s="6" t="s">
        <v>32</v>
      </c>
      <c r="K4130" s="3" t="s">
        <v>4944</v>
      </c>
      <c r="L4130" s="11" t="s">
        <v>6943</v>
      </c>
      <c r="M4130" s="2"/>
      <c r="N4130" s="11" t="s">
        <v>5073</v>
      </c>
      <c r="O4130" s="19" t="s">
        <v>4960</v>
      </c>
      <c r="P4130" s="2"/>
      <c r="Q4130" s="11"/>
      <c r="R4130" s="23"/>
      <c r="S4130" s="23"/>
      <c r="T4130" s="23">
        <v>42000</v>
      </c>
      <c r="U4130" s="23">
        <f t="shared" si="2067"/>
        <v>47040.000000000007</v>
      </c>
      <c r="V4130" s="122"/>
      <c r="W4130" s="98">
        <v>2016</v>
      </c>
      <c r="X4130" s="265"/>
    </row>
    <row r="4131" spans="1:24" ht="140.25" x14ac:dyDescent="0.25">
      <c r="A4131" s="6" t="s">
        <v>6668</v>
      </c>
      <c r="B4131" s="15" t="s">
        <v>25</v>
      </c>
      <c r="C4131" s="18" t="s">
        <v>5075</v>
      </c>
      <c r="D4131" s="18" t="s">
        <v>5076</v>
      </c>
      <c r="E4131" s="18" t="s">
        <v>5076</v>
      </c>
      <c r="F4131" s="139" t="s">
        <v>5078</v>
      </c>
      <c r="G4131" s="18" t="s">
        <v>2001</v>
      </c>
      <c r="H4131" s="94">
        <v>100</v>
      </c>
      <c r="I4131" s="18">
        <v>470000000</v>
      </c>
      <c r="J4131" s="6" t="s">
        <v>32</v>
      </c>
      <c r="K4131" s="3" t="s">
        <v>4944</v>
      </c>
      <c r="L4131" s="11" t="s">
        <v>6943</v>
      </c>
      <c r="M4131" s="2"/>
      <c r="N4131" s="11" t="s">
        <v>5073</v>
      </c>
      <c r="O4131" s="19" t="s">
        <v>4960</v>
      </c>
      <c r="P4131" s="2"/>
      <c r="Q4131" s="11"/>
      <c r="R4131" s="23"/>
      <c r="S4131" s="23"/>
      <c r="T4131" s="23">
        <v>42000</v>
      </c>
      <c r="U4131" s="23">
        <f t="shared" si="2067"/>
        <v>47040.000000000007</v>
      </c>
      <c r="V4131" s="122"/>
      <c r="W4131" s="98">
        <v>2016</v>
      </c>
      <c r="X4131" s="265"/>
    </row>
    <row r="4132" spans="1:24" ht="140.25" x14ac:dyDescent="0.25">
      <c r="A4132" s="6" t="s">
        <v>6669</v>
      </c>
      <c r="B4132" s="15" t="s">
        <v>25</v>
      </c>
      <c r="C4132" s="18" t="s">
        <v>5069</v>
      </c>
      <c r="D4132" s="18" t="s">
        <v>5070</v>
      </c>
      <c r="E4132" s="18" t="s">
        <v>5071</v>
      </c>
      <c r="F4132" s="139" t="s">
        <v>6880</v>
      </c>
      <c r="G4132" s="18" t="s">
        <v>2001</v>
      </c>
      <c r="H4132" s="94">
        <v>100</v>
      </c>
      <c r="I4132" s="18">
        <v>470000000</v>
      </c>
      <c r="J4132" s="6" t="s">
        <v>32</v>
      </c>
      <c r="K4132" s="3" t="s">
        <v>4944</v>
      </c>
      <c r="L4132" s="11" t="s">
        <v>6943</v>
      </c>
      <c r="M4132" s="2"/>
      <c r="N4132" s="11" t="s">
        <v>5073</v>
      </c>
      <c r="O4132" s="19" t="s">
        <v>4960</v>
      </c>
      <c r="P4132" s="2"/>
      <c r="Q4132" s="11"/>
      <c r="R4132" s="23"/>
      <c r="S4132" s="23"/>
      <c r="T4132" s="23">
        <v>1088004</v>
      </c>
      <c r="U4132" s="23">
        <f t="shared" si="2067"/>
        <v>1218564.4800000002</v>
      </c>
      <c r="V4132" s="122" t="s">
        <v>2007</v>
      </c>
      <c r="W4132" s="98">
        <v>2016</v>
      </c>
      <c r="X4132" s="265"/>
    </row>
    <row r="4133" spans="1:24" ht="140.25" x14ac:dyDescent="0.25">
      <c r="A4133" s="6" t="s">
        <v>6670</v>
      </c>
      <c r="B4133" s="15" t="s">
        <v>25</v>
      </c>
      <c r="C4133" s="18" t="s">
        <v>5079</v>
      </c>
      <c r="D4133" s="18" t="s">
        <v>5070</v>
      </c>
      <c r="E4133" s="18" t="s">
        <v>5080</v>
      </c>
      <c r="F4133" s="139" t="s">
        <v>5081</v>
      </c>
      <c r="G4133" s="18" t="s">
        <v>2001</v>
      </c>
      <c r="H4133" s="94">
        <v>100</v>
      </c>
      <c r="I4133" s="18">
        <v>470000000</v>
      </c>
      <c r="J4133" s="6" t="s">
        <v>32</v>
      </c>
      <c r="K4133" s="3" t="s">
        <v>4944</v>
      </c>
      <c r="L4133" s="18" t="s">
        <v>2003</v>
      </c>
      <c r="M4133" s="2"/>
      <c r="N4133" s="11" t="s">
        <v>5073</v>
      </c>
      <c r="O4133" s="19" t="s">
        <v>4960</v>
      </c>
      <c r="P4133" s="2"/>
      <c r="Q4133" s="11"/>
      <c r="R4133" s="23"/>
      <c r="S4133" s="23"/>
      <c r="T4133" s="23">
        <v>1406004</v>
      </c>
      <c r="U4133" s="23">
        <f t="shared" si="2067"/>
        <v>1574724.4800000002</v>
      </c>
      <c r="V4133" s="122" t="s">
        <v>2007</v>
      </c>
      <c r="W4133" s="98">
        <v>2016</v>
      </c>
      <c r="X4133" s="265"/>
    </row>
    <row r="4134" spans="1:24" ht="140.25" x14ac:dyDescent="0.25">
      <c r="A4134" s="6" t="s">
        <v>6671</v>
      </c>
      <c r="B4134" s="15" t="s">
        <v>25</v>
      </c>
      <c r="C4134" s="18" t="s">
        <v>5079</v>
      </c>
      <c r="D4134" s="18" t="s">
        <v>5070</v>
      </c>
      <c r="E4134" s="18" t="s">
        <v>5080</v>
      </c>
      <c r="F4134" s="139" t="s">
        <v>5082</v>
      </c>
      <c r="G4134" s="18" t="s">
        <v>2001</v>
      </c>
      <c r="H4134" s="94">
        <v>100</v>
      </c>
      <c r="I4134" s="18">
        <v>470000000</v>
      </c>
      <c r="J4134" s="6" t="s">
        <v>32</v>
      </c>
      <c r="K4134" s="3" t="s">
        <v>4944</v>
      </c>
      <c r="L4134" s="18" t="s">
        <v>5083</v>
      </c>
      <c r="M4134" s="2"/>
      <c r="N4134" s="11" t="s">
        <v>5073</v>
      </c>
      <c r="O4134" s="19" t="s">
        <v>4960</v>
      </c>
      <c r="P4134" s="2"/>
      <c r="Q4134" s="11"/>
      <c r="R4134" s="23"/>
      <c r="S4134" s="23"/>
      <c r="T4134" s="23">
        <v>1406004</v>
      </c>
      <c r="U4134" s="23">
        <f>T4134*1.12</f>
        <v>1574724.4800000002</v>
      </c>
      <c r="V4134" s="122" t="s">
        <v>2007</v>
      </c>
      <c r="W4134" s="98">
        <v>2016</v>
      </c>
      <c r="X4134" s="265"/>
    </row>
    <row r="4135" spans="1:24" ht="140.25" x14ac:dyDescent="0.25">
      <c r="A4135" s="6" t="s">
        <v>6672</v>
      </c>
      <c r="B4135" s="15" t="s">
        <v>25</v>
      </c>
      <c r="C4135" s="18" t="s">
        <v>5079</v>
      </c>
      <c r="D4135" s="18" t="s">
        <v>5070</v>
      </c>
      <c r="E4135" s="18" t="s">
        <v>5080</v>
      </c>
      <c r="F4135" s="139" t="s">
        <v>5084</v>
      </c>
      <c r="G4135" s="18" t="s">
        <v>2001</v>
      </c>
      <c r="H4135" s="94">
        <v>100</v>
      </c>
      <c r="I4135" s="18">
        <v>470000000</v>
      </c>
      <c r="J4135" s="6" t="s">
        <v>32</v>
      </c>
      <c r="K4135" s="3" t="s">
        <v>4944</v>
      </c>
      <c r="L4135" s="18" t="s">
        <v>5085</v>
      </c>
      <c r="M4135" s="2"/>
      <c r="N4135" s="11" t="s">
        <v>5073</v>
      </c>
      <c r="O4135" s="19" t="s">
        <v>4960</v>
      </c>
      <c r="P4135" s="2"/>
      <c r="Q4135" s="11"/>
      <c r="R4135" s="23"/>
      <c r="S4135" s="23"/>
      <c r="T4135" s="23">
        <v>1404000</v>
      </c>
      <c r="U4135" s="23">
        <f t="shared" si="2067"/>
        <v>1572480.0000000002</v>
      </c>
      <c r="V4135" s="122" t="s">
        <v>2007</v>
      </c>
      <c r="W4135" s="98">
        <v>2016</v>
      </c>
      <c r="X4135" s="265"/>
    </row>
    <row r="4136" spans="1:24" ht="140.25" x14ac:dyDescent="0.25">
      <c r="A4136" s="6" t="s">
        <v>6673</v>
      </c>
      <c r="B4136" s="15" t="s">
        <v>25</v>
      </c>
      <c r="C4136" s="18" t="s">
        <v>5079</v>
      </c>
      <c r="D4136" s="18" t="s">
        <v>5070</v>
      </c>
      <c r="E4136" s="18" t="s">
        <v>5080</v>
      </c>
      <c r="F4136" s="139" t="s">
        <v>5086</v>
      </c>
      <c r="G4136" s="18" t="s">
        <v>2001</v>
      </c>
      <c r="H4136" s="94">
        <v>100</v>
      </c>
      <c r="I4136" s="18">
        <v>470000000</v>
      </c>
      <c r="J4136" s="6" t="s">
        <v>32</v>
      </c>
      <c r="K4136" s="3" t="s">
        <v>4944</v>
      </c>
      <c r="L4136" s="18" t="s">
        <v>5087</v>
      </c>
      <c r="M4136" s="2"/>
      <c r="N4136" s="11" t="s">
        <v>5073</v>
      </c>
      <c r="O4136" s="19" t="s">
        <v>4960</v>
      </c>
      <c r="P4136" s="2"/>
      <c r="Q4136" s="11"/>
      <c r="R4136" s="23"/>
      <c r="S4136" s="23"/>
      <c r="T4136" s="23">
        <v>1404000</v>
      </c>
      <c r="U4136" s="23">
        <f t="shared" si="2067"/>
        <v>1572480.0000000002</v>
      </c>
      <c r="V4136" s="122" t="s">
        <v>2007</v>
      </c>
      <c r="W4136" s="98">
        <v>2016</v>
      </c>
      <c r="X4136" s="265"/>
    </row>
    <row r="4137" spans="1:24" ht="140.25" x14ac:dyDescent="0.25">
      <c r="A4137" s="6" t="s">
        <v>6674</v>
      </c>
      <c r="B4137" s="15" t="s">
        <v>25</v>
      </c>
      <c r="C4137" s="18" t="s">
        <v>5075</v>
      </c>
      <c r="D4137" s="18" t="s">
        <v>5076</v>
      </c>
      <c r="E4137" s="18" t="s">
        <v>5076</v>
      </c>
      <c r="F4137" s="139" t="s">
        <v>5088</v>
      </c>
      <c r="G4137" s="18" t="s">
        <v>2001</v>
      </c>
      <c r="H4137" s="94">
        <v>100</v>
      </c>
      <c r="I4137" s="18">
        <v>470000000</v>
      </c>
      <c r="J4137" s="6" t="s">
        <v>32</v>
      </c>
      <c r="K4137" s="3" t="s">
        <v>4944</v>
      </c>
      <c r="L4137" s="18" t="s">
        <v>5089</v>
      </c>
      <c r="M4137" s="2"/>
      <c r="N4137" s="11" t="s">
        <v>5073</v>
      </c>
      <c r="O4137" s="19" t="s">
        <v>4960</v>
      </c>
      <c r="P4137" s="2"/>
      <c r="Q4137" s="11"/>
      <c r="R4137" s="23"/>
      <c r="S4137" s="23"/>
      <c r="T4137" s="23">
        <v>360000</v>
      </c>
      <c r="U4137" s="23">
        <f>T4137*1.12</f>
        <v>403200.00000000006</v>
      </c>
      <c r="V4137" s="122"/>
      <c r="W4137" s="98">
        <v>2016</v>
      </c>
      <c r="X4137" s="265"/>
    </row>
    <row r="4138" spans="1:24" ht="140.25" x14ac:dyDescent="0.25">
      <c r="A4138" s="6" t="s">
        <v>6675</v>
      </c>
      <c r="B4138" s="15" t="s">
        <v>25</v>
      </c>
      <c r="C4138" s="18" t="s">
        <v>5075</v>
      </c>
      <c r="D4138" s="18" t="s">
        <v>5076</v>
      </c>
      <c r="E4138" s="18" t="s">
        <v>5076</v>
      </c>
      <c r="F4138" s="139" t="s">
        <v>5090</v>
      </c>
      <c r="G4138" s="18" t="s">
        <v>2001</v>
      </c>
      <c r="H4138" s="94">
        <v>100</v>
      </c>
      <c r="I4138" s="18">
        <v>470000000</v>
      </c>
      <c r="J4138" s="6" t="s">
        <v>32</v>
      </c>
      <c r="K4138" s="3" t="s">
        <v>4944</v>
      </c>
      <c r="L4138" s="18" t="s">
        <v>5089</v>
      </c>
      <c r="M4138" s="2"/>
      <c r="N4138" s="11" t="s">
        <v>5073</v>
      </c>
      <c r="O4138" s="19" t="s">
        <v>4960</v>
      </c>
      <c r="P4138" s="2"/>
      <c r="Q4138" s="11"/>
      <c r="R4138" s="23"/>
      <c r="S4138" s="23"/>
      <c r="T4138" s="23">
        <v>360000</v>
      </c>
      <c r="U4138" s="23">
        <f>T4138*1.12</f>
        <v>403200.00000000006</v>
      </c>
      <c r="V4138" s="122"/>
      <c r="W4138" s="98">
        <v>2016</v>
      </c>
      <c r="X4138" s="265"/>
    </row>
    <row r="4139" spans="1:24" ht="140.25" x14ac:dyDescent="0.25">
      <c r="A4139" s="6" t="s">
        <v>6676</v>
      </c>
      <c r="B4139" s="15" t="s">
        <v>25</v>
      </c>
      <c r="C4139" s="18" t="s">
        <v>5075</v>
      </c>
      <c r="D4139" s="18" t="s">
        <v>5076</v>
      </c>
      <c r="E4139" s="18" t="s">
        <v>5076</v>
      </c>
      <c r="F4139" s="139" t="s">
        <v>5091</v>
      </c>
      <c r="G4139" s="18" t="s">
        <v>2001</v>
      </c>
      <c r="H4139" s="94">
        <v>100</v>
      </c>
      <c r="I4139" s="18">
        <v>470000000</v>
      </c>
      <c r="J4139" s="6" t="s">
        <v>32</v>
      </c>
      <c r="K4139" s="3" t="s">
        <v>4944</v>
      </c>
      <c r="L4139" s="18" t="s">
        <v>5092</v>
      </c>
      <c r="M4139" s="2"/>
      <c r="N4139" s="11" t="s">
        <v>5073</v>
      </c>
      <c r="O4139" s="19" t="s">
        <v>4960</v>
      </c>
      <c r="P4139" s="2"/>
      <c r="Q4139" s="11"/>
      <c r="R4139" s="23"/>
      <c r="S4139" s="23"/>
      <c r="T4139" s="23">
        <v>360000</v>
      </c>
      <c r="U4139" s="23">
        <f>T4139*1.12</f>
        <v>403200.00000000006</v>
      </c>
      <c r="V4139" s="122"/>
      <c r="W4139" s="98">
        <v>2016</v>
      </c>
      <c r="X4139" s="265"/>
    </row>
    <row r="4140" spans="1:24" ht="140.25" x14ac:dyDescent="0.25">
      <c r="A4140" s="6" t="s">
        <v>6677</v>
      </c>
      <c r="B4140" s="15" t="s">
        <v>25</v>
      </c>
      <c r="C4140" s="18" t="s">
        <v>5075</v>
      </c>
      <c r="D4140" s="18" t="s">
        <v>5076</v>
      </c>
      <c r="E4140" s="18" t="s">
        <v>5076</v>
      </c>
      <c r="F4140" s="139" t="s">
        <v>5093</v>
      </c>
      <c r="G4140" s="18" t="s">
        <v>2001</v>
      </c>
      <c r="H4140" s="94">
        <v>100</v>
      </c>
      <c r="I4140" s="18">
        <v>470000000</v>
      </c>
      <c r="J4140" s="6" t="s">
        <v>32</v>
      </c>
      <c r="K4140" s="3" t="s">
        <v>4944</v>
      </c>
      <c r="L4140" s="18" t="s">
        <v>5094</v>
      </c>
      <c r="M4140" s="2"/>
      <c r="N4140" s="11" t="s">
        <v>5073</v>
      </c>
      <c r="O4140" s="19" t="s">
        <v>4960</v>
      </c>
      <c r="P4140" s="2"/>
      <c r="Q4140" s="11"/>
      <c r="R4140" s="23"/>
      <c r="S4140" s="23"/>
      <c r="T4140" s="23">
        <v>360000</v>
      </c>
      <c r="U4140" s="23">
        <f>T4140*1.12</f>
        <v>403200.00000000006</v>
      </c>
      <c r="V4140" s="122"/>
      <c r="W4140" s="98">
        <v>2016</v>
      </c>
      <c r="X4140" s="265"/>
    </row>
    <row r="4141" spans="1:24" ht="140.25" x14ac:dyDescent="0.25">
      <c r="A4141" s="6" t="s">
        <v>6678</v>
      </c>
      <c r="B4141" s="15" t="s">
        <v>25</v>
      </c>
      <c r="C4141" s="18" t="s">
        <v>5075</v>
      </c>
      <c r="D4141" s="18" t="s">
        <v>5076</v>
      </c>
      <c r="E4141" s="18" t="s">
        <v>5076</v>
      </c>
      <c r="F4141" s="139" t="s">
        <v>5095</v>
      </c>
      <c r="G4141" s="18" t="s">
        <v>2001</v>
      </c>
      <c r="H4141" s="94">
        <v>100</v>
      </c>
      <c r="I4141" s="18">
        <v>470000000</v>
      </c>
      <c r="J4141" s="6" t="s">
        <v>32</v>
      </c>
      <c r="K4141" s="3" t="s">
        <v>4944</v>
      </c>
      <c r="L4141" s="18" t="s">
        <v>5094</v>
      </c>
      <c r="M4141" s="2"/>
      <c r="N4141" s="11" t="s">
        <v>5073</v>
      </c>
      <c r="O4141" s="19" t="s">
        <v>4960</v>
      </c>
      <c r="P4141" s="2"/>
      <c r="Q4141" s="11"/>
      <c r="R4141" s="23"/>
      <c r="S4141" s="23"/>
      <c r="T4141" s="23">
        <v>720000</v>
      </c>
      <c r="U4141" s="23">
        <f t="shared" si="2067"/>
        <v>806400.00000000012</v>
      </c>
      <c r="V4141" s="122"/>
      <c r="W4141" s="98">
        <v>2016</v>
      </c>
      <c r="X4141" s="265"/>
    </row>
    <row r="4142" spans="1:24" ht="140.25" x14ac:dyDescent="0.25">
      <c r="A4142" s="6" t="s">
        <v>6679</v>
      </c>
      <c r="B4142" s="11" t="s">
        <v>25</v>
      </c>
      <c r="C4142" s="76" t="s">
        <v>4941</v>
      </c>
      <c r="D4142" s="11" t="s">
        <v>4942</v>
      </c>
      <c r="E4142" s="76" t="s">
        <v>4942</v>
      </c>
      <c r="F4142" s="11" t="s">
        <v>4943</v>
      </c>
      <c r="G4142" s="11" t="s">
        <v>30</v>
      </c>
      <c r="H4142" s="109">
        <v>50</v>
      </c>
      <c r="I4142" s="11">
        <v>470000000</v>
      </c>
      <c r="J4142" s="6" t="s">
        <v>32</v>
      </c>
      <c r="K4142" s="3" t="s">
        <v>4944</v>
      </c>
      <c r="L4142" s="11" t="s">
        <v>4885</v>
      </c>
      <c r="M4142" s="2"/>
      <c r="N4142" s="11" t="s">
        <v>4869</v>
      </c>
      <c r="O4142" s="119" t="s">
        <v>4865</v>
      </c>
      <c r="P4142" s="41"/>
      <c r="Q4142" s="11"/>
      <c r="R4142" s="6"/>
      <c r="S4142" s="3"/>
      <c r="T4142" s="23">
        <v>0</v>
      </c>
      <c r="U4142" s="23">
        <f t="shared" si="2067"/>
        <v>0</v>
      </c>
      <c r="V4142" s="23"/>
      <c r="W4142" s="41" t="s">
        <v>4027</v>
      </c>
      <c r="X4142" s="41">
        <v>11</v>
      </c>
    </row>
    <row r="4143" spans="1:24" ht="140.25" x14ac:dyDescent="0.25">
      <c r="A4143" s="6" t="s">
        <v>6899</v>
      </c>
      <c r="B4143" s="11" t="s">
        <v>25</v>
      </c>
      <c r="C4143" s="76" t="s">
        <v>4941</v>
      </c>
      <c r="D4143" s="11" t="s">
        <v>4942</v>
      </c>
      <c r="E4143" s="76" t="s">
        <v>4942</v>
      </c>
      <c r="F4143" s="11" t="s">
        <v>4943</v>
      </c>
      <c r="G4143" s="11" t="s">
        <v>30</v>
      </c>
      <c r="H4143" s="109">
        <v>50</v>
      </c>
      <c r="I4143" s="11">
        <v>470000000</v>
      </c>
      <c r="J4143" s="6" t="s">
        <v>32</v>
      </c>
      <c r="K4143" s="3" t="s">
        <v>45</v>
      </c>
      <c r="L4143" s="11" t="s">
        <v>4885</v>
      </c>
      <c r="M4143" s="2"/>
      <c r="N4143" s="11" t="s">
        <v>4869</v>
      </c>
      <c r="O4143" s="119" t="s">
        <v>4865</v>
      </c>
      <c r="P4143" s="41"/>
      <c r="Q4143" s="11"/>
      <c r="R4143" s="6"/>
      <c r="S4143" s="3"/>
      <c r="T4143" s="23">
        <v>2227944</v>
      </c>
      <c r="U4143" s="23">
        <f t="shared" ref="U4143" si="2083">T4143*1.12</f>
        <v>2495297.2800000003</v>
      </c>
      <c r="V4143" s="23"/>
      <c r="W4143" s="41" t="s">
        <v>4027</v>
      </c>
      <c r="X4143" s="41"/>
    </row>
    <row r="4144" spans="1:24" ht="102" x14ac:dyDescent="0.25">
      <c r="A4144" s="6" t="s">
        <v>6680</v>
      </c>
      <c r="B4144" s="15" t="s">
        <v>25</v>
      </c>
      <c r="C4144" s="11" t="s">
        <v>5096</v>
      </c>
      <c r="D4144" s="11" t="s">
        <v>5097</v>
      </c>
      <c r="E4144" s="11" t="s">
        <v>5098</v>
      </c>
      <c r="F4144" s="11" t="s">
        <v>5099</v>
      </c>
      <c r="G4144" s="11" t="s">
        <v>2001</v>
      </c>
      <c r="H4144" s="131">
        <v>90</v>
      </c>
      <c r="I4144" s="18">
        <v>470000000</v>
      </c>
      <c r="J4144" s="6" t="s">
        <v>32</v>
      </c>
      <c r="K4144" s="11" t="s">
        <v>152</v>
      </c>
      <c r="L4144" s="18" t="s">
        <v>4863</v>
      </c>
      <c r="M4144" s="2"/>
      <c r="N4144" s="11" t="s">
        <v>6833</v>
      </c>
      <c r="O4144" s="119" t="s">
        <v>5100</v>
      </c>
      <c r="P4144" s="2"/>
      <c r="Q4144" s="11"/>
      <c r="R4144" s="11"/>
      <c r="S4144" s="11"/>
      <c r="T4144" s="133">
        <v>50000</v>
      </c>
      <c r="U4144" s="23">
        <f t="shared" si="2067"/>
        <v>56000.000000000007</v>
      </c>
      <c r="V4144" s="241"/>
      <c r="W4144" s="98">
        <v>2016</v>
      </c>
      <c r="X4144" s="265"/>
    </row>
    <row r="4145" spans="1:24" ht="114.75" x14ac:dyDescent="0.25">
      <c r="A4145" s="6" t="s">
        <v>6681</v>
      </c>
      <c r="B4145" s="15" t="s">
        <v>25</v>
      </c>
      <c r="C4145" s="11" t="s">
        <v>5096</v>
      </c>
      <c r="D4145" s="11" t="s">
        <v>5097</v>
      </c>
      <c r="E4145" s="11" t="s">
        <v>5098</v>
      </c>
      <c r="F4145" s="18" t="s">
        <v>5101</v>
      </c>
      <c r="G4145" s="11" t="s">
        <v>2001</v>
      </c>
      <c r="H4145" s="131">
        <v>100</v>
      </c>
      <c r="I4145" s="18">
        <v>470000000</v>
      </c>
      <c r="J4145" s="6" t="s">
        <v>32</v>
      </c>
      <c r="K4145" s="3" t="s">
        <v>460</v>
      </c>
      <c r="L4145" s="18" t="s">
        <v>4863</v>
      </c>
      <c r="M4145" s="2"/>
      <c r="N4145" s="11" t="s">
        <v>6833</v>
      </c>
      <c r="O4145" s="119" t="s">
        <v>5100</v>
      </c>
      <c r="P4145" s="2"/>
      <c r="Q4145" s="11"/>
      <c r="R4145" s="3"/>
      <c r="S4145" s="11"/>
      <c r="T4145" s="132">
        <v>50000</v>
      </c>
      <c r="U4145" s="23">
        <f t="shared" si="2067"/>
        <v>56000.000000000007</v>
      </c>
      <c r="V4145" s="241"/>
      <c r="W4145" s="98">
        <v>2016</v>
      </c>
      <c r="X4145" s="265"/>
    </row>
    <row r="4146" spans="1:24" ht="76.5" x14ac:dyDescent="0.25">
      <c r="A4146" s="6" t="s">
        <v>6682</v>
      </c>
      <c r="B4146" s="15" t="s">
        <v>25</v>
      </c>
      <c r="C4146" s="11" t="s">
        <v>5096</v>
      </c>
      <c r="D4146" s="11" t="s">
        <v>5097</v>
      </c>
      <c r="E4146" s="11" t="s">
        <v>5098</v>
      </c>
      <c r="F4146" s="18" t="s">
        <v>5102</v>
      </c>
      <c r="G4146" s="11" t="s">
        <v>2001</v>
      </c>
      <c r="H4146" s="131">
        <v>100</v>
      </c>
      <c r="I4146" s="18">
        <v>470000000</v>
      </c>
      <c r="J4146" s="6" t="s">
        <v>32</v>
      </c>
      <c r="K4146" s="3" t="s">
        <v>5103</v>
      </c>
      <c r="L4146" s="18" t="s">
        <v>4863</v>
      </c>
      <c r="M4146" s="2"/>
      <c r="N4146" s="11" t="s">
        <v>4869</v>
      </c>
      <c r="O4146" s="119" t="s">
        <v>5100</v>
      </c>
      <c r="P4146" s="2"/>
      <c r="Q4146" s="3"/>
      <c r="R4146" s="3"/>
      <c r="S4146" s="9"/>
      <c r="T4146" s="23">
        <v>17644</v>
      </c>
      <c r="U4146" s="23">
        <f t="shared" si="2067"/>
        <v>19761.280000000002</v>
      </c>
      <c r="V4146" s="241"/>
      <c r="W4146" s="98">
        <v>2016</v>
      </c>
      <c r="X4146" s="265"/>
    </row>
    <row r="4147" spans="1:24" ht="76.5" x14ac:dyDescent="0.25">
      <c r="A4147" s="6" t="s">
        <v>6683</v>
      </c>
      <c r="B4147" s="15" t="s">
        <v>25</v>
      </c>
      <c r="C4147" s="11" t="s">
        <v>5096</v>
      </c>
      <c r="D4147" s="11" t="s">
        <v>5097</v>
      </c>
      <c r="E4147" s="11" t="s">
        <v>5098</v>
      </c>
      <c r="F4147" s="18" t="s">
        <v>5104</v>
      </c>
      <c r="G4147" s="11" t="s">
        <v>2001</v>
      </c>
      <c r="H4147" s="131">
        <v>100</v>
      </c>
      <c r="I4147" s="18">
        <v>470000000</v>
      </c>
      <c r="J4147" s="6" t="s">
        <v>32</v>
      </c>
      <c r="K4147" s="3" t="s">
        <v>5103</v>
      </c>
      <c r="L4147" s="18" t="s">
        <v>4863</v>
      </c>
      <c r="M4147" s="2"/>
      <c r="N4147" s="11" t="s">
        <v>4869</v>
      </c>
      <c r="O4147" s="119" t="s">
        <v>5100</v>
      </c>
      <c r="P4147" s="2"/>
      <c r="Q4147" s="3"/>
      <c r="R4147" s="3"/>
      <c r="S4147" s="9"/>
      <c r="T4147" s="23">
        <v>32576</v>
      </c>
      <c r="U4147" s="23">
        <f t="shared" si="2067"/>
        <v>36485.120000000003</v>
      </c>
      <c r="V4147" s="241"/>
      <c r="W4147" s="98">
        <v>2016</v>
      </c>
      <c r="X4147" s="265"/>
    </row>
    <row r="4148" spans="1:24" ht="76.5" x14ac:dyDescent="0.25">
      <c r="A4148" s="6" t="s">
        <v>6684</v>
      </c>
      <c r="B4148" s="15" t="s">
        <v>25</v>
      </c>
      <c r="C4148" s="11" t="s">
        <v>5096</v>
      </c>
      <c r="D4148" s="11" t="s">
        <v>5097</v>
      </c>
      <c r="E4148" s="11" t="s">
        <v>5098</v>
      </c>
      <c r="F4148" s="18" t="s">
        <v>5105</v>
      </c>
      <c r="G4148" s="11" t="s">
        <v>2001</v>
      </c>
      <c r="H4148" s="131">
        <v>100</v>
      </c>
      <c r="I4148" s="18">
        <v>470000000</v>
      </c>
      <c r="J4148" s="6" t="s">
        <v>32</v>
      </c>
      <c r="K4148" s="3" t="s">
        <v>5103</v>
      </c>
      <c r="L4148" s="18" t="s">
        <v>4863</v>
      </c>
      <c r="M4148" s="2"/>
      <c r="N4148" s="11" t="s">
        <v>4869</v>
      </c>
      <c r="O4148" s="119" t="s">
        <v>5100</v>
      </c>
      <c r="P4148" s="2"/>
      <c r="Q4148" s="3"/>
      <c r="R4148" s="3"/>
      <c r="S4148" s="9"/>
      <c r="T4148" s="23">
        <v>6366</v>
      </c>
      <c r="U4148" s="23">
        <f t="shared" si="2067"/>
        <v>7129.920000000001</v>
      </c>
      <c r="V4148" s="241"/>
      <c r="W4148" s="98">
        <v>2016</v>
      </c>
      <c r="X4148" s="265"/>
    </row>
    <row r="4149" spans="1:24" ht="76.5" x14ac:dyDescent="0.25">
      <c r="A4149" s="6" t="s">
        <v>6685</v>
      </c>
      <c r="B4149" s="15" t="s">
        <v>25</v>
      </c>
      <c r="C4149" s="11" t="s">
        <v>5096</v>
      </c>
      <c r="D4149" s="11" t="s">
        <v>5097</v>
      </c>
      <c r="E4149" s="11" t="s">
        <v>5098</v>
      </c>
      <c r="F4149" s="24" t="s">
        <v>5106</v>
      </c>
      <c r="G4149" s="122" t="s">
        <v>2001</v>
      </c>
      <c r="H4149" s="148">
        <v>100</v>
      </c>
      <c r="I4149" s="24">
        <v>470000000</v>
      </c>
      <c r="J4149" s="6" t="s">
        <v>32</v>
      </c>
      <c r="K4149" s="11" t="s">
        <v>3652</v>
      </c>
      <c r="L4149" s="18" t="s">
        <v>4863</v>
      </c>
      <c r="M4149" s="16"/>
      <c r="N4149" s="11" t="s">
        <v>4642</v>
      </c>
      <c r="O4149" s="119" t="s">
        <v>5100</v>
      </c>
      <c r="P4149" s="122"/>
      <c r="Q4149" s="247"/>
      <c r="R4149" s="122"/>
      <c r="S4149" s="122"/>
      <c r="T4149" s="132">
        <v>18000</v>
      </c>
      <c r="U4149" s="23">
        <f t="shared" si="2067"/>
        <v>20160.000000000004</v>
      </c>
      <c r="V4149" s="241"/>
      <c r="W4149" s="98">
        <v>2016</v>
      </c>
      <c r="X4149" s="265"/>
    </row>
    <row r="4150" spans="1:24" ht="76.5" x14ac:dyDescent="0.25">
      <c r="A4150" s="6" t="s">
        <v>6686</v>
      </c>
      <c r="B4150" s="15" t="s">
        <v>25</v>
      </c>
      <c r="C4150" s="11" t="s">
        <v>5096</v>
      </c>
      <c r="D4150" s="11" t="s">
        <v>5097</v>
      </c>
      <c r="E4150" s="11" t="s">
        <v>5098</v>
      </c>
      <c r="F4150" s="2" t="s">
        <v>5107</v>
      </c>
      <c r="G4150" s="2" t="s">
        <v>30</v>
      </c>
      <c r="H4150" s="131">
        <v>100</v>
      </c>
      <c r="I4150" s="18">
        <v>470000000</v>
      </c>
      <c r="J4150" s="6" t="s">
        <v>32</v>
      </c>
      <c r="K4150" s="11" t="s">
        <v>3652</v>
      </c>
      <c r="L4150" s="11" t="s">
        <v>5108</v>
      </c>
      <c r="M4150" s="2"/>
      <c r="N4150" s="11" t="s">
        <v>4642</v>
      </c>
      <c r="O4150" s="119" t="s">
        <v>5100</v>
      </c>
      <c r="P4150" s="2"/>
      <c r="Q4150" s="120"/>
      <c r="R4150" s="120"/>
      <c r="S4150" s="120"/>
      <c r="T4150" s="23">
        <v>228150</v>
      </c>
      <c r="U4150" s="23">
        <f t="shared" si="2067"/>
        <v>255528.00000000003</v>
      </c>
      <c r="V4150" s="241"/>
      <c r="W4150" s="98">
        <v>2016</v>
      </c>
      <c r="X4150" s="265"/>
    </row>
    <row r="4151" spans="1:24" ht="153" x14ac:dyDescent="0.25">
      <c r="A4151" s="6" t="s">
        <v>6687</v>
      </c>
      <c r="B4151" s="15" t="s">
        <v>25</v>
      </c>
      <c r="C4151" s="11" t="s">
        <v>5035</v>
      </c>
      <c r="D4151" s="11" t="s">
        <v>5036</v>
      </c>
      <c r="E4151" s="11" t="s">
        <v>5036</v>
      </c>
      <c r="F4151" s="18" t="s">
        <v>5109</v>
      </c>
      <c r="G4151" s="122" t="s">
        <v>2001</v>
      </c>
      <c r="H4151" s="148">
        <v>100</v>
      </c>
      <c r="I4151" s="24">
        <v>470000000</v>
      </c>
      <c r="J4151" s="6" t="s">
        <v>32</v>
      </c>
      <c r="K4151" s="11" t="s">
        <v>460</v>
      </c>
      <c r="L4151" s="18" t="s">
        <v>4863</v>
      </c>
      <c r="M4151" s="16"/>
      <c r="N4151" s="11" t="s">
        <v>4642</v>
      </c>
      <c r="O4151" s="119" t="s">
        <v>5100</v>
      </c>
      <c r="P4151" s="122"/>
      <c r="Q4151" s="247"/>
      <c r="R4151" s="122"/>
      <c r="S4151" s="122"/>
      <c r="T4151" s="132">
        <v>38178</v>
      </c>
      <c r="U4151" s="23">
        <f t="shared" si="2067"/>
        <v>42759.360000000001</v>
      </c>
      <c r="V4151" s="241"/>
      <c r="W4151" s="98">
        <v>2016</v>
      </c>
      <c r="X4151" s="265"/>
    </row>
    <row r="4152" spans="1:24" ht="127.5" x14ac:dyDescent="0.25">
      <c r="A4152" s="6" t="s">
        <v>6688</v>
      </c>
      <c r="B4152" s="15" t="s">
        <v>25</v>
      </c>
      <c r="C4152" s="11" t="s">
        <v>5110</v>
      </c>
      <c r="D4152" s="11" t="s">
        <v>5111</v>
      </c>
      <c r="E4152" s="11" t="s">
        <v>5111</v>
      </c>
      <c r="F4152" s="248" t="s">
        <v>5112</v>
      </c>
      <c r="G4152" s="18" t="s">
        <v>2001</v>
      </c>
      <c r="H4152" s="94">
        <v>90</v>
      </c>
      <c r="I4152" s="18">
        <v>470000000</v>
      </c>
      <c r="J4152" s="6" t="s">
        <v>32</v>
      </c>
      <c r="K4152" s="3" t="s">
        <v>2044</v>
      </c>
      <c r="L4152" s="18" t="s">
        <v>4885</v>
      </c>
      <c r="M4152" s="2"/>
      <c r="N4152" s="11" t="s">
        <v>4890</v>
      </c>
      <c r="O4152" s="79" t="s">
        <v>5113</v>
      </c>
      <c r="P4152" s="2"/>
      <c r="Q4152" s="81"/>
      <c r="R4152" s="81"/>
      <c r="S4152" s="245"/>
      <c r="T4152" s="23">
        <v>1428070</v>
      </c>
      <c r="U4152" s="23">
        <f t="shared" si="2067"/>
        <v>1599438.4000000001</v>
      </c>
      <c r="V4152" s="2" t="s">
        <v>2007</v>
      </c>
      <c r="W4152" s="2">
        <v>2016</v>
      </c>
      <c r="X4152" s="265"/>
    </row>
    <row r="4153" spans="1:24" ht="127.5" x14ac:dyDescent="0.25">
      <c r="A4153" s="6" t="s">
        <v>6689</v>
      </c>
      <c r="B4153" s="15" t="s">
        <v>25</v>
      </c>
      <c r="C4153" s="11" t="s">
        <v>5114</v>
      </c>
      <c r="D4153" s="11" t="s">
        <v>5115</v>
      </c>
      <c r="E4153" s="11" t="s">
        <v>5115</v>
      </c>
      <c r="F4153" s="248" t="s">
        <v>5116</v>
      </c>
      <c r="G4153" s="18" t="s">
        <v>2001</v>
      </c>
      <c r="H4153" s="94">
        <v>90</v>
      </c>
      <c r="I4153" s="18">
        <v>470000000</v>
      </c>
      <c r="J4153" s="6" t="s">
        <v>32</v>
      </c>
      <c r="K4153" s="3" t="s">
        <v>2044</v>
      </c>
      <c r="L4153" s="18" t="s">
        <v>4885</v>
      </c>
      <c r="M4153" s="2"/>
      <c r="N4153" s="11" t="s">
        <v>4890</v>
      </c>
      <c r="O4153" s="79" t="s">
        <v>5113</v>
      </c>
      <c r="P4153" s="2"/>
      <c r="Q4153" s="81"/>
      <c r="R4153" s="81"/>
      <c r="S4153" s="245"/>
      <c r="T4153" s="23">
        <v>598500</v>
      </c>
      <c r="U4153" s="23">
        <f t="shared" si="2067"/>
        <v>670320.00000000012</v>
      </c>
      <c r="V4153" s="10"/>
      <c r="W4153" s="2">
        <v>2016</v>
      </c>
      <c r="X4153" s="265"/>
    </row>
    <row r="4154" spans="1:24" ht="127.5" x14ac:dyDescent="0.25">
      <c r="A4154" s="6" t="s">
        <v>6690</v>
      </c>
      <c r="B4154" s="15" t="s">
        <v>25</v>
      </c>
      <c r="C4154" s="11" t="s">
        <v>4986</v>
      </c>
      <c r="D4154" s="11" t="s">
        <v>4987</v>
      </c>
      <c r="E4154" s="11" t="s">
        <v>4988</v>
      </c>
      <c r="F4154" s="248" t="s">
        <v>5117</v>
      </c>
      <c r="G4154" s="18" t="s">
        <v>2001</v>
      </c>
      <c r="H4154" s="94">
        <v>90</v>
      </c>
      <c r="I4154" s="18">
        <v>470000000</v>
      </c>
      <c r="J4154" s="6" t="s">
        <v>32</v>
      </c>
      <c r="K4154" s="3" t="s">
        <v>2044</v>
      </c>
      <c r="L4154" s="18" t="s">
        <v>4885</v>
      </c>
      <c r="M4154" s="2"/>
      <c r="N4154" s="11" t="s">
        <v>4890</v>
      </c>
      <c r="O4154" s="79" t="s">
        <v>5113</v>
      </c>
      <c r="P4154" s="2"/>
      <c r="Q4154" s="11"/>
      <c r="R4154" s="11"/>
      <c r="S4154" s="245"/>
      <c r="T4154" s="23">
        <v>384020</v>
      </c>
      <c r="U4154" s="23">
        <f t="shared" si="2067"/>
        <v>430102.4</v>
      </c>
      <c r="V4154" s="10"/>
      <c r="W4154" s="2">
        <v>2016</v>
      </c>
      <c r="X4154" s="265"/>
    </row>
    <row r="4155" spans="1:24" ht="102" x14ac:dyDescent="0.25">
      <c r="A4155" s="6" t="s">
        <v>6691</v>
      </c>
      <c r="B4155" s="15" t="s">
        <v>25</v>
      </c>
      <c r="C4155" s="11" t="s">
        <v>5118</v>
      </c>
      <c r="D4155" s="11" t="s">
        <v>5119</v>
      </c>
      <c r="E4155" s="11" t="s">
        <v>5119</v>
      </c>
      <c r="F4155" s="11" t="s">
        <v>5120</v>
      </c>
      <c r="G4155" s="18" t="s">
        <v>2001</v>
      </c>
      <c r="H4155" s="94">
        <v>100</v>
      </c>
      <c r="I4155" s="18">
        <v>470000000</v>
      </c>
      <c r="J4155" s="6" t="s">
        <v>32</v>
      </c>
      <c r="K4155" s="3" t="s">
        <v>2044</v>
      </c>
      <c r="L4155" s="18" t="s">
        <v>4885</v>
      </c>
      <c r="M4155" s="2"/>
      <c r="N4155" s="11" t="s">
        <v>4890</v>
      </c>
      <c r="O4155" s="19" t="s">
        <v>5121</v>
      </c>
      <c r="P4155" s="2"/>
      <c r="Q4155" s="11"/>
      <c r="R4155" s="11"/>
      <c r="S4155" s="245"/>
      <c r="T4155" s="23">
        <v>220000</v>
      </c>
      <c r="U4155" s="23">
        <f t="shared" si="2067"/>
        <v>246400.00000000003</v>
      </c>
      <c r="V4155" s="2" t="s">
        <v>2007</v>
      </c>
      <c r="W4155" s="2">
        <v>2016</v>
      </c>
      <c r="X4155" s="265"/>
    </row>
    <row r="4156" spans="1:24" ht="140.25" x14ac:dyDescent="0.25">
      <c r="A4156" s="6" t="s">
        <v>6692</v>
      </c>
      <c r="B4156" s="15" t="s">
        <v>25</v>
      </c>
      <c r="C4156" s="11" t="s">
        <v>5045</v>
      </c>
      <c r="D4156" s="11" t="s">
        <v>5046</v>
      </c>
      <c r="E4156" s="11" t="s">
        <v>5046</v>
      </c>
      <c r="F4156" s="11" t="s">
        <v>5122</v>
      </c>
      <c r="G4156" s="18" t="s">
        <v>2001</v>
      </c>
      <c r="H4156" s="94">
        <v>90</v>
      </c>
      <c r="I4156" s="18">
        <v>470000000</v>
      </c>
      <c r="J4156" s="6" t="s">
        <v>32</v>
      </c>
      <c r="K4156" s="3" t="s">
        <v>2044</v>
      </c>
      <c r="L4156" s="18" t="s">
        <v>4885</v>
      </c>
      <c r="M4156" s="2"/>
      <c r="N4156" s="11" t="s">
        <v>5123</v>
      </c>
      <c r="O4156" s="19" t="s">
        <v>4960</v>
      </c>
      <c r="P4156" s="2"/>
      <c r="Q4156" s="11"/>
      <c r="R4156" s="173"/>
      <c r="S4156" s="249"/>
      <c r="T4156" s="23">
        <v>809164</v>
      </c>
      <c r="U4156" s="23">
        <f>T4156*1.12</f>
        <v>906263.68</v>
      </c>
      <c r="V4156" s="10"/>
      <c r="W4156" s="2">
        <v>2016</v>
      </c>
      <c r="X4156" s="265"/>
    </row>
    <row r="4157" spans="1:24" ht="140.25" x14ac:dyDescent="0.25">
      <c r="A4157" s="6" t="s">
        <v>6693</v>
      </c>
      <c r="B4157" s="15" t="s">
        <v>25</v>
      </c>
      <c r="C4157" s="11" t="s">
        <v>5124</v>
      </c>
      <c r="D4157" s="11" t="s">
        <v>5125</v>
      </c>
      <c r="E4157" s="11" t="s">
        <v>5126</v>
      </c>
      <c r="F4157" s="11" t="s">
        <v>5127</v>
      </c>
      <c r="G4157" s="18" t="s">
        <v>2001</v>
      </c>
      <c r="H4157" s="94">
        <v>100</v>
      </c>
      <c r="I4157" s="18">
        <v>470000000</v>
      </c>
      <c r="J4157" s="6" t="s">
        <v>32</v>
      </c>
      <c r="K4157" s="3" t="s">
        <v>2044</v>
      </c>
      <c r="L4157" s="18" t="s">
        <v>5128</v>
      </c>
      <c r="M4157" s="2"/>
      <c r="N4157" s="11" t="s">
        <v>4890</v>
      </c>
      <c r="O4157" s="19" t="s">
        <v>4960</v>
      </c>
      <c r="P4157" s="2"/>
      <c r="Q4157" s="11"/>
      <c r="R4157" s="11"/>
      <c r="S4157" s="166"/>
      <c r="T4157" s="23">
        <v>17830830</v>
      </c>
      <c r="U4157" s="23">
        <f>T4157*1.12</f>
        <v>19970529.600000001</v>
      </c>
      <c r="V4157" s="2" t="s">
        <v>2007</v>
      </c>
      <c r="W4157" s="2">
        <v>2016</v>
      </c>
      <c r="X4157" s="265"/>
    </row>
    <row r="4158" spans="1:24" ht="140.25" x14ac:dyDescent="0.25">
      <c r="A4158" s="6" t="s">
        <v>6694</v>
      </c>
      <c r="B4158" s="15" t="s">
        <v>25</v>
      </c>
      <c r="C4158" s="11" t="s">
        <v>5110</v>
      </c>
      <c r="D4158" s="11" t="s">
        <v>5111</v>
      </c>
      <c r="E4158" s="11" t="s">
        <v>5111</v>
      </c>
      <c r="F4158" s="11" t="s">
        <v>5129</v>
      </c>
      <c r="G4158" s="18" t="s">
        <v>2001</v>
      </c>
      <c r="H4158" s="94">
        <v>90</v>
      </c>
      <c r="I4158" s="18">
        <v>470000000</v>
      </c>
      <c r="J4158" s="6" t="s">
        <v>32</v>
      </c>
      <c r="K4158" s="11" t="s">
        <v>5051</v>
      </c>
      <c r="L4158" s="18" t="s">
        <v>5130</v>
      </c>
      <c r="M4158" s="2"/>
      <c r="N4158" s="11" t="s">
        <v>5123</v>
      </c>
      <c r="O4158" s="19" t="s">
        <v>4960</v>
      </c>
      <c r="P4158" s="138"/>
      <c r="Q4158" s="2"/>
      <c r="R4158" s="2"/>
      <c r="S4158" s="2"/>
      <c r="T4158" s="23">
        <v>851320.90178571409</v>
      </c>
      <c r="U4158" s="23">
        <f>T4158*1.12</f>
        <v>953479.40999999992</v>
      </c>
      <c r="V4158" s="2"/>
      <c r="W4158" s="2">
        <v>2016</v>
      </c>
      <c r="X4158" s="265"/>
    </row>
    <row r="4159" spans="1:24" ht="102" x14ac:dyDescent="0.25">
      <c r="A4159" s="6" t="s">
        <v>6695</v>
      </c>
      <c r="B4159" s="15" t="s">
        <v>25</v>
      </c>
      <c r="C4159" s="11" t="s">
        <v>5110</v>
      </c>
      <c r="D4159" s="11" t="s">
        <v>5111</v>
      </c>
      <c r="E4159" s="11" t="s">
        <v>5111</v>
      </c>
      <c r="F4159" s="11" t="s">
        <v>5131</v>
      </c>
      <c r="G4159" s="16" t="s">
        <v>2001</v>
      </c>
      <c r="H4159" s="131">
        <v>100</v>
      </c>
      <c r="I4159" s="18">
        <v>470000000</v>
      </c>
      <c r="J4159" s="6" t="s">
        <v>32</v>
      </c>
      <c r="K4159" s="3" t="s">
        <v>2044</v>
      </c>
      <c r="L4159" s="11" t="s">
        <v>5132</v>
      </c>
      <c r="M4159" s="19"/>
      <c r="N4159" s="11" t="s">
        <v>4890</v>
      </c>
      <c r="O4159" s="11" t="s">
        <v>5133</v>
      </c>
      <c r="P4159" s="16"/>
      <c r="Q4159" s="81"/>
      <c r="R4159" s="9"/>
      <c r="S4159" s="9"/>
      <c r="T4159" s="23">
        <v>1224060</v>
      </c>
      <c r="U4159" s="23">
        <f>T4159*1.12</f>
        <v>1370947.2000000002</v>
      </c>
      <c r="V4159" s="16" t="s">
        <v>2007</v>
      </c>
      <c r="W4159" s="2">
        <v>2016</v>
      </c>
      <c r="X4159" s="32"/>
    </row>
    <row r="4160" spans="1:24" ht="140.25" x14ac:dyDescent="0.25">
      <c r="A4160" s="6" t="s">
        <v>6696</v>
      </c>
      <c r="B4160" s="15" t="s">
        <v>25</v>
      </c>
      <c r="C4160" s="11" t="s">
        <v>5134</v>
      </c>
      <c r="D4160" s="119" t="s">
        <v>5135</v>
      </c>
      <c r="E4160" s="119" t="s">
        <v>5135</v>
      </c>
      <c r="F4160" s="147" t="s">
        <v>5136</v>
      </c>
      <c r="G4160" s="2" t="s">
        <v>2001</v>
      </c>
      <c r="H4160" s="94">
        <v>90</v>
      </c>
      <c r="I4160" s="18">
        <v>470000000</v>
      </c>
      <c r="J4160" s="6" t="s">
        <v>32</v>
      </c>
      <c r="K4160" s="3" t="s">
        <v>2044</v>
      </c>
      <c r="L4160" s="18" t="s">
        <v>4929</v>
      </c>
      <c r="M4160" s="2"/>
      <c r="N4160" s="11" t="s">
        <v>4890</v>
      </c>
      <c r="O4160" s="19" t="s">
        <v>4960</v>
      </c>
      <c r="P4160" s="2"/>
      <c r="Q4160" s="33"/>
      <c r="R4160" s="29"/>
      <c r="S4160" s="149"/>
      <c r="T4160" s="23">
        <v>671600</v>
      </c>
      <c r="U4160" s="23">
        <f>T4160*1.12</f>
        <v>752192.00000000012</v>
      </c>
      <c r="V4160" s="33" t="s">
        <v>2007</v>
      </c>
      <c r="W4160" s="2">
        <v>2016</v>
      </c>
      <c r="X4160" s="265"/>
    </row>
    <row r="4161" spans="1:24" ht="140.25" x14ac:dyDescent="0.25">
      <c r="A4161" s="6" t="s">
        <v>6697</v>
      </c>
      <c r="B4161" s="15" t="s">
        <v>25</v>
      </c>
      <c r="C4161" s="11" t="s">
        <v>5134</v>
      </c>
      <c r="D4161" s="119" t="s">
        <v>5135</v>
      </c>
      <c r="E4161" s="119" t="s">
        <v>5135</v>
      </c>
      <c r="F4161" s="11" t="s">
        <v>5137</v>
      </c>
      <c r="G4161" s="2" t="s">
        <v>2001</v>
      </c>
      <c r="H4161" s="94">
        <v>90</v>
      </c>
      <c r="I4161" s="18">
        <v>470000000</v>
      </c>
      <c r="J4161" s="6" t="s">
        <v>32</v>
      </c>
      <c r="K4161" s="3" t="s">
        <v>2044</v>
      </c>
      <c r="L4161" s="18" t="s">
        <v>4985</v>
      </c>
      <c r="M4161" s="2"/>
      <c r="N4161" s="11" t="s">
        <v>4890</v>
      </c>
      <c r="O4161" s="19" t="s">
        <v>4960</v>
      </c>
      <c r="P4161" s="2"/>
      <c r="Q4161" s="33"/>
      <c r="R4161" s="29"/>
      <c r="S4161" s="149"/>
      <c r="T4161" s="23">
        <v>386233</v>
      </c>
      <c r="U4161" s="23">
        <f t="shared" ref="U4161:U4205" si="2084">T4161*1.12</f>
        <v>432580.96</v>
      </c>
      <c r="V4161" s="33" t="s">
        <v>2007</v>
      </c>
      <c r="W4161" s="2">
        <v>2016</v>
      </c>
      <c r="X4161" s="265"/>
    </row>
    <row r="4162" spans="1:24" ht="153" x14ac:dyDescent="0.25">
      <c r="A4162" s="6" t="s">
        <v>6698</v>
      </c>
      <c r="B4162" s="15" t="s">
        <v>25</v>
      </c>
      <c r="C4162" s="11" t="s">
        <v>5134</v>
      </c>
      <c r="D4162" s="119" t="s">
        <v>5135</v>
      </c>
      <c r="E4162" s="119" t="s">
        <v>5135</v>
      </c>
      <c r="F4162" s="11" t="s">
        <v>5138</v>
      </c>
      <c r="G4162" s="2" t="s">
        <v>2001</v>
      </c>
      <c r="H4162" s="94">
        <v>90</v>
      </c>
      <c r="I4162" s="18">
        <v>470000000</v>
      </c>
      <c r="J4162" s="6" t="s">
        <v>32</v>
      </c>
      <c r="K4162" s="3" t="s">
        <v>2044</v>
      </c>
      <c r="L4162" s="33" t="s">
        <v>5139</v>
      </c>
      <c r="M4162" s="2"/>
      <c r="N4162" s="11" t="s">
        <v>4890</v>
      </c>
      <c r="O4162" s="19" t="s">
        <v>4960</v>
      </c>
      <c r="P4162" s="2"/>
      <c r="Q4162" s="33"/>
      <c r="R4162" s="11"/>
      <c r="S4162" s="149"/>
      <c r="T4162" s="23">
        <v>316264</v>
      </c>
      <c r="U4162" s="23">
        <f t="shared" si="2084"/>
        <v>354215.68000000005</v>
      </c>
      <c r="V4162" s="33" t="s">
        <v>2007</v>
      </c>
      <c r="W4162" s="2">
        <v>2016</v>
      </c>
      <c r="X4162" s="265"/>
    </row>
    <row r="4163" spans="1:24" ht="140.25" x14ac:dyDescent="0.25">
      <c r="A4163" s="6" t="s">
        <v>6699</v>
      </c>
      <c r="B4163" s="15" t="s">
        <v>25</v>
      </c>
      <c r="C4163" s="11" t="s">
        <v>5134</v>
      </c>
      <c r="D4163" s="119" t="s">
        <v>5135</v>
      </c>
      <c r="E4163" s="119" t="s">
        <v>5135</v>
      </c>
      <c r="F4163" s="11" t="s">
        <v>5140</v>
      </c>
      <c r="G4163" s="2" t="s">
        <v>2001</v>
      </c>
      <c r="H4163" s="94">
        <v>90</v>
      </c>
      <c r="I4163" s="18">
        <v>470000000</v>
      </c>
      <c r="J4163" s="6" t="s">
        <v>32</v>
      </c>
      <c r="K4163" s="3" t="s">
        <v>2044</v>
      </c>
      <c r="L4163" s="33" t="s">
        <v>5141</v>
      </c>
      <c r="M4163" s="2"/>
      <c r="N4163" s="11" t="s">
        <v>4890</v>
      </c>
      <c r="O4163" s="19" t="s">
        <v>4960</v>
      </c>
      <c r="P4163" s="2"/>
      <c r="Q4163" s="33"/>
      <c r="R4163" s="11"/>
      <c r="S4163" s="149"/>
      <c r="T4163" s="23">
        <v>276238</v>
      </c>
      <c r="U4163" s="23">
        <f t="shared" si="2084"/>
        <v>309386.56000000006</v>
      </c>
      <c r="V4163" s="33" t="s">
        <v>2007</v>
      </c>
      <c r="W4163" s="2">
        <v>2016</v>
      </c>
      <c r="X4163" s="265"/>
    </row>
    <row r="4164" spans="1:24" ht="140.25" x14ac:dyDescent="0.25">
      <c r="A4164" s="6" t="s">
        <v>6700</v>
      </c>
      <c r="B4164" s="15" t="s">
        <v>25</v>
      </c>
      <c r="C4164" s="11" t="s">
        <v>5142</v>
      </c>
      <c r="D4164" s="250" t="s">
        <v>5143</v>
      </c>
      <c r="E4164" s="251" t="s">
        <v>5143</v>
      </c>
      <c r="F4164" s="18" t="s">
        <v>6883</v>
      </c>
      <c r="G4164" s="94" t="s">
        <v>2001</v>
      </c>
      <c r="H4164" s="94">
        <v>90</v>
      </c>
      <c r="I4164" s="18">
        <v>470000000</v>
      </c>
      <c r="J4164" s="6" t="s">
        <v>32</v>
      </c>
      <c r="K4164" s="3" t="s">
        <v>2044</v>
      </c>
      <c r="L4164" s="18" t="s">
        <v>4929</v>
      </c>
      <c r="M4164" s="2"/>
      <c r="N4164" s="11" t="s">
        <v>4890</v>
      </c>
      <c r="O4164" s="19" t="s">
        <v>4960</v>
      </c>
      <c r="P4164" s="2"/>
      <c r="Q4164" s="33"/>
      <c r="R4164" s="11"/>
      <c r="S4164" s="149"/>
      <c r="T4164" s="23">
        <v>2675400</v>
      </c>
      <c r="U4164" s="23">
        <f t="shared" si="2084"/>
        <v>2996448.0000000005</v>
      </c>
      <c r="V4164" s="33" t="s">
        <v>2007</v>
      </c>
      <c r="W4164" s="2">
        <v>2016</v>
      </c>
      <c r="X4164" s="265"/>
    </row>
    <row r="4165" spans="1:24" ht="140.25" x14ac:dyDescent="0.25">
      <c r="A4165" s="6" t="s">
        <v>6701</v>
      </c>
      <c r="B4165" s="15" t="s">
        <v>25</v>
      </c>
      <c r="C4165" s="11" t="s">
        <v>5142</v>
      </c>
      <c r="D4165" s="252" t="s">
        <v>5143</v>
      </c>
      <c r="E4165" s="253" t="s">
        <v>5143</v>
      </c>
      <c r="F4165" s="11" t="s">
        <v>6884</v>
      </c>
      <c r="G4165" s="94" t="s">
        <v>2001</v>
      </c>
      <c r="H4165" s="94">
        <v>90</v>
      </c>
      <c r="I4165" s="18">
        <v>470000000</v>
      </c>
      <c r="J4165" s="6" t="s">
        <v>32</v>
      </c>
      <c r="K4165" s="3" t="s">
        <v>2044</v>
      </c>
      <c r="L4165" s="18" t="s">
        <v>4985</v>
      </c>
      <c r="M4165" s="2"/>
      <c r="N4165" s="11" t="s">
        <v>4890</v>
      </c>
      <c r="O4165" s="19" t="s">
        <v>4960</v>
      </c>
      <c r="P4165" s="2"/>
      <c r="Q4165" s="33"/>
      <c r="R4165" s="11"/>
      <c r="S4165" s="149"/>
      <c r="T4165" s="23">
        <v>766500</v>
      </c>
      <c r="U4165" s="23">
        <f t="shared" si="2084"/>
        <v>858480.00000000012</v>
      </c>
      <c r="V4165" s="33" t="s">
        <v>2007</v>
      </c>
      <c r="W4165" s="2">
        <v>2016</v>
      </c>
      <c r="X4165" s="265"/>
    </row>
    <row r="4166" spans="1:24" ht="140.25" x14ac:dyDescent="0.25">
      <c r="A4166" s="6" t="s">
        <v>6702</v>
      </c>
      <c r="B4166" s="15" t="s">
        <v>25</v>
      </c>
      <c r="C4166" s="11" t="s">
        <v>5142</v>
      </c>
      <c r="D4166" s="252" t="s">
        <v>5143</v>
      </c>
      <c r="E4166" s="253" t="s">
        <v>5143</v>
      </c>
      <c r="F4166" s="11" t="s">
        <v>5144</v>
      </c>
      <c r="G4166" s="94" t="s">
        <v>2001</v>
      </c>
      <c r="H4166" s="94">
        <v>90</v>
      </c>
      <c r="I4166" s="18">
        <v>470000000</v>
      </c>
      <c r="J4166" s="6" t="s">
        <v>32</v>
      </c>
      <c r="K4166" s="3" t="s">
        <v>2044</v>
      </c>
      <c r="L4166" s="18" t="s">
        <v>4885</v>
      </c>
      <c r="M4166" s="2"/>
      <c r="N4166" s="11" t="s">
        <v>4890</v>
      </c>
      <c r="O4166" s="19" t="s">
        <v>4960</v>
      </c>
      <c r="P4166" s="2"/>
      <c r="Q4166" s="33"/>
      <c r="R4166" s="11"/>
      <c r="S4166" s="149"/>
      <c r="T4166" s="23">
        <v>0</v>
      </c>
      <c r="U4166" s="23">
        <f t="shared" si="2084"/>
        <v>0</v>
      </c>
      <c r="V4166" s="33" t="s">
        <v>2007</v>
      </c>
      <c r="W4166" s="2">
        <v>2016</v>
      </c>
      <c r="X4166" s="2" t="s">
        <v>7025</v>
      </c>
    </row>
    <row r="4167" spans="1:24" ht="140.25" x14ac:dyDescent="0.25">
      <c r="A4167" s="6" t="s">
        <v>7732</v>
      </c>
      <c r="B4167" s="15" t="s">
        <v>25</v>
      </c>
      <c r="C4167" s="11" t="s">
        <v>5142</v>
      </c>
      <c r="D4167" s="252" t="s">
        <v>5143</v>
      </c>
      <c r="E4167" s="253" t="s">
        <v>5143</v>
      </c>
      <c r="F4167" s="11" t="s">
        <v>5144</v>
      </c>
      <c r="G4167" s="94" t="s">
        <v>2001</v>
      </c>
      <c r="H4167" s="94">
        <v>90</v>
      </c>
      <c r="I4167" s="18">
        <v>470000000</v>
      </c>
      <c r="J4167" s="6" t="s">
        <v>32</v>
      </c>
      <c r="K4167" s="3" t="s">
        <v>628</v>
      </c>
      <c r="L4167" s="18" t="s">
        <v>4885</v>
      </c>
      <c r="M4167" s="2"/>
      <c r="N4167" s="11" t="s">
        <v>4890</v>
      </c>
      <c r="O4167" s="19" t="s">
        <v>4960</v>
      </c>
      <c r="P4167" s="2"/>
      <c r="Q4167" s="33"/>
      <c r="R4167" s="11"/>
      <c r="S4167" s="149"/>
      <c r="T4167" s="23">
        <v>58100</v>
      </c>
      <c r="U4167" s="23">
        <f t="shared" ref="U4167" si="2085">T4167*1.12</f>
        <v>65072.000000000007</v>
      </c>
      <c r="V4167" s="33" t="s">
        <v>2007</v>
      </c>
      <c r="W4167" s="2">
        <v>2016</v>
      </c>
      <c r="X4167" s="265"/>
    </row>
    <row r="4168" spans="1:24" ht="140.25" x14ac:dyDescent="0.25">
      <c r="A4168" s="6" t="s">
        <v>6703</v>
      </c>
      <c r="B4168" s="15" t="s">
        <v>25</v>
      </c>
      <c r="C4168" s="11" t="s">
        <v>5145</v>
      </c>
      <c r="D4168" s="119" t="s">
        <v>5146</v>
      </c>
      <c r="E4168" s="119" t="s">
        <v>5146</v>
      </c>
      <c r="F4168" s="11" t="s">
        <v>5147</v>
      </c>
      <c r="G4168" s="2" t="s">
        <v>2001</v>
      </c>
      <c r="H4168" s="94">
        <v>90</v>
      </c>
      <c r="I4168" s="18">
        <v>470000000</v>
      </c>
      <c r="J4168" s="6" t="s">
        <v>32</v>
      </c>
      <c r="K4168" s="3" t="s">
        <v>2044</v>
      </c>
      <c r="L4168" s="18" t="s">
        <v>4929</v>
      </c>
      <c r="M4168" s="2"/>
      <c r="N4168" s="11" t="s">
        <v>4890</v>
      </c>
      <c r="O4168" s="19" t="s">
        <v>4960</v>
      </c>
      <c r="P4168" s="2"/>
      <c r="Q4168" s="33"/>
      <c r="R4168" s="11"/>
      <c r="S4168" s="149"/>
      <c r="T4168" s="23">
        <v>10512000</v>
      </c>
      <c r="U4168" s="23">
        <f t="shared" si="2084"/>
        <v>11773440.000000002</v>
      </c>
      <c r="V4168" s="33" t="s">
        <v>2007</v>
      </c>
      <c r="W4168" s="2">
        <v>2016</v>
      </c>
      <c r="X4168" s="265"/>
    </row>
    <row r="4169" spans="1:24" ht="140.25" x14ac:dyDescent="0.25">
      <c r="A4169" s="6" t="s">
        <v>6704</v>
      </c>
      <c r="B4169" s="15" t="s">
        <v>25</v>
      </c>
      <c r="C4169" s="11" t="s">
        <v>6864</v>
      </c>
      <c r="D4169" s="252" t="s">
        <v>6862</v>
      </c>
      <c r="E4169" s="253" t="s">
        <v>6863</v>
      </c>
      <c r="F4169" s="11" t="s">
        <v>5148</v>
      </c>
      <c r="G4169" s="2" t="s">
        <v>2001</v>
      </c>
      <c r="H4169" s="94">
        <v>100</v>
      </c>
      <c r="I4169" s="18">
        <v>470000000</v>
      </c>
      <c r="J4169" s="6" t="s">
        <v>32</v>
      </c>
      <c r="K4169" s="3" t="s">
        <v>2044</v>
      </c>
      <c r="L4169" s="33" t="s">
        <v>5149</v>
      </c>
      <c r="M4169" s="2"/>
      <c r="N4169" s="11" t="s">
        <v>4890</v>
      </c>
      <c r="O4169" s="19" t="s">
        <v>4960</v>
      </c>
      <c r="P4169" s="2"/>
      <c r="Q4169" s="33"/>
      <c r="R4169" s="11"/>
      <c r="S4169" s="11"/>
      <c r="T4169" s="23">
        <v>2743879</v>
      </c>
      <c r="U4169" s="23">
        <f t="shared" si="2084"/>
        <v>3073144.4800000004</v>
      </c>
      <c r="V4169" s="33" t="s">
        <v>2007</v>
      </c>
      <c r="W4169" s="2">
        <v>2016</v>
      </c>
      <c r="X4169" s="265"/>
    </row>
    <row r="4170" spans="1:24" ht="140.25" x14ac:dyDescent="0.25">
      <c r="A4170" s="6" t="s">
        <v>6705</v>
      </c>
      <c r="B4170" s="15" t="s">
        <v>25</v>
      </c>
      <c r="C4170" s="11" t="s">
        <v>6864</v>
      </c>
      <c r="D4170" s="252" t="s">
        <v>6862</v>
      </c>
      <c r="E4170" s="253" t="s">
        <v>6863</v>
      </c>
      <c r="F4170" s="11" t="s">
        <v>5150</v>
      </c>
      <c r="G4170" s="2" t="s">
        <v>2001</v>
      </c>
      <c r="H4170" s="94">
        <v>100</v>
      </c>
      <c r="I4170" s="18">
        <v>470000000</v>
      </c>
      <c r="J4170" s="6" t="s">
        <v>32</v>
      </c>
      <c r="K4170" s="3" t="s">
        <v>2044</v>
      </c>
      <c r="L4170" s="33" t="s">
        <v>5151</v>
      </c>
      <c r="M4170" s="2"/>
      <c r="N4170" s="11" t="s">
        <v>4890</v>
      </c>
      <c r="O4170" s="19" t="s">
        <v>4960</v>
      </c>
      <c r="P4170" s="2"/>
      <c r="Q4170" s="33"/>
      <c r="R4170" s="11"/>
      <c r="S4170" s="11"/>
      <c r="T4170" s="23">
        <v>2532215</v>
      </c>
      <c r="U4170" s="23">
        <f t="shared" si="2084"/>
        <v>2836080.8000000003</v>
      </c>
      <c r="V4170" s="33" t="s">
        <v>2007</v>
      </c>
      <c r="W4170" s="2">
        <v>2016</v>
      </c>
      <c r="X4170" s="265"/>
    </row>
    <row r="4171" spans="1:24" ht="140.25" x14ac:dyDescent="0.25">
      <c r="A4171" s="183" t="s">
        <v>6706</v>
      </c>
      <c r="B4171" s="114" t="s">
        <v>25</v>
      </c>
      <c r="C4171" s="90" t="s">
        <v>4992</v>
      </c>
      <c r="D4171" s="279" t="s">
        <v>4993</v>
      </c>
      <c r="E4171" s="280" t="s">
        <v>4993</v>
      </c>
      <c r="F4171" s="90" t="s">
        <v>5152</v>
      </c>
      <c r="G4171" s="158" t="s">
        <v>2001</v>
      </c>
      <c r="H4171" s="281">
        <v>100</v>
      </c>
      <c r="I4171" s="107">
        <v>470000000</v>
      </c>
      <c r="J4171" s="183" t="s">
        <v>32</v>
      </c>
      <c r="K4171" s="76" t="s">
        <v>2044</v>
      </c>
      <c r="L4171" s="90" t="s">
        <v>5153</v>
      </c>
      <c r="M4171" s="158"/>
      <c r="N4171" s="90" t="s">
        <v>4890</v>
      </c>
      <c r="O4171" s="175" t="s">
        <v>4960</v>
      </c>
      <c r="P4171" s="2"/>
      <c r="Q4171" s="11"/>
      <c r="R4171" s="11"/>
      <c r="S4171" s="149"/>
      <c r="T4171" s="23">
        <v>189789</v>
      </c>
      <c r="U4171" s="23">
        <f>T4171*1.12</f>
        <v>212563.68000000002</v>
      </c>
      <c r="V4171" s="33" t="s">
        <v>2007</v>
      </c>
      <c r="W4171" s="2">
        <v>2016</v>
      </c>
      <c r="X4171" s="265"/>
    </row>
    <row r="4172" spans="1:24" ht="165.75" x14ac:dyDescent="0.25">
      <c r="A4172" s="6" t="s">
        <v>6707</v>
      </c>
      <c r="B4172" s="15" t="s">
        <v>25</v>
      </c>
      <c r="C4172" s="11" t="s">
        <v>5154</v>
      </c>
      <c r="D4172" s="11" t="s">
        <v>5155</v>
      </c>
      <c r="E4172" s="119" t="s">
        <v>5155</v>
      </c>
      <c r="F4172" s="11" t="s">
        <v>5156</v>
      </c>
      <c r="G4172" s="2" t="s">
        <v>337</v>
      </c>
      <c r="H4172" s="94">
        <v>90</v>
      </c>
      <c r="I4172" s="18">
        <v>470000000</v>
      </c>
      <c r="J4172" s="6" t="s">
        <v>32</v>
      </c>
      <c r="K4172" s="3" t="s">
        <v>460</v>
      </c>
      <c r="L4172" s="11" t="s">
        <v>4885</v>
      </c>
      <c r="M4172" s="2"/>
      <c r="N4172" s="6" t="s">
        <v>5157</v>
      </c>
      <c r="O4172" s="11" t="s">
        <v>5158</v>
      </c>
      <c r="P4172" s="2"/>
      <c r="Q4172" s="33"/>
      <c r="R4172" s="11"/>
      <c r="S4172" s="130"/>
      <c r="T4172" s="23">
        <v>0</v>
      </c>
      <c r="U4172" s="23">
        <f t="shared" si="2084"/>
        <v>0</v>
      </c>
      <c r="V4172" s="33"/>
      <c r="W4172" s="2">
        <v>2016</v>
      </c>
      <c r="X4172" s="2" t="s">
        <v>7038</v>
      </c>
    </row>
    <row r="4173" spans="1:24" ht="172.5" customHeight="1" x14ac:dyDescent="0.25">
      <c r="A4173" s="6" t="s">
        <v>7731</v>
      </c>
      <c r="B4173" s="15" t="s">
        <v>25</v>
      </c>
      <c r="C4173" s="11" t="s">
        <v>5154</v>
      </c>
      <c r="D4173" s="11" t="s">
        <v>5155</v>
      </c>
      <c r="E4173" s="119" t="s">
        <v>5155</v>
      </c>
      <c r="F4173" s="11" t="s">
        <v>5156</v>
      </c>
      <c r="G4173" s="77" t="s">
        <v>337</v>
      </c>
      <c r="H4173" s="186">
        <v>90</v>
      </c>
      <c r="I4173" s="187">
        <v>470000000</v>
      </c>
      <c r="J4173" s="246" t="s">
        <v>32</v>
      </c>
      <c r="K4173" s="337" t="s">
        <v>240</v>
      </c>
      <c r="L4173" s="33" t="s">
        <v>4885</v>
      </c>
      <c r="M4173" s="77"/>
      <c r="N4173" s="246" t="s">
        <v>5157</v>
      </c>
      <c r="O4173" s="33" t="s">
        <v>5158</v>
      </c>
      <c r="P4173" s="2"/>
      <c r="Q4173" s="33"/>
      <c r="R4173" s="11"/>
      <c r="S4173" s="130"/>
      <c r="T4173" s="23">
        <v>0</v>
      </c>
      <c r="U4173" s="23">
        <f t="shared" ref="U4173" si="2086">T4173*1.12</f>
        <v>0</v>
      </c>
      <c r="V4173" s="33"/>
      <c r="W4173" s="2">
        <v>2016</v>
      </c>
      <c r="X4173" s="2" t="s">
        <v>11185</v>
      </c>
    </row>
    <row r="4174" spans="1:24" ht="165.75" x14ac:dyDescent="0.25">
      <c r="A4174" s="6" t="s">
        <v>11182</v>
      </c>
      <c r="B4174" s="15" t="s">
        <v>25</v>
      </c>
      <c r="C4174" s="11" t="s">
        <v>5154</v>
      </c>
      <c r="D4174" s="11" t="s">
        <v>5155</v>
      </c>
      <c r="E4174" s="119" t="s">
        <v>5155</v>
      </c>
      <c r="F4174" s="11" t="s">
        <v>5156</v>
      </c>
      <c r="G4174" s="77" t="s">
        <v>337</v>
      </c>
      <c r="H4174" s="186">
        <v>90</v>
      </c>
      <c r="I4174" s="187">
        <v>470000000</v>
      </c>
      <c r="J4174" s="246" t="s">
        <v>32</v>
      </c>
      <c r="K4174" s="337" t="s">
        <v>95</v>
      </c>
      <c r="L4174" s="33" t="s">
        <v>4885</v>
      </c>
      <c r="M4174" s="77"/>
      <c r="N4174" s="246" t="s">
        <v>11184</v>
      </c>
      <c r="O4174" s="33" t="s">
        <v>11183</v>
      </c>
      <c r="P4174" s="2"/>
      <c r="Q4174" s="33"/>
      <c r="R4174" s="11"/>
      <c r="S4174" s="130"/>
      <c r="T4174" s="23">
        <v>101242000</v>
      </c>
      <c r="U4174" s="23">
        <f t="shared" ref="U4174" si="2087">T4174*1.12</f>
        <v>113391040.00000001</v>
      </c>
      <c r="V4174" s="33"/>
      <c r="W4174" s="2">
        <v>2016</v>
      </c>
      <c r="X4174" s="265"/>
    </row>
    <row r="4175" spans="1:24" ht="191.25" x14ac:dyDescent="0.25">
      <c r="A4175" s="6" t="s">
        <v>6708</v>
      </c>
      <c r="B4175" s="15" t="s">
        <v>25</v>
      </c>
      <c r="C4175" s="11" t="s">
        <v>5159</v>
      </c>
      <c r="D4175" s="119" t="s">
        <v>5160</v>
      </c>
      <c r="E4175" s="119" t="s">
        <v>5161</v>
      </c>
      <c r="F4175" s="11" t="s">
        <v>5162</v>
      </c>
      <c r="G4175" s="2" t="s">
        <v>2001</v>
      </c>
      <c r="H4175" s="94">
        <v>90</v>
      </c>
      <c r="I4175" s="18">
        <v>470000000</v>
      </c>
      <c r="J4175" s="6" t="s">
        <v>32</v>
      </c>
      <c r="K4175" s="3" t="s">
        <v>2044</v>
      </c>
      <c r="L4175" s="18" t="s">
        <v>4929</v>
      </c>
      <c r="M4175" s="2"/>
      <c r="N4175" s="11" t="s">
        <v>4890</v>
      </c>
      <c r="O4175" s="19" t="s">
        <v>4960</v>
      </c>
      <c r="P4175" s="2"/>
      <c r="Q4175" s="33"/>
      <c r="R4175" s="11"/>
      <c r="S4175" s="151"/>
      <c r="T4175" s="23">
        <v>173516643</v>
      </c>
      <c r="U4175" s="23">
        <f t="shared" si="2084"/>
        <v>194338640.16000003</v>
      </c>
      <c r="V4175" s="33" t="s">
        <v>2007</v>
      </c>
      <c r="W4175" s="2">
        <v>2016</v>
      </c>
      <c r="X4175" s="265"/>
    </row>
    <row r="4176" spans="1:24" ht="191.25" x14ac:dyDescent="0.25">
      <c r="A4176" s="6" t="s">
        <v>6709</v>
      </c>
      <c r="B4176" s="15" t="s">
        <v>25</v>
      </c>
      <c r="C4176" s="11" t="s">
        <v>5159</v>
      </c>
      <c r="D4176" s="119" t="s">
        <v>5160</v>
      </c>
      <c r="E4176" s="119" t="s">
        <v>5161</v>
      </c>
      <c r="F4176" s="11" t="s">
        <v>5163</v>
      </c>
      <c r="G4176" s="2" t="s">
        <v>2001</v>
      </c>
      <c r="H4176" s="94">
        <v>90</v>
      </c>
      <c r="I4176" s="18">
        <v>470000000</v>
      </c>
      <c r="J4176" s="6" t="s">
        <v>32</v>
      </c>
      <c r="K4176" s="3" t="s">
        <v>2044</v>
      </c>
      <c r="L4176" s="18" t="s">
        <v>4985</v>
      </c>
      <c r="M4176" s="2"/>
      <c r="N4176" s="11" t="s">
        <v>4890</v>
      </c>
      <c r="O4176" s="19" t="s">
        <v>4960</v>
      </c>
      <c r="P4176" s="2"/>
      <c r="Q4176" s="33"/>
      <c r="R4176" s="11"/>
      <c r="S4176" s="151"/>
      <c r="T4176" s="23">
        <v>150125383.34999999</v>
      </c>
      <c r="U4176" s="23">
        <f t="shared" si="2084"/>
        <v>168140429.352</v>
      </c>
      <c r="V4176" s="33" t="s">
        <v>2007</v>
      </c>
      <c r="W4176" s="2">
        <v>2016</v>
      </c>
      <c r="X4176" s="265"/>
    </row>
    <row r="4177" spans="1:25" ht="140.25" x14ac:dyDescent="0.25">
      <c r="A4177" s="6" t="s">
        <v>6710</v>
      </c>
      <c r="B4177" s="15" t="s">
        <v>25</v>
      </c>
      <c r="C4177" s="11" t="s">
        <v>5159</v>
      </c>
      <c r="D4177" s="119" t="s">
        <v>5160</v>
      </c>
      <c r="E4177" s="119" t="s">
        <v>5161</v>
      </c>
      <c r="F4177" s="11" t="s">
        <v>5164</v>
      </c>
      <c r="G4177" s="2" t="s">
        <v>2001</v>
      </c>
      <c r="H4177" s="94">
        <v>90</v>
      </c>
      <c r="I4177" s="18">
        <v>470000000</v>
      </c>
      <c r="J4177" s="6" t="s">
        <v>32</v>
      </c>
      <c r="K4177" s="3" t="s">
        <v>2044</v>
      </c>
      <c r="L4177" s="11" t="s">
        <v>5165</v>
      </c>
      <c r="M4177" s="2"/>
      <c r="N4177" s="11" t="s">
        <v>4890</v>
      </c>
      <c r="O4177" s="19" t="s">
        <v>4960</v>
      </c>
      <c r="P4177" s="2"/>
      <c r="Q4177" s="33"/>
      <c r="R4177" s="11"/>
      <c r="S4177" s="151"/>
      <c r="T4177" s="23">
        <v>35958084</v>
      </c>
      <c r="U4177" s="23">
        <f t="shared" si="2084"/>
        <v>40273054.080000006</v>
      </c>
      <c r="V4177" s="33" t="s">
        <v>2007</v>
      </c>
      <c r="W4177" s="2">
        <v>2016</v>
      </c>
      <c r="X4177" s="265"/>
    </row>
    <row r="4178" spans="1:25" ht="140.25" x14ac:dyDescent="0.25">
      <c r="A4178" s="6" t="s">
        <v>6711</v>
      </c>
      <c r="B4178" s="15" t="s">
        <v>25</v>
      </c>
      <c r="C4178" s="11" t="s">
        <v>5159</v>
      </c>
      <c r="D4178" s="119" t="s">
        <v>5160</v>
      </c>
      <c r="E4178" s="119" t="s">
        <v>5161</v>
      </c>
      <c r="F4178" s="11" t="s">
        <v>5166</v>
      </c>
      <c r="G4178" s="11" t="s">
        <v>337</v>
      </c>
      <c r="H4178" s="94">
        <v>90</v>
      </c>
      <c r="I4178" s="18">
        <v>470000000</v>
      </c>
      <c r="J4178" s="6" t="s">
        <v>32</v>
      </c>
      <c r="K4178" s="3" t="s">
        <v>2044</v>
      </c>
      <c r="L4178" s="11" t="s">
        <v>5167</v>
      </c>
      <c r="M4178" s="2"/>
      <c r="N4178" s="11" t="s">
        <v>4869</v>
      </c>
      <c r="O4178" s="19" t="s">
        <v>4960</v>
      </c>
      <c r="P4178" s="2"/>
      <c r="Q4178" s="33"/>
      <c r="R4178" s="11"/>
      <c r="S4178" s="151"/>
      <c r="T4178" s="23">
        <v>13153500</v>
      </c>
      <c r="U4178" s="23">
        <f t="shared" si="2084"/>
        <v>14731920.000000002</v>
      </c>
      <c r="V4178" s="33"/>
      <c r="W4178" s="2">
        <v>2016</v>
      </c>
      <c r="X4178" s="265"/>
    </row>
    <row r="4179" spans="1:25" ht="140.25" x14ac:dyDescent="0.25">
      <c r="A4179" s="6" t="s">
        <v>6712</v>
      </c>
      <c r="B4179" s="15" t="s">
        <v>25</v>
      </c>
      <c r="C4179" s="11" t="s">
        <v>5168</v>
      </c>
      <c r="D4179" s="119" t="s">
        <v>5169</v>
      </c>
      <c r="E4179" s="119" t="s">
        <v>5169</v>
      </c>
      <c r="F4179" s="11" t="s">
        <v>5170</v>
      </c>
      <c r="G4179" s="2" t="s">
        <v>2001</v>
      </c>
      <c r="H4179" s="94">
        <v>100</v>
      </c>
      <c r="I4179" s="18">
        <v>470000000</v>
      </c>
      <c r="J4179" s="6" t="s">
        <v>32</v>
      </c>
      <c r="K4179" s="3" t="s">
        <v>2044</v>
      </c>
      <c r="L4179" s="11" t="s">
        <v>5171</v>
      </c>
      <c r="M4179" s="2"/>
      <c r="N4179" s="11" t="s">
        <v>4890</v>
      </c>
      <c r="O4179" s="33" t="s">
        <v>5172</v>
      </c>
      <c r="P4179" s="2"/>
      <c r="Q4179" s="33"/>
      <c r="R4179" s="11"/>
      <c r="S4179" s="149"/>
      <c r="T4179" s="23">
        <v>7232</v>
      </c>
      <c r="U4179" s="23">
        <f t="shared" si="2084"/>
        <v>8099.8400000000011</v>
      </c>
      <c r="V4179" s="33" t="s">
        <v>2007</v>
      </c>
      <c r="W4179" s="2">
        <v>2016</v>
      </c>
      <c r="X4179" s="265"/>
    </row>
    <row r="4180" spans="1:25" ht="140.25" x14ac:dyDescent="0.25">
      <c r="A4180" s="6" t="s">
        <v>6713</v>
      </c>
      <c r="B4180" s="15" t="s">
        <v>25</v>
      </c>
      <c r="C4180" s="11" t="s">
        <v>5173</v>
      </c>
      <c r="D4180" s="119" t="s">
        <v>5174</v>
      </c>
      <c r="E4180" s="119" t="s">
        <v>5174</v>
      </c>
      <c r="F4180" s="11" t="s">
        <v>5175</v>
      </c>
      <c r="G4180" s="11" t="s">
        <v>2001</v>
      </c>
      <c r="H4180" s="94">
        <v>100</v>
      </c>
      <c r="I4180" s="18">
        <v>470000000</v>
      </c>
      <c r="J4180" s="6" t="s">
        <v>32</v>
      </c>
      <c r="K4180" s="3" t="s">
        <v>2044</v>
      </c>
      <c r="L4180" s="11" t="s">
        <v>4696</v>
      </c>
      <c r="M4180" s="2"/>
      <c r="N4180" s="11" t="s">
        <v>4869</v>
      </c>
      <c r="O4180" s="19" t="s">
        <v>4960</v>
      </c>
      <c r="P4180" s="2"/>
      <c r="Q4180" s="33"/>
      <c r="R4180" s="11"/>
      <c r="S4180" s="149"/>
      <c r="T4180" s="23">
        <v>882600</v>
      </c>
      <c r="U4180" s="23">
        <f t="shared" si="2084"/>
        <v>988512.00000000012</v>
      </c>
      <c r="V4180" s="33"/>
      <c r="W4180" s="2">
        <v>2016</v>
      </c>
      <c r="X4180" s="265"/>
    </row>
    <row r="4181" spans="1:25" ht="140.25" x14ac:dyDescent="0.25">
      <c r="A4181" s="6" t="s">
        <v>6714</v>
      </c>
      <c r="B4181" s="15" t="s">
        <v>25</v>
      </c>
      <c r="C4181" s="11" t="s">
        <v>5176</v>
      </c>
      <c r="D4181" s="119" t="s">
        <v>5177</v>
      </c>
      <c r="E4181" s="119" t="s">
        <v>5177</v>
      </c>
      <c r="F4181" s="11" t="s">
        <v>5178</v>
      </c>
      <c r="G4181" s="2" t="s">
        <v>2001</v>
      </c>
      <c r="H4181" s="94">
        <v>100</v>
      </c>
      <c r="I4181" s="18">
        <v>470000000</v>
      </c>
      <c r="J4181" s="6" t="s">
        <v>32</v>
      </c>
      <c r="K4181" s="3" t="s">
        <v>2044</v>
      </c>
      <c r="L4181" s="18" t="s">
        <v>4929</v>
      </c>
      <c r="M4181" s="2"/>
      <c r="N4181" s="11" t="s">
        <v>4890</v>
      </c>
      <c r="O4181" s="19" t="s">
        <v>4960</v>
      </c>
      <c r="P4181" s="2"/>
      <c r="Q4181" s="33"/>
      <c r="R4181" s="10"/>
      <c r="S4181" s="10"/>
      <c r="T4181" s="23">
        <v>2003400</v>
      </c>
      <c r="U4181" s="23">
        <f t="shared" si="2084"/>
        <v>2243808</v>
      </c>
      <c r="V4181" s="33" t="s">
        <v>2007</v>
      </c>
      <c r="W4181" s="2">
        <v>2016</v>
      </c>
      <c r="X4181" s="265"/>
    </row>
    <row r="4182" spans="1:25" ht="140.25" x14ac:dyDescent="0.25">
      <c r="A4182" s="6" t="s">
        <v>6715</v>
      </c>
      <c r="B4182" s="15" t="s">
        <v>25</v>
      </c>
      <c r="C4182" s="11" t="s">
        <v>5176</v>
      </c>
      <c r="D4182" s="119" t="s">
        <v>5177</v>
      </c>
      <c r="E4182" s="119" t="s">
        <v>5177</v>
      </c>
      <c r="F4182" s="11" t="s">
        <v>5179</v>
      </c>
      <c r="G4182" s="2" t="s">
        <v>2001</v>
      </c>
      <c r="H4182" s="94">
        <v>100</v>
      </c>
      <c r="I4182" s="18">
        <v>470000000</v>
      </c>
      <c r="J4182" s="6" t="s">
        <v>32</v>
      </c>
      <c r="K4182" s="3" t="s">
        <v>2044</v>
      </c>
      <c r="L4182" s="18" t="s">
        <v>4985</v>
      </c>
      <c r="M4182" s="2"/>
      <c r="N4182" s="11" t="s">
        <v>4890</v>
      </c>
      <c r="O4182" s="19" t="s">
        <v>4960</v>
      </c>
      <c r="P4182" s="2"/>
      <c r="Q4182" s="33"/>
      <c r="R4182" s="11"/>
      <c r="S4182" s="10"/>
      <c r="T4182" s="23">
        <v>1129968</v>
      </c>
      <c r="U4182" s="23">
        <f t="shared" si="2084"/>
        <v>1265564.1600000001</v>
      </c>
      <c r="V4182" s="33" t="s">
        <v>2007</v>
      </c>
      <c r="W4182" s="2">
        <v>2016</v>
      </c>
      <c r="X4182" s="265"/>
    </row>
    <row r="4183" spans="1:25" ht="140.25" x14ac:dyDescent="0.25">
      <c r="A4183" s="6" t="s">
        <v>6716</v>
      </c>
      <c r="B4183" s="15" t="s">
        <v>25</v>
      </c>
      <c r="C4183" s="11" t="s">
        <v>5159</v>
      </c>
      <c r="D4183" s="119" t="s">
        <v>5160</v>
      </c>
      <c r="E4183" s="119" t="s">
        <v>5161</v>
      </c>
      <c r="F4183" s="11" t="s">
        <v>5180</v>
      </c>
      <c r="G4183" s="11" t="s">
        <v>337</v>
      </c>
      <c r="H4183" s="94">
        <v>80</v>
      </c>
      <c r="I4183" s="18">
        <v>470000000</v>
      </c>
      <c r="J4183" s="6" t="s">
        <v>32</v>
      </c>
      <c r="K4183" s="3" t="s">
        <v>2044</v>
      </c>
      <c r="L4183" s="11" t="s">
        <v>5181</v>
      </c>
      <c r="M4183" s="2"/>
      <c r="N4183" s="11" t="s">
        <v>5182</v>
      </c>
      <c r="O4183" s="19" t="s">
        <v>4960</v>
      </c>
      <c r="P4183" s="33"/>
      <c r="Q4183" s="9"/>
      <c r="R4183" s="82"/>
      <c r="S4183" s="23"/>
      <c r="T4183" s="23">
        <v>18387900</v>
      </c>
      <c r="U4183" s="23">
        <f t="shared" si="2084"/>
        <v>20594448.000000004</v>
      </c>
      <c r="V4183" s="104"/>
      <c r="W4183" s="2">
        <v>2016</v>
      </c>
      <c r="X4183" s="265"/>
    </row>
    <row r="4184" spans="1:25" ht="140.25" x14ac:dyDescent="0.25">
      <c r="A4184" s="6" t="s">
        <v>6717</v>
      </c>
      <c r="B4184" s="15" t="s">
        <v>25</v>
      </c>
      <c r="C4184" s="11" t="s">
        <v>5159</v>
      </c>
      <c r="D4184" s="119" t="s">
        <v>5160</v>
      </c>
      <c r="E4184" s="119" t="s">
        <v>5161</v>
      </c>
      <c r="F4184" s="11" t="s">
        <v>5183</v>
      </c>
      <c r="G4184" s="11" t="s">
        <v>337</v>
      </c>
      <c r="H4184" s="94">
        <v>80</v>
      </c>
      <c r="I4184" s="18">
        <v>470000000</v>
      </c>
      <c r="J4184" s="6" t="s">
        <v>32</v>
      </c>
      <c r="K4184" s="3" t="s">
        <v>460</v>
      </c>
      <c r="L4184" s="11" t="s">
        <v>5181</v>
      </c>
      <c r="M4184" s="2"/>
      <c r="N4184" s="11" t="s">
        <v>4869</v>
      </c>
      <c r="O4184" s="19" t="s">
        <v>4960</v>
      </c>
      <c r="P4184" s="33"/>
      <c r="Q4184" s="9"/>
      <c r="R4184" s="82"/>
      <c r="S4184" s="23"/>
      <c r="T4184" s="23">
        <v>0</v>
      </c>
      <c r="U4184" s="23">
        <f t="shared" si="2084"/>
        <v>0</v>
      </c>
      <c r="V4184" s="104"/>
      <c r="W4184" s="2">
        <v>2016</v>
      </c>
      <c r="X4184" s="2" t="s">
        <v>10896</v>
      </c>
      <c r="Y4184" s="199"/>
    </row>
    <row r="4185" spans="1:25" ht="140.25" x14ac:dyDescent="0.25">
      <c r="A4185" s="6" t="s">
        <v>10895</v>
      </c>
      <c r="B4185" s="15" t="s">
        <v>25</v>
      </c>
      <c r="C4185" s="11" t="s">
        <v>5159</v>
      </c>
      <c r="D4185" s="119" t="s">
        <v>5160</v>
      </c>
      <c r="E4185" s="119" t="s">
        <v>5161</v>
      </c>
      <c r="F4185" s="11" t="s">
        <v>5183</v>
      </c>
      <c r="G4185" s="11" t="s">
        <v>2001</v>
      </c>
      <c r="H4185" s="94">
        <v>80</v>
      </c>
      <c r="I4185" s="18">
        <v>470000000</v>
      </c>
      <c r="J4185" s="6" t="s">
        <v>32</v>
      </c>
      <c r="K4185" s="3" t="s">
        <v>240</v>
      </c>
      <c r="L4185" s="11" t="s">
        <v>5181</v>
      </c>
      <c r="M4185" s="2"/>
      <c r="N4185" s="11" t="s">
        <v>4869</v>
      </c>
      <c r="O4185" s="19" t="s">
        <v>4960</v>
      </c>
      <c r="P4185" s="33"/>
      <c r="Q4185" s="9"/>
      <c r="R4185" s="82"/>
      <c r="S4185" s="23"/>
      <c r="T4185" s="23">
        <v>0</v>
      </c>
      <c r="U4185" s="23">
        <f t="shared" ref="U4185" si="2088">T4185*1.12</f>
        <v>0</v>
      </c>
      <c r="V4185" s="104" t="s">
        <v>2007</v>
      </c>
      <c r="W4185" s="2">
        <v>2016</v>
      </c>
      <c r="X4185" s="2" t="s">
        <v>11189</v>
      </c>
    </row>
    <row r="4186" spans="1:25" ht="153" x14ac:dyDescent="0.25">
      <c r="A4186" s="6" t="s">
        <v>11188</v>
      </c>
      <c r="B4186" s="15" t="s">
        <v>25</v>
      </c>
      <c r="C4186" s="11" t="s">
        <v>5159</v>
      </c>
      <c r="D4186" s="119" t="s">
        <v>5160</v>
      </c>
      <c r="E4186" s="119" t="s">
        <v>5161</v>
      </c>
      <c r="F4186" s="11" t="s">
        <v>5183</v>
      </c>
      <c r="G4186" s="11" t="s">
        <v>2001</v>
      </c>
      <c r="H4186" s="94">
        <v>80</v>
      </c>
      <c r="I4186" s="18">
        <v>470000000</v>
      </c>
      <c r="J4186" s="6" t="s">
        <v>32</v>
      </c>
      <c r="K4186" s="3" t="s">
        <v>240</v>
      </c>
      <c r="L4186" s="11" t="s">
        <v>5181</v>
      </c>
      <c r="M4186" s="2"/>
      <c r="N4186" s="11" t="s">
        <v>4869</v>
      </c>
      <c r="O4186" s="19" t="s">
        <v>11190</v>
      </c>
      <c r="P4186" s="33"/>
      <c r="Q4186" s="9"/>
      <c r="R4186" s="82"/>
      <c r="S4186" s="23"/>
      <c r="T4186" s="23">
        <v>3789934.2</v>
      </c>
      <c r="U4186" s="23">
        <f t="shared" ref="U4186" si="2089">T4186*1.12</f>
        <v>4244726.3040000005</v>
      </c>
      <c r="V4186" s="104" t="s">
        <v>2007</v>
      </c>
      <c r="W4186" s="2">
        <v>2016</v>
      </c>
      <c r="X4186" s="265"/>
    </row>
    <row r="4187" spans="1:25" ht="140.25" x14ac:dyDescent="0.25">
      <c r="A4187" s="246" t="s">
        <v>6718</v>
      </c>
      <c r="B4187" s="141" t="s">
        <v>25</v>
      </c>
      <c r="C4187" s="242" t="s">
        <v>5145</v>
      </c>
      <c r="D4187" s="255" t="s">
        <v>5146</v>
      </c>
      <c r="E4187" s="119" t="s">
        <v>5146</v>
      </c>
      <c r="F4187" s="11" t="s">
        <v>5184</v>
      </c>
      <c r="G4187" s="11" t="s">
        <v>30</v>
      </c>
      <c r="H4187" s="94">
        <v>80</v>
      </c>
      <c r="I4187" s="18">
        <v>470000000</v>
      </c>
      <c r="J4187" s="6" t="s">
        <v>32</v>
      </c>
      <c r="K4187" s="3" t="s">
        <v>2044</v>
      </c>
      <c r="L4187" s="11" t="s">
        <v>5185</v>
      </c>
      <c r="M4187" s="2"/>
      <c r="N4187" s="11" t="s">
        <v>5182</v>
      </c>
      <c r="O4187" s="19" t="s">
        <v>4960</v>
      </c>
      <c r="P4187" s="33"/>
      <c r="Q4187" s="9"/>
      <c r="R4187" s="82"/>
      <c r="S4187" s="23"/>
      <c r="T4187" s="23">
        <v>6424000</v>
      </c>
      <c r="U4187" s="23">
        <f t="shared" si="2084"/>
        <v>7194880.0000000009</v>
      </c>
      <c r="V4187" s="104"/>
      <c r="W4187" s="2">
        <v>2016</v>
      </c>
      <c r="X4187" s="265"/>
    </row>
    <row r="4188" spans="1:25" ht="140.25" x14ac:dyDescent="0.25">
      <c r="A4188" s="6" t="s">
        <v>6719</v>
      </c>
      <c r="B4188" s="15" t="s">
        <v>25</v>
      </c>
      <c r="C4188" s="119" t="s">
        <v>5145</v>
      </c>
      <c r="D4188" s="119" t="s">
        <v>5146</v>
      </c>
      <c r="E4188" s="119" t="s">
        <v>5146</v>
      </c>
      <c r="F4188" s="152" t="s">
        <v>5186</v>
      </c>
      <c r="G4188" s="2" t="s">
        <v>337</v>
      </c>
      <c r="H4188" s="94">
        <v>90</v>
      </c>
      <c r="I4188" s="18">
        <v>470000000</v>
      </c>
      <c r="J4188" s="6" t="s">
        <v>32</v>
      </c>
      <c r="K4188" s="3" t="s">
        <v>460</v>
      </c>
      <c r="L4188" s="11" t="s">
        <v>5187</v>
      </c>
      <c r="M4188" s="2"/>
      <c r="N4188" s="11" t="s">
        <v>4869</v>
      </c>
      <c r="O4188" s="19" t="s">
        <v>4960</v>
      </c>
      <c r="P4188" s="33"/>
      <c r="Q4188" s="9"/>
      <c r="R4188" s="82"/>
      <c r="S4188" s="23"/>
      <c r="T4188" s="23">
        <v>59828000</v>
      </c>
      <c r="U4188" s="23">
        <f>T4188*1.12</f>
        <v>67007360.000000007</v>
      </c>
      <c r="V4188" s="104"/>
      <c r="W4188" s="2">
        <v>2016</v>
      </c>
      <c r="X4188" s="265"/>
    </row>
    <row r="4189" spans="1:25" ht="140.25" x14ac:dyDescent="0.25">
      <c r="A4189" s="6" t="s">
        <v>6720</v>
      </c>
      <c r="B4189" s="15" t="s">
        <v>25</v>
      </c>
      <c r="C4189" s="119" t="s">
        <v>5145</v>
      </c>
      <c r="D4189" s="119" t="s">
        <v>5146</v>
      </c>
      <c r="E4189" s="119" t="s">
        <v>5146</v>
      </c>
      <c r="F4189" s="152" t="s">
        <v>5188</v>
      </c>
      <c r="G4189" s="2" t="s">
        <v>337</v>
      </c>
      <c r="H4189" s="94">
        <v>90</v>
      </c>
      <c r="I4189" s="18">
        <v>470000000</v>
      </c>
      <c r="J4189" s="6" t="s">
        <v>32</v>
      </c>
      <c r="K4189" s="3" t="s">
        <v>2044</v>
      </c>
      <c r="L4189" s="11" t="s">
        <v>5189</v>
      </c>
      <c r="M4189" s="2"/>
      <c r="N4189" s="11" t="s">
        <v>4869</v>
      </c>
      <c r="O4189" s="19" t="s">
        <v>4960</v>
      </c>
      <c r="P4189" s="33"/>
      <c r="Q4189" s="9"/>
      <c r="R4189" s="82"/>
      <c r="S4189" s="23"/>
      <c r="T4189" s="23">
        <v>0</v>
      </c>
      <c r="U4189" s="23">
        <f>T4189*1.12</f>
        <v>0</v>
      </c>
      <c r="V4189" s="104"/>
      <c r="W4189" s="2">
        <v>2016</v>
      </c>
      <c r="X4189" s="2" t="s">
        <v>11386</v>
      </c>
    </row>
    <row r="4190" spans="1:25" ht="140.25" x14ac:dyDescent="0.25">
      <c r="A4190" s="6" t="s">
        <v>11383</v>
      </c>
      <c r="B4190" s="15" t="s">
        <v>25</v>
      </c>
      <c r="C4190" s="119" t="s">
        <v>5145</v>
      </c>
      <c r="D4190" s="119" t="s">
        <v>5146</v>
      </c>
      <c r="E4190" s="119" t="s">
        <v>5146</v>
      </c>
      <c r="F4190" s="152" t="s">
        <v>5188</v>
      </c>
      <c r="G4190" s="2" t="s">
        <v>337</v>
      </c>
      <c r="H4190" s="94">
        <v>90</v>
      </c>
      <c r="I4190" s="18">
        <v>470000000</v>
      </c>
      <c r="J4190" s="6" t="s">
        <v>32</v>
      </c>
      <c r="K4190" s="3" t="s">
        <v>95</v>
      </c>
      <c r="L4190" s="11" t="s">
        <v>11385</v>
      </c>
      <c r="M4190" s="2"/>
      <c r="N4190" s="11" t="s">
        <v>4869</v>
      </c>
      <c r="O4190" s="19" t="s">
        <v>4960</v>
      </c>
      <c r="P4190" s="33"/>
      <c r="Q4190" s="9"/>
      <c r="R4190" s="82"/>
      <c r="S4190" s="23"/>
      <c r="T4190" s="23">
        <v>27000000</v>
      </c>
      <c r="U4190" s="23">
        <f>T4190*1.12</f>
        <v>30240000.000000004</v>
      </c>
      <c r="V4190" s="104"/>
      <c r="W4190" s="2">
        <v>2016</v>
      </c>
      <c r="X4190" s="265"/>
    </row>
    <row r="4191" spans="1:25" ht="140.25" x14ac:dyDescent="0.25">
      <c r="A4191" s="6" t="s">
        <v>6721</v>
      </c>
      <c r="B4191" s="20" t="s">
        <v>25</v>
      </c>
      <c r="C4191" s="119" t="s">
        <v>5145</v>
      </c>
      <c r="D4191" s="119" t="s">
        <v>5146</v>
      </c>
      <c r="E4191" s="119" t="s">
        <v>5146</v>
      </c>
      <c r="F4191" s="152" t="s">
        <v>5190</v>
      </c>
      <c r="G4191" s="2" t="s">
        <v>30</v>
      </c>
      <c r="H4191" s="94">
        <v>90</v>
      </c>
      <c r="I4191" s="11">
        <v>470000000</v>
      </c>
      <c r="J4191" s="6" t="s">
        <v>32</v>
      </c>
      <c r="K4191" s="3" t="s">
        <v>2044</v>
      </c>
      <c r="L4191" s="11" t="s">
        <v>5191</v>
      </c>
      <c r="M4191" s="2"/>
      <c r="N4191" s="11" t="s">
        <v>5192</v>
      </c>
      <c r="O4191" s="19" t="s">
        <v>4960</v>
      </c>
      <c r="P4191" s="11"/>
      <c r="Q4191" s="9"/>
      <c r="R4191" s="80"/>
      <c r="S4191" s="95"/>
      <c r="T4191" s="23">
        <v>3024000</v>
      </c>
      <c r="U4191" s="23">
        <f>T4191*1.12</f>
        <v>3386880.0000000005</v>
      </c>
      <c r="V4191" s="2"/>
      <c r="W4191" s="2">
        <v>2016</v>
      </c>
      <c r="X4191" s="265"/>
    </row>
    <row r="4192" spans="1:25" ht="140.25" x14ac:dyDescent="0.25">
      <c r="A4192" s="6" t="s">
        <v>6722</v>
      </c>
      <c r="B4192" s="20" t="s">
        <v>25</v>
      </c>
      <c r="C4192" s="11" t="s">
        <v>5159</v>
      </c>
      <c r="D4192" s="119" t="s">
        <v>5160</v>
      </c>
      <c r="E4192" s="119" t="s">
        <v>5161</v>
      </c>
      <c r="F4192" s="11" t="s">
        <v>5193</v>
      </c>
      <c r="G4192" s="2" t="s">
        <v>30</v>
      </c>
      <c r="H4192" s="94">
        <v>80</v>
      </c>
      <c r="I4192" s="153">
        <v>470000000</v>
      </c>
      <c r="J4192" s="6" t="s">
        <v>32</v>
      </c>
      <c r="K4192" s="3" t="s">
        <v>2044</v>
      </c>
      <c r="L4192" s="11" t="s">
        <v>5191</v>
      </c>
      <c r="M4192" s="2"/>
      <c r="N4192" s="11" t="s">
        <v>5194</v>
      </c>
      <c r="O4192" s="19" t="s">
        <v>4960</v>
      </c>
      <c r="P4192" s="11"/>
      <c r="Q4192" s="9"/>
      <c r="R4192" s="80"/>
      <c r="S4192" s="95"/>
      <c r="T4192" s="23">
        <v>4806000</v>
      </c>
      <c r="U4192" s="23">
        <f t="shared" ref="U4192" si="2090">T4192*1.12</f>
        <v>5382720.0000000009</v>
      </c>
      <c r="V4192" s="2"/>
      <c r="W4192" s="2">
        <v>2016</v>
      </c>
      <c r="X4192" s="265"/>
    </row>
    <row r="4193" spans="1:24" ht="140.25" x14ac:dyDescent="0.25">
      <c r="A4193" s="6" t="s">
        <v>6723</v>
      </c>
      <c r="B4193" s="15" t="s">
        <v>25</v>
      </c>
      <c r="C4193" s="11" t="s">
        <v>5159</v>
      </c>
      <c r="D4193" s="119" t="s">
        <v>5160</v>
      </c>
      <c r="E4193" s="119" t="s">
        <v>5161</v>
      </c>
      <c r="F4193" s="11" t="s">
        <v>5180</v>
      </c>
      <c r="G4193" s="11" t="s">
        <v>337</v>
      </c>
      <c r="H4193" s="94">
        <v>80</v>
      </c>
      <c r="I4193" s="11">
        <v>470000000</v>
      </c>
      <c r="J4193" s="6" t="s">
        <v>32</v>
      </c>
      <c r="K4193" s="3" t="s">
        <v>460</v>
      </c>
      <c r="L4193" s="11" t="s">
        <v>5195</v>
      </c>
      <c r="M4193" s="2"/>
      <c r="N4193" s="11" t="s">
        <v>4869</v>
      </c>
      <c r="O4193" s="19" t="s">
        <v>4960</v>
      </c>
      <c r="P4193" s="33"/>
      <c r="Q4193" s="9"/>
      <c r="R4193" s="82"/>
      <c r="S4193" s="23"/>
      <c r="T4193" s="23">
        <v>54588000</v>
      </c>
      <c r="U4193" s="23">
        <f>T4193*1.12</f>
        <v>61138560.000000007</v>
      </c>
      <c r="V4193" s="104"/>
      <c r="W4193" s="2">
        <v>2016</v>
      </c>
      <c r="X4193" s="265"/>
    </row>
    <row r="4194" spans="1:24" ht="140.25" x14ac:dyDescent="0.25">
      <c r="A4194" s="6" t="s">
        <v>6724</v>
      </c>
      <c r="B4194" s="15" t="s">
        <v>25</v>
      </c>
      <c r="C4194" s="11" t="s">
        <v>5159</v>
      </c>
      <c r="D4194" s="119" t="s">
        <v>5160</v>
      </c>
      <c r="E4194" s="119" t="s">
        <v>5161</v>
      </c>
      <c r="F4194" s="11" t="s">
        <v>5180</v>
      </c>
      <c r="G4194" s="11" t="s">
        <v>337</v>
      </c>
      <c r="H4194" s="94">
        <v>80</v>
      </c>
      <c r="I4194" s="11">
        <v>470000000</v>
      </c>
      <c r="J4194" s="6" t="s">
        <v>32</v>
      </c>
      <c r="K4194" s="3" t="s">
        <v>460</v>
      </c>
      <c r="L4194" s="11" t="s">
        <v>5196</v>
      </c>
      <c r="M4194" s="2"/>
      <c r="N4194" s="11" t="s">
        <v>4869</v>
      </c>
      <c r="O4194" s="19" t="s">
        <v>4960</v>
      </c>
      <c r="P4194" s="33"/>
      <c r="Q4194" s="9"/>
      <c r="R4194" s="82"/>
      <c r="S4194" s="23"/>
      <c r="T4194" s="23">
        <v>0</v>
      </c>
      <c r="U4194" s="23">
        <f>T4194*1.12</f>
        <v>0</v>
      </c>
      <c r="V4194" s="104"/>
      <c r="W4194" s="2">
        <v>2016</v>
      </c>
      <c r="X4194" s="2" t="s">
        <v>11386</v>
      </c>
    </row>
    <row r="4195" spans="1:24" ht="140.25" x14ac:dyDescent="0.25">
      <c r="A4195" s="6" t="s">
        <v>11384</v>
      </c>
      <c r="B4195" s="15" t="s">
        <v>25</v>
      </c>
      <c r="C4195" s="11" t="s">
        <v>5159</v>
      </c>
      <c r="D4195" s="119" t="s">
        <v>5160</v>
      </c>
      <c r="E4195" s="119" t="s">
        <v>5161</v>
      </c>
      <c r="F4195" s="11" t="s">
        <v>5180</v>
      </c>
      <c r="G4195" s="11" t="s">
        <v>337</v>
      </c>
      <c r="H4195" s="94">
        <v>80</v>
      </c>
      <c r="I4195" s="11">
        <v>470000000</v>
      </c>
      <c r="J4195" s="6" t="s">
        <v>32</v>
      </c>
      <c r="K4195" s="3" t="s">
        <v>95</v>
      </c>
      <c r="L4195" s="11" t="s">
        <v>11385</v>
      </c>
      <c r="M4195" s="2"/>
      <c r="N4195" s="11" t="s">
        <v>4869</v>
      </c>
      <c r="O4195" s="19" t="s">
        <v>4960</v>
      </c>
      <c r="P4195" s="33"/>
      <c r="Q4195" s="9"/>
      <c r="R4195" s="82"/>
      <c r="S4195" s="23"/>
      <c r="T4195" s="23">
        <v>45660000</v>
      </c>
      <c r="U4195" s="23">
        <f>T4195*1.12</f>
        <v>51139200.000000007</v>
      </c>
      <c r="V4195" s="104"/>
      <c r="W4195" s="2">
        <v>2016</v>
      </c>
      <c r="X4195" s="265"/>
    </row>
    <row r="4196" spans="1:24" ht="140.25" x14ac:dyDescent="0.25">
      <c r="A4196" s="6" t="s">
        <v>6725</v>
      </c>
      <c r="B4196" s="15" t="s">
        <v>25</v>
      </c>
      <c r="C4196" s="243" t="s">
        <v>5197</v>
      </c>
      <c r="D4196" s="254" t="s">
        <v>5198</v>
      </c>
      <c r="E4196" s="254" t="s">
        <v>5198</v>
      </c>
      <c r="F4196" s="18" t="s">
        <v>5199</v>
      </c>
      <c r="G4196" s="2" t="s">
        <v>30</v>
      </c>
      <c r="H4196" s="94">
        <v>90</v>
      </c>
      <c r="I4196" s="18">
        <v>470000000</v>
      </c>
      <c r="J4196" s="6" t="s">
        <v>32</v>
      </c>
      <c r="K4196" s="11" t="s">
        <v>45</v>
      </c>
      <c r="L4196" s="11" t="s">
        <v>4696</v>
      </c>
      <c r="M4196" s="2"/>
      <c r="N4196" s="20" t="s">
        <v>4429</v>
      </c>
      <c r="O4196" s="19" t="s">
        <v>4960</v>
      </c>
      <c r="P4196" s="33"/>
      <c r="Q4196" s="9"/>
      <c r="R4196" s="154"/>
      <c r="S4196" s="23"/>
      <c r="T4196" s="23">
        <v>950500</v>
      </c>
      <c r="U4196" s="23">
        <f t="shared" si="2084"/>
        <v>1064560</v>
      </c>
      <c r="V4196" s="104"/>
      <c r="W4196" s="2">
        <v>2016</v>
      </c>
      <c r="X4196" s="265"/>
    </row>
    <row r="4197" spans="1:24" ht="140.25" x14ac:dyDescent="0.25">
      <c r="A4197" s="6" t="s">
        <v>6726</v>
      </c>
      <c r="B4197" s="15" t="s">
        <v>25</v>
      </c>
      <c r="C4197" s="119" t="s">
        <v>5045</v>
      </c>
      <c r="D4197" s="119" t="s">
        <v>5046</v>
      </c>
      <c r="E4197" s="255" t="s">
        <v>5046</v>
      </c>
      <c r="F4197" s="155" t="s">
        <v>5200</v>
      </c>
      <c r="G4197" s="2" t="s">
        <v>2001</v>
      </c>
      <c r="H4197" s="94">
        <v>100</v>
      </c>
      <c r="I4197" s="18">
        <v>470000000</v>
      </c>
      <c r="J4197" s="6" t="s">
        <v>32</v>
      </c>
      <c r="K4197" s="11" t="s">
        <v>45</v>
      </c>
      <c r="L4197" s="11" t="s">
        <v>4696</v>
      </c>
      <c r="M4197" s="2"/>
      <c r="N4197" s="11" t="s">
        <v>4869</v>
      </c>
      <c r="O4197" s="19" t="s">
        <v>4960</v>
      </c>
      <c r="P4197" s="33"/>
      <c r="Q4197" s="9"/>
      <c r="R4197" s="82"/>
      <c r="S4197" s="23"/>
      <c r="T4197" s="23">
        <v>0</v>
      </c>
      <c r="U4197" s="23">
        <f t="shared" si="2084"/>
        <v>0</v>
      </c>
      <c r="V4197" s="104"/>
      <c r="W4197" s="2">
        <v>2016</v>
      </c>
      <c r="X4197" s="2" t="s">
        <v>7025</v>
      </c>
    </row>
    <row r="4198" spans="1:24" ht="140.25" x14ac:dyDescent="0.25">
      <c r="A4198" s="6" t="s">
        <v>10586</v>
      </c>
      <c r="B4198" s="15" t="s">
        <v>25</v>
      </c>
      <c r="C4198" s="119" t="s">
        <v>5045</v>
      </c>
      <c r="D4198" s="119" t="s">
        <v>5046</v>
      </c>
      <c r="E4198" s="255" t="s">
        <v>5046</v>
      </c>
      <c r="F4198" s="155" t="s">
        <v>5200</v>
      </c>
      <c r="G4198" s="2" t="s">
        <v>2001</v>
      </c>
      <c r="H4198" s="94">
        <v>100</v>
      </c>
      <c r="I4198" s="18">
        <v>470000000</v>
      </c>
      <c r="J4198" s="6" t="s">
        <v>32</v>
      </c>
      <c r="K4198" s="11" t="s">
        <v>95</v>
      </c>
      <c r="L4198" s="11" t="s">
        <v>4696</v>
      </c>
      <c r="M4198" s="2"/>
      <c r="N4198" s="11" t="s">
        <v>4869</v>
      </c>
      <c r="O4198" s="19" t="s">
        <v>4960</v>
      </c>
      <c r="P4198" s="33"/>
      <c r="Q4198" s="9"/>
      <c r="R4198" s="82"/>
      <c r="S4198" s="23"/>
      <c r="T4198" s="23">
        <v>32500</v>
      </c>
      <c r="U4198" s="23">
        <f t="shared" ref="U4198" si="2091">T4198*1.12</f>
        <v>36400</v>
      </c>
      <c r="V4198" s="104"/>
      <c r="W4198" s="2">
        <v>2016</v>
      </c>
      <c r="X4198" s="265"/>
    </row>
    <row r="4199" spans="1:24" ht="140.25" x14ac:dyDescent="0.25">
      <c r="A4199" s="6" t="s">
        <v>6727</v>
      </c>
      <c r="B4199" s="15" t="s">
        <v>25</v>
      </c>
      <c r="C4199" s="119" t="s">
        <v>5045</v>
      </c>
      <c r="D4199" s="119" t="s">
        <v>5046</v>
      </c>
      <c r="E4199" s="119" t="s">
        <v>5046</v>
      </c>
      <c r="F4199" s="155" t="s">
        <v>5201</v>
      </c>
      <c r="G4199" s="2" t="s">
        <v>2001</v>
      </c>
      <c r="H4199" s="94">
        <v>90</v>
      </c>
      <c r="I4199" s="11">
        <v>470000000</v>
      </c>
      <c r="J4199" s="6" t="s">
        <v>32</v>
      </c>
      <c r="K4199" s="11" t="s">
        <v>45</v>
      </c>
      <c r="L4199" s="11" t="s">
        <v>4696</v>
      </c>
      <c r="M4199" s="2"/>
      <c r="N4199" s="11" t="s">
        <v>4869</v>
      </c>
      <c r="O4199" s="19" t="s">
        <v>4960</v>
      </c>
      <c r="P4199" s="33"/>
      <c r="Q4199" s="9"/>
      <c r="R4199" s="82"/>
      <c r="S4199" s="23"/>
      <c r="T4199" s="23">
        <v>0</v>
      </c>
      <c r="U4199" s="23">
        <f t="shared" si="2084"/>
        <v>0</v>
      </c>
      <c r="V4199" s="104"/>
      <c r="W4199" s="2">
        <v>2016</v>
      </c>
      <c r="X4199" s="2" t="s">
        <v>7025</v>
      </c>
    </row>
    <row r="4200" spans="1:24" ht="140.25" x14ac:dyDescent="0.25">
      <c r="A4200" s="6" t="s">
        <v>10587</v>
      </c>
      <c r="B4200" s="15" t="s">
        <v>25</v>
      </c>
      <c r="C4200" s="119" t="s">
        <v>5045</v>
      </c>
      <c r="D4200" s="119" t="s">
        <v>5046</v>
      </c>
      <c r="E4200" s="119" t="s">
        <v>5046</v>
      </c>
      <c r="F4200" s="155" t="s">
        <v>5201</v>
      </c>
      <c r="G4200" s="2" t="s">
        <v>2001</v>
      </c>
      <c r="H4200" s="94">
        <v>90</v>
      </c>
      <c r="I4200" s="11">
        <v>470000000</v>
      </c>
      <c r="J4200" s="6" t="s">
        <v>32</v>
      </c>
      <c r="K4200" s="11" t="s">
        <v>95</v>
      </c>
      <c r="L4200" s="11" t="s">
        <v>4696</v>
      </c>
      <c r="M4200" s="2"/>
      <c r="N4200" s="11" t="s">
        <v>4869</v>
      </c>
      <c r="O4200" s="19" t="s">
        <v>4960</v>
      </c>
      <c r="P4200" s="33"/>
      <c r="Q4200" s="9"/>
      <c r="R4200" s="82"/>
      <c r="S4200" s="23"/>
      <c r="T4200" s="23">
        <v>51000</v>
      </c>
      <c r="U4200" s="23">
        <f t="shared" ref="U4200" si="2092">T4200*1.12</f>
        <v>57120.000000000007</v>
      </c>
      <c r="V4200" s="104"/>
      <c r="W4200" s="2">
        <v>2016</v>
      </c>
      <c r="X4200" s="265"/>
    </row>
    <row r="4201" spans="1:24" ht="140.25" x14ac:dyDescent="0.25">
      <c r="A4201" s="6" t="s">
        <v>6728</v>
      </c>
      <c r="B4201" s="15" t="s">
        <v>25</v>
      </c>
      <c r="C4201" s="119" t="s">
        <v>5202</v>
      </c>
      <c r="D4201" s="119" t="s">
        <v>5203</v>
      </c>
      <c r="E4201" s="119" t="s">
        <v>5203</v>
      </c>
      <c r="F4201" s="155" t="s">
        <v>5204</v>
      </c>
      <c r="G4201" s="2" t="s">
        <v>30</v>
      </c>
      <c r="H4201" s="94">
        <v>100</v>
      </c>
      <c r="I4201" s="11">
        <v>470000000</v>
      </c>
      <c r="J4201" s="6" t="s">
        <v>32</v>
      </c>
      <c r="K4201" s="3" t="s">
        <v>460</v>
      </c>
      <c r="L4201" s="11" t="s">
        <v>4696</v>
      </c>
      <c r="M4201" s="2"/>
      <c r="N4201" s="11" t="s">
        <v>4869</v>
      </c>
      <c r="O4201" s="19" t="s">
        <v>4960</v>
      </c>
      <c r="P4201" s="33"/>
      <c r="Q4201" s="9"/>
      <c r="R4201" s="82"/>
      <c r="S4201" s="23"/>
      <c r="T4201" s="23">
        <v>0</v>
      </c>
      <c r="U4201" s="23">
        <f t="shared" si="2084"/>
        <v>0</v>
      </c>
      <c r="V4201" s="104"/>
      <c r="W4201" s="2">
        <v>2016</v>
      </c>
      <c r="X4201" s="2" t="s">
        <v>6905</v>
      </c>
    </row>
    <row r="4202" spans="1:24" ht="140.25" x14ac:dyDescent="0.25">
      <c r="A4202" s="6" t="s">
        <v>6729</v>
      </c>
      <c r="B4202" s="141" t="s">
        <v>25</v>
      </c>
      <c r="C4202" s="256" t="s">
        <v>5197</v>
      </c>
      <c r="D4202" s="242" t="s">
        <v>5198</v>
      </c>
      <c r="E4202" s="256" t="s">
        <v>5198</v>
      </c>
      <c r="F4202" s="33" t="s">
        <v>5205</v>
      </c>
      <c r="G4202" s="2" t="s">
        <v>2001</v>
      </c>
      <c r="H4202" s="94">
        <v>100</v>
      </c>
      <c r="I4202" s="11">
        <v>470000000</v>
      </c>
      <c r="J4202" s="6" t="s">
        <v>32</v>
      </c>
      <c r="K4202" s="11" t="s">
        <v>267</v>
      </c>
      <c r="L4202" s="11" t="s">
        <v>4696</v>
      </c>
      <c r="M4202" s="2"/>
      <c r="N4202" s="11" t="s">
        <v>4881</v>
      </c>
      <c r="O4202" s="19" t="s">
        <v>4960</v>
      </c>
      <c r="P4202" s="33"/>
      <c r="Q4202" s="9"/>
      <c r="R4202" s="82"/>
      <c r="S4202" s="23"/>
      <c r="T4202" s="23">
        <v>240000</v>
      </c>
      <c r="U4202" s="23">
        <f t="shared" si="2084"/>
        <v>268800</v>
      </c>
      <c r="V4202" s="104"/>
      <c r="W4202" s="2">
        <v>2016</v>
      </c>
      <c r="X4202" s="265"/>
    </row>
    <row r="4203" spans="1:24" ht="114.75" x14ac:dyDescent="0.25">
      <c r="A4203" s="6" t="s">
        <v>6730</v>
      </c>
      <c r="B4203" s="141" t="s">
        <v>25</v>
      </c>
      <c r="C4203" s="119" t="s">
        <v>4992</v>
      </c>
      <c r="D4203" s="119" t="s">
        <v>4993</v>
      </c>
      <c r="E4203" s="119" t="s">
        <v>4993</v>
      </c>
      <c r="F4203" s="11" t="s">
        <v>5206</v>
      </c>
      <c r="G4203" s="11" t="s">
        <v>2001</v>
      </c>
      <c r="H4203" s="94">
        <v>100</v>
      </c>
      <c r="I4203" s="11">
        <v>470000000</v>
      </c>
      <c r="J4203" s="6" t="s">
        <v>32</v>
      </c>
      <c r="K4203" s="11" t="s">
        <v>95</v>
      </c>
      <c r="L4203" s="18" t="s">
        <v>5207</v>
      </c>
      <c r="M4203" s="2"/>
      <c r="N4203" s="11" t="s">
        <v>4869</v>
      </c>
      <c r="O4203" s="19" t="s">
        <v>5208</v>
      </c>
      <c r="P4203" s="2"/>
      <c r="Q4203" s="11"/>
      <c r="R4203" s="23"/>
      <c r="S4203" s="156"/>
      <c r="T4203" s="23">
        <v>102430</v>
      </c>
      <c r="U4203" s="23">
        <f t="shared" si="2084"/>
        <v>114721.60000000001</v>
      </c>
      <c r="V4203" s="33"/>
      <c r="W4203" s="104">
        <v>2016</v>
      </c>
      <c r="X4203" s="41"/>
    </row>
    <row r="4204" spans="1:24" ht="114.75" x14ac:dyDescent="0.25">
      <c r="A4204" s="6" t="s">
        <v>6731</v>
      </c>
      <c r="B4204" s="141" t="s">
        <v>25</v>
      </c>
      <c r="C4204" s="119" t="s">
        <v>5209</v>
      </c>
      <c r="D4204" s="119" t="s">
        <v>5210</v>
      </c>
      <c r="E4204" s="119" t="s">
        <v>5210</v>
      </c>
      <c r="F4204" s="11" t="s">
        <v>5211</v>
      </c>
      <c r="G4204" s="2" t="s">
        <v>2001</v>
      </c>
      <c r="H4204" s="94">
        <v>100</v>
      </c>
      <c r="I4204" s="11">
        <v>470000000</v>
      </c>
      <c r="J4204" s="6" t="s">
        <v>32</v>
      </c>
      <c r="K4204" s="3" t="s">
        <v>240</v>
      </c>
      <c r="L4204" s="18" t="s">
        <v>4885</v>
      </c>
      <c r="M4204" s="2"/>
      <c r="N4204" s="11" t="s">
        <v>4869</v>
      </c>
      <c r="O4204" s="19" t="s">
        <v>5208</v>
      </c>
      <c r="P4204" s="2"/>
      <c r="Q4204" s="33"/>
      <c r="R4204" s="9"/>
      <c r="S4204" s="82"/>
      <c r="T4204" s="23">
        <v>133064</v>
      </c>
      <c r="U4204" s="23">
        <f t="shared" si="2084"/>
        <v>149031.68000000002</v>
      </c>
      <c r="V4204" s="33" t="s">
        <v>2007</v>
      </c>
      <c r="W4204" s="83">
        <v>2016</v>
      </c>
      <c r="X4204" s="41"/>
    </row>
    <row r="4205" spans="1:24" ht="114.75" x14ac:dyDescent="0.25">
      <c r="A4205" s="6" t="s">
        <v>6732</v>
      </c>
      <c r="B4205" s="141" t="s">
        <v>25</v>
      </c>
      <c r="C4205" s="119" t="s">
        <v>5212</v>
      </c>
      <c r="D4205" s="119" t="s">
        <v>5213</v>
      </c>
      <c r="E4205" s="119" t="s">
        <v>5213</v>
      </c>
      <c r="F4205" s="11" t="s">
        <v>5214</v>
      </c>
      <c r="G4205" s="2" t="s">
        <v>2001</v>
      </c>
      <c r="H4205" s="94">
        <v>90</v>
      </c>
      <c r="I4205" s="11">
        <v>470000000</v>
      </c>
      <c r="J4205" s="6" t="s">
        <v>32</v>
      </c>
      <c r="K4205" s="11" t="s">
        <v>45</v>
      </c>
      <c r="L4205" s="18" t="s">
        <v>4885</v>
      </c>
      <c r="M4205" s="2"/>
      <c r="N4205" s="11" t="s">
        <v>4869</v>
      </c>
      <c r="O4205" s="19" t="s">
        <v>5208</v>
      </c>
      <c r="P4205" s="2"/>
      <c r="Q4205" s="11"/>
      <c r="R4205" s="23"/>
      <c r="S4205" s="156"/>
      <c r="T4205" s="23">
        <v>298530</v>
      </c>
      <c r="U4205" s="23">
        <f t="shared" si="2084"/>
        <v>334353.60000000003</v>
      </c>
      <c r="V4205" s="33"/>
      <c r="W4205" s="83">
        <v>2016</v>
      </c>
      <c r="X4205" s="41"/>
    </row>
    <row r="4206" spans="1:24" ht="153" x14ac:dyDescent="0.25">
      <c r="A4206" s="6" t="s">
        <v>6733</v>
      </c>
      <c r="B4206" s="11" t="s">
        <v>25</v>
      </c>
      <c r="C4206" s="119" t="s">
        <v>5215</v>
      </c>
      <c r="D4206" s="119" t="s">
        <v>5216</v>
      </c>
      <c r="E4206" s="119" t="s">
        <v>5216</v>
      </c>
      <c r="F4206" s="18" t="s">
        <v>5217</v>
      </c>
      <c r="G4206" s="2" t="s">
        <v>337</v>
      </c>
      <c r="H4206" s="157">
        <v>75</v>
      </c>
      <c r="I4206" s="11">
        <v>470000000</v>
      </c>
      <c r="J4206" s="6" t="s">
        <v>32</v>
      </c>
      <c r="K4206" s="3" t="s">
        <v>240</v>
      </c>
      <c r="L4206" s="18" t="s">
        <v>5218</v>
      </c>
      <c r="M4206" s="2"/>
      <c r="N4206" s="15" t="s">
        <v>5219</v>
      </c>
      <c r="O4206" s="11" t="s">
        <v>5220</v>
      </c>
      <c r="P4206" s="2"/>
      <c r="Q4206" s="2"/>
      <c r="R4206" s="2"/>
      <c r="S4206" s="23"/>
      <c r="T4206" s="23">
        <v>38303400</v>
      </c>
      <c r="U4206" s="23">
        <f>T4206*1.12</f>
        <v>42899808.000000007</v>
      </c>
      <c r="V4206" s="16" t="s">
        <v>5221</v>
      </c>
      <c r="W4206" s="11">
        <v>2016</v>
      </c>
      <c r="X4206" s="265"/>
    </row>
    <row r="4207" spans="1:24" ht="153" x14ac:dyDescent="0.25">
      <c r="A4207" s="6" t="s">
        <v>6734</v>
      </c>
      <c r="B4207" s="11" t="s">
        <v>25</v>
      </c>
      <c r="C4207" s="11" t="s">
        <v>5215</v>
      </c>
      <c r="D4207" s="119" t="s">
        <v>5216</v>
      </c>
      <c r="E4207" s="119" t="s">
        <v>5216</v>
      </c>
      <c r="F4207" s="18" t="s">
        <v>5222</v>
      </c>
      <c r="G4207" s="2" t="s">
        <v>337</v>
      </c>
      <c r="H4207" s="157">
        <v>75</v>
      </c>
      <c r="I4207" s="11">
        <v>470000000</v>
      </c>
      <c r="J4207" s="6" t="s">
        <v>32</v>
      </c>
      <c r="K4207" s="3" t="s">
        <v>240</v>
      </c>
      <c r="L4207" s="18" t="s">
        <v>5223</v>
      </c>
      <c r="M4207" s="2"/>
      <c r="N4207" s="15" t="s">
        <v>5219</v>
      </c>
      <c r="O4207" s="11" t="s">
        <v>5220</v>
      </c>
      <c r="P4207" s="2"/>
      <c r="Q4207" s="2"/>
      <c r="R4207" s="2"/>
      <c r="S4207" s="23"/>
      <c r="T4207" s="23">
        <v>7500000</v>
      </c>
      <c r="U4207" s="23">
        <f>T4207*1.12</f>
        <v>8400000</v>
      </c>
      <c r="V4207" s="16" t="s">
        <v>5221</v>
      </c>
      <c r="W4207" s="11">
        <v>2016</v>
      </c>
      <c r="X4207" s="265"/>
    </row>
    <row r="4208" spans="1:24" ht="127.5" x14ac:dyDescent="0.25">
      <c r="A4208" s="6" t="s">
        <v>6735</v>
      </c>
      <c r="B4208" s="11" t="s">
        <v>25</v>
      </c>
      <c r="C4208" s="160" t="s">
        <v>5224</v>
      </c>
      <c r="D4208" s="160" t="s">
        <v>5225</v>
      </c>
      <c r="E4208" s="160" t="s">
        <v>5225</v>
      </c>
      <c r="F4208" s="161" t="s">
        <v>5226</v>
      </c>
      <c r="G4208" s="90" t="s">
        <v>2001</v>
      </c>
      <c r="H4208" s="162" t="s">
        <v>4030</v>
      </c>
      <c r="I4208" s="90">
        <v>470000000</v>
      </c>
      <c r="J4208" s="6" t="s">
        <v>32</v>
      </c>
      <c r="K4208" s="3" t="s">
        <v>2044</v>
      </c>
      <c r="L4208" s="90" t="s">
        <v>5171</v>
      </c>
      <c r="M4208" s="158"/>
      <c r="N4208" s="11" t="s">
        <v>4890</v>
      </c>
      <c r="O4208" s="163" t="s">
        <v>5227</v>
      </c>
      <c r="P4208" s="158" t="s">
        <v>4892</v>
      </c>
      <c r="Q4208" s="29"/>
      <c r="R4208" s="164"/>
      <c r="S4208" s="149"/>
      <c r="T4208" s="23">
        <v>0</v>
      </c>
      <c r="U4208" s="23">
        <f>T4208*1.12</f>
        <v>0</v>
      </c>
      <c r="V4208" s="112" t="s">
        <v>2007</v>
      </c>
      <c r="W4208" s="2">
        <v>2016</v>
      </c>
      <c r="X4208" s="2" t="s">
        <v>7044</v>
      </c>
    </row>
    <row r="4209" spans="1:24" ht="127.5" x14ac:dyDescent="0.25">
      <c r="A4209" s="6" t="s">
        <v>7103</v>
      </c>
      <c r="B4209" s="11" t="s">
        <v>25</v>
      </c>
      <c r="C4209" s="160" t="s">
        <v>5224</v>
      </c>
      <c r="D4209" s="160" t="s">
        <v>5225</v>
      </c>
      <c r="E4209" s="160" t="s">
        <v>5225</v>
      </c>
      <c r="F4209" s="161" t="s">
        <v>5226</v>
      </c>
      <c r="G4209" s="90" t="s">
        <v>2001</v>
      </c>
      <c r="H4209" s="162" t="s">
        <v>4030</v>
      </c>
      <c r="I4209" s="90">
        <v>470000000</v>
      </c>
      <c r="J4209" s="6" t="s">
        <v>32</v>
      </c>
      <c r="K4209" s="3" t="s">
        <v>2044</v>
      </c>
      <c r="L4209" s="90" t="s">
        <v>5171</v>
      </c>
      <c r="M4209" s="158"/>
      <c r="N4209" s="11" t="s">
        <v>4890</v>
      </c>
      <c r="O4209" s="163" t="s">
        <v>5227</v>
      </c>
      <c r="P4209" s="158" t="s">
        <v>4892</v>
      </c>
      <c r="Q4209" s="29"/>
      <c r="R4209" s="164"/>
      <c r="S4209" s="149"/>
      <c r="T4209" s="23">
        <v>7535400</v>
      </c>
      <c r="U4209" s="23">
        <f>T4209*1.12</f>
        <v>8439648</v>
      </c>
      <c r="V4209" s="112" t="s">
        <v>2007</v>
      </c>
      <c r="W4209" s="2">
        <v>2016</v>
      </c>
      <c r="X4209" s="265"/>
    </row>
    <row r="4210" spans="1:24" ht="127.5" x14ac:dyDescent="0.25">
      <c r="A4210" s="6" t="s">
        <v>6736</v>
      </c>
      <c r="B4210" s="11" t="s">
        <v>25</v>
      </c>
      <c r="C4210" s="160" t="s">
        <v>5224</v>
      </c>
      <c r="D4210" s="160" t="s">
        <v>5225</v>
      </c>
      <c r="E4210" s="160" t="s">
        <v>5225</v>
      </c>
      <c r="F4210" s="161" t="s">
        <v>5228</v>
      </c>
      <c r="G4210" s="90" t="s">
        <v>2001</v>
      </c>
      <c r="H4210" s="162" t="s">
        <v>4030</v>
      </c>
      <c r="I4210" s="90">
        <v>470000000</v>
      </c>
      <c r="J4210" s="6" t="s">
        <v>32</v>
      </c>
      <c r="K4210" s="3" t="s">
        <v>2044</v>
      </c>
      <c r="L4210" s="90" t="s">
        <v>5229</v>
      </c>
      <c r="M4210" s="158"/>
      <c r="N4210" s="11" t="s">
        <v>4890</v>
      </c>
      <c r="O4210" s="163" t="s">
        <v>5227</v>
      </c>
      <c r="P4210" s="158"/>
      <c r="Q4210" s="29"/>
      <c r="R4210" s="164"/>
      <c r="S4210" s="149"/>
      <c r="T4210" s="23">
        <v>0</v>
      </c>
      <c r="U4210" s="23">
        <f t="shared" ref="U4210:U4234" si="2093">T4210*1.12</f>
        <v>0</v>
      </c>
      <c r="V4210" s="112" t="s">
        <v>2007</v>
      </c>
      <c r="W4210" s="2">
        <v>2016</v>
      </c>
      <c r="X4210" s="2" t="s">
        <v>7044</v>
      </c>
    </row>
    <row r="4211" spans="1:24" ht="127.5" x14ac:dyDescent="0.25">
      <c r="A4211" s="6" t="s">
        <v>7104</v>
      </c>
      <c r="B4211" s="11" t="s">
        <v>25</v>
      </c>
      <c r="C4211" s="160" t="s">
        <v>5224</v>
      </c>
      <c r="D4211" s="160" t="s">
        <v>5225</v>
      </c>
      <c r="E4211" s="160" t="s">
        <v>5225</v>
      </c>
      <c r="F4211" s="161" t="s">
        <v>5228</v>
      </c>
      <c r="G4211" s="90" t="s">
        <v>2001</v>
      </c>
      <c r="H4211" s="162" t="s">
        <v>4030</v>
      </c>
      <c r="I4211" s="90">
        <v>470000000</v>
      </c>
      <c r="J4211" s="6" t="s">
        <v>32</v>
      </c>
      <c r="K4211" s="3" t="s">
        <v>2044</v>
      </c>
      <c r="L4211" s="90" t="s">
        <v>5229</v>
      </c>
      <c r="M4211" s="158"/>
      <c r="N4211" s="11" t="s">
        <v>4890</v>
      </c>
      <c r="O4211" s="163" t="s">
        <v>5227</v>
      </c>
      <c r="P4211" s="158"/>
      <c r="Q4211" s="29"/>
      <c r="R4211" s="164"/>
      <c r="S4211" s="149"/>
      <c r="T4211" s="23">
        <v>10264400</v>
      </c>
      <c r="U4211" s="23">
        <f t="shared" ref="U4211" si="2094">T4211*1.12</f>
        <v>11496128.000000002</v>
      </c>
      <c r="V4211" s="112" t="s">
        <v>2007</v>
      </c>
      <c r="W4211" s="2">
        <v>2016</v>
      </c>
      <c r="X4211" s="265"/>
    </row>
    <row r="4212" spans="1:24" ht="127.5" x14ac:dyDescent="0.25">
      <c r="A4212" s="6" t="s">
        <v>6737</v>
      </c>
      <c r="B4212" s="11" t="s">
        <v>25</v>
      </c>
      <c r="C4212" s="160" t="s">
        <v>5224</v>
      </c>
      <c r="D4212" s="160" t="s">
        <v>5225</v>
      </c>
      <c r="E4212" s="160" t="s">
        <v>5225</v>
      </c>
      <c r="F4212" s="161" t="s">
        <v>5230</v>
      </c>
      <c r="G4212" s="90" t="s">
        <v>2001</v>
      </c>
      <c r="H4212" s="162" t="s">
        <v>4030</v>
      </c>
      <c r="I4212" s="90">
        <v>470000000</v>
      </c>
      <c r="J4212" s="6" t="s">
        <v>32</v>
      </c>
      <c r="K4212" s="3" t="s">
        <v>2044</v>
      </c>
      <c r="L4212" s="90" t="s">
        <v>5229</v>
      </c>
      <c r="M4212" s="158"/>
      <c r="N4212" s="11" t="s">
        <v>4890</v>
      </c>
      <c r="O4212" s="163" t="s">
        <v>5227</v>
      </c>
      <c r="P4212" s="158"/>
      <c r="Q4212" s="29"/>
      <c r="R4212" s="164"/>
      <c r="S4212" s="149"/>
      <c r="T4212" s="23">
        <v>0</v>
      </c>
      <c r="U4212" s="23">
        <f t="shared" si="2093"/>
        <v>0</v>
      </c>
      <c r="V4212" s="112" t="s">
        <v>2007</v>
      </c>
      <c r="W4212" s="2">
        <v>2016</v>
      </c>
      <c r="X4212" s="2" t="s">
        <v>7044</v>
      </c>
    </row>
    <row r="4213" spans="1:24" ht="127.5" x14ac:dyDescent="0.25">
      <c r="A4213" s="6" t="s">
        <v>7105</v>
      </c>
      <c r="B4213" s="11" t="s">
        <v>25</v>
      </c>
      <c r="C4213" s="160" t="s">
        <v>5224</v>
      </c>
      <c r="D4213" s="160" t="s">
        <v>5225</v>
      </c>
      <c r="E4213" s="160" t="s">
        <v>5225</v>
      </c>
      <c r="F4213" s="161" t="s">
        <v>5230</v>
      </c>
      <c r="G4213" s="90" t="s">
        <v>2001</v>
      </c>
      <c r="H4213" s="162" t="s">
        <v>4030</v>
      </c>
      <c r="I4213" s="90">
        <v>470000000</v>
      </c>
      <c r="J4213" s="6" t="s">
        <v>32</v>
      </c>
      <c r="K4213" s="3" t="s">
        <v>2044</v>
      </c>
      <c r="L4213" s="90" t="s">
        <v>5229</v>
      </c>
      <c r="M4213" s="158"/>
      <c r="N4213" s="11" t="s">
        <v>4890</v>
      </c>
      <c r="O4213" s="163" t="s">
        <v>5227</v>
      </c>
      <c r="P4213" s="158"/>
      <c r="Q4213" s="29"/>
      <c r="R4213" s="164"/>
      <c r="S4213" s="149"/>
      <c r="T4213" s="23">
        <v>2894400</v>
      </c>
      <c r="U4213" s="23">
        <f t="shared" ref="U4213" si="2095">T4213*1.12</f>
        <v>3241728.0000000005</v>
      </c>
      <c r="V4213" s="112" t="s">
        <v>2007</v>
      </c>
      <c r="W4213" s="2">
        <v>2016</v>
      </c>
      <c r="X4213" s="265"/>
    </row>
    <row r="4214" spans="1:24" ht="127.5" x14ac:dyDescent="0.25">
      <c r="A4214" s="6" t="s">
        <v>6738</v>
      </c>
      <c r="B4214" s="11" t="s">
        <v>25</v>
      </c>
      <c r="C4214" s="123" t="s">
        <v>5224</v>
      </c>
      <c r="D4214" s="123" t="s">
        <v>5225</v>
      </c>
      <c r="E4214" s="123" t="s">
        <v>5225</v>
      </c>
      <c r="F4214" s="147" t="s">
        <v>5231</v>
      </c>
      <c r="G4214" s="11" t="s">
        <v>2001</v>
      </c>
      <c r="H4214" s="78" t="s">
        <v>4030</v>
      </c>
      <c r="I4214" s="11">
        <v>470000000</v>
      </c>
      <c r="J4214" s="6" t="s">
        <v>32</v>
      </c>
      <c r="K4214" s="3" t="s">
        <v>2044</v>
      </c>
      <c r="L4214" s="11" t="s">
        <v>5232</v>
      </c>
      <c r="M4214" s="2"/>
      <c r="N4214" s="11" t="s">
        <v>4890</v>
      </c>
      <c r="O4214" s="127" t="s">
        <v>5233</v>
      </c>
      <c r="P4214" s="127"/>
      <c r="Q4214" s="11"/>
      <c r="R4214" s="3"/>
      <c r="S4214" s="149"/>
      <c r="T4214" s="23">
        <v>0</v>
      </c>
      <c r="U4214" s="23">
        <f t="shared" si="2093"/>
        <v>0</v>
      </c>
      <c r="V4214" s="112"/>
      <c r="W4214" s="2">
        <v>2016</v>
      </c>
      <c r="X4214" s="2" t="s">
        <v>7044</v>
      </c>
    </row>
    <row r="4215" spans="1:24" ht="127.5" x14ac:dyDescent="0.25">
      <c r="A4215" s="6" t="s">
        <v>7106</v>
      </c>
      <c r="B4215" s="11" t="s">
        <v>25</v>
      </c>
      <c r="C4215" s="123" t="s">
        <v>5224</v>
      </c>
      <c r="D4215" s="123" t="s">
        <v>5225</v>
      </c>
      <c r="E4215" s="123" t="s">
        <v>5225</v>
      </c>
      <c r="F4215" s="147" t="s">
        <v>5231</v>
      </c>
      <c r="G4215" s="11" t="s">
        <v>2001</v>
      </c>
      <c r="H4215" s="78" t="s">
        <v>4030</v>
      </c>
      <c r="I4215" s="11">
        <v>470000000</v>
      </c>
      <c r="J4215" s="6" t="s">
        <v>32</v>
      </c>
      <c r="K4215" s="3" t="s">
        <v>2044</v>
      </c>
      <c r="L4215" s="11" t="s">
        <v>5232</v>
      </c>
      <c r="M4215" s="2"/>
      <c r="N4215" s="11" t="s">
        <v>4890</v>
      </c>
      <c r="O4215" s="127" t="s">
        <v>5233</v>
      </c>
      <c r="P4215" s="127"/>
      <c r="Q4215" s="11"/>
      <c r="R4215" s="3"/>
      <c r="S4215" s="149"/>
      <c r="T4215" s="23">
        <v>71694690</v>
      </c>
      <c r="U4215" s="23">
        <f t="shared" ref="U4215" si="2096">T4215*1.12</f>
        <v>80298052.800000012</v>
      </c>
      <c r="V4215" s="112"/>
      <c r="W4215" s="2">
        <v>2016</v>
      </c>
      <c r="X4215" s="265"/>
    </row>
    <row r="4216" spans="1:24" ht="165.75" x14ac:dyDescent="0.25">
      <c r="A4216" s="6" t="s">
        <v>6739</v>
      </c>
      <c r="B4216" s="11" t="s">
        <v>25</v>
      </c>
      <c r="C4216" s="123" t="s">
        <v>5234</v>
      </c>
      <c r="D4216" s="123" t="s">
        <v>5235</v>
      </c>
      <c r="E4216" s="123" t="s">
        <v>5235</v>
      </c>
      <c r="F4216" s="11" t="s">
        <v>5236</v>
      </c>
      <c r="G4216" s="11" t="s">
        <v>2001</v>
      </c>
      <c r="H4216" s="78" t="s">
        <v>4030</v>
      </c>
      <c r="I4216" s="11">
        <v>470000000</v>
      </c>
      <c r="J4216" s="6" t="s">
        <v>32</v>
      </c>
      <c r="K4216" s="3" t="s">
        <v>2044</v>
      </c>
      <c r="L4216" s="11" t="s">
        <v>5237</v>
      </c>
      <c r="M4216" s="2"/>
      <c r="N4216" s="11" t="s">
        <v>4890</v>
      </c>
      <c r="O4216" s="79" t="s">
        <v>5238</v>
      </c>
      <c r="P4216" s="127"/>
      <c r="Q4216" s="29"/>
      <c r="R4216" s="164"/>
      <c r="S4216" s="149"/>
      <c r="T4216" s="23">
        <v>7822800</v>
      </c>
      <c r="U4216" s="23">
        <f t="shared" si="2093"/>
        <v>8761536</v>
      </c>
      <c r="V4216" s="112" t="s">
        <v>2007</v>
      </c>
      <c r="W4216" s="2">
        <v>2016</v>
      </c>
      <c r="X4216" s="265"/>
    </row>
    <row r="4217" spans="1:24" ht="127.5" x14ac:dyDescent="0.25">
      <c r="A4217" s="6" t="s">
        <v>6740</v>
      </c>
      <c r="B4217" s="11" t="s">
        <v>25</v>
      </c>
      <c r="C4217" s="123" t="s">
        <v>5239</v>
      </c>
      <c r="D4217" s="123" t="s">
        <v>5240</v>
      </c>
      <c r="E4217" s="123" t="s">
        <v>6878</v>
      </c>
      <c r="F4217" s="161" t="s">
        <v>5241</v>
      </c>
      <c r="G4217" s="90" t="s">
        <v>2001</v>
      </c>
      <c r="H4217" s="162" t="s">
        <v>4030</v>
      </c>
      <c r="I4217" s="90">
        <v>470000000</v>
      </c>
      <c r="J4217" s="6" t="s">
        <v>32</v>
      </c>
      <c r="K4217" s="3" t="s">
        <v>2044</v>
      </c>
      <c r="L4217" s="90" t="s">
        <v>5171</v>
      </c>
      <c r="M4217" s="158"/>
      <c r="N4217" s="11" t="s">
        <v>4890</v>
      </c>
      <c r="O4217" s="163" t="s">
        <v>5227</v>
      </c>
      <c r="P4217" s="158"/>
      <c r="Q4217" s="29"/>
      <c r="R4217" s="164"/>
      <c r="S4217" s="149"/>
      <c r="T4217" s="82">
        <v>2902417.2</v>
      </c>
      <c r="U4217" s="23">
        <f t="shared" si="2093"/>
        <v>3250707.2640000004</v>
      </c>
      <c r="V4217" s="112" t="s">
        <v>2007</v>
      </c>
      <c r="W4217" s="2">
        <v>2016</v>
      </c>
      <c r="X4217" s="265"/>
    </row>
    <row r="4218" spans="1:24" ht="153" x14ac:dyDescent="0.25">
      <c r="A4218" s="6" t="s">
        <v>6741</v>
      </c>
      <c r="B4218" s="11" t="s">
        <v>25</v>
      </c>
      <c r="C4218" s="123" t="s">
        <v>5040</v>
      </c>
      <c r="D4218" s="123" t="s">
        <v>5041</v>
      </c>
      <c r="E4218" s="123" t="s">
        <v>5041</v>
      </c>
      <c r="F4218" s="11" t="s">
        <v>5242</v>
      </c>
      <c r="G4218" s="90" t="s">
        <v>2001</v>
      </c>
      <c r="H4218" s="78" t="s">
        <v>4030</v>
      </c>
      <c r="I4218" s="11">
        <v>470000000</v>
      </c>
      <c r="J4218" s="6" t="s">
        <v>32</v>
      </c>
      <c r="K4218" s="3" t="s">
        <v>2044</v>
      </c>
      <c r="L4218" s="11" t="s">
        <v>5243</v>
      </c>
      <c r="M4218" s="2"/>
      <c r="N4218" s="11" t="s">
        <v>4890</v>
      </c>
      <c r="O4218" s="79" t="s">
        <v>5244</v>
      </c>
      <c r="P4218" s="127"/>
      <c r="Q4218" s="11"/>
      <c r="R4218" s="165"/>
      <c r="S4218" s="166"/>
      <c r="T4218" s="23">
        <v>2138698</v>
      </c>
      <c r="U4218" s="23">
        <f t="shared" si="2093"/>
        <v>2395341.7600000002</v>
      </c>
      <c r="V4218" s="112"/>
      <c r="W4218" s="2">
        <v>2016</v>
      </c>
      <c r="X4218" s="265"/>
    </row>
    <row r="4219" spans="1:24" ht="153" x14ac:dyDescent="0.25">
      <c r="A4219" s="6" t="s">
        <v>6742</v>
      </c>
      <c r="B4219" s="11" t="s">
        <v>25</v>
      </c>
      <c r="C4219" s="123" t="s">
        <v>5245</v>
      </c>
      <c r="D4219" s="123" t="s">
        <v>5246</v>
      </c>
      <c r="E4219" s="123" t="s">
        <v>5246</v>
      </c>
      <c r="F4219" s="11" t="s">
        <v>5247</v>
      </c>
      <c r="G4219" s="11" t="s">
        <v>2001</v>
      </c>
      <c r="H4219" s="78" t="s">
        <v>4030</v>
      </c>
      <c r="I4219" s="11">
        <v>470000000</v>
      </c>
      <c r="J4219" s="6" t="s">
        <v>32</v>
      </c>
      <c r="K4219" s="11" t="s">
        <v>5051</v>
      </c>
      <c r="L4219" s="11" t="s">
        <v>5243</v>
      </c>
      <c r="M4219" s="2"/>
      <c r="N4219" s="11" t="s">
        <v>4890</v>
      </c>
      <c r="O4219" s="79" t="s">
        <v>5244</v>
      </c>
      <c r="P4219" s="127"/>
      <c r="Q4219" s="11"/>
      <c r="R4219" s="6"/>
      <c r="S4219" s="166"/>
      <c r="T4219" s="23">
        <v>421878.73</v>
      </c>
      <c r="U4219" s="23">
        <f t="shared" si="2093"/>
        <v>472504.1776</v>
      </c>
      <c r="V4219" s="112"/>
      <c r="W4219" s="2">
        <v>2016</v>
      </c>
      <c r="X4219" s="265"/>
    </row>
    <row r="4220" spans="1:24" ht="76.5" x14ac:dyDescent="0.25">
      <c r="A4220" s="6" t="s">
        <v>6743</v>
      </c>
      <c r="B4220" s="11" t="s">
        <v>25</v>
      </c>
      <c r="C4220" s="11" t="s">
        <v>5248</v>
      </c>
      <c r="D4220" s="11" t="s">
        <v>5249</v>
      </c>
      <c r="E4220" s="11" t="s">
        <v>5249</v>
      </c>
      <c r="F4220" s="11" t="s">
        <v>5250</v>
      </c>
      <c r="G4220" s="11" t="s">
        <v>2001</v>
      </c>
      <c r="H4220" s="78" t="s">
        <v>4030</v>
      </c>
      <c r="I4220" s="11">
        <v>470000000</v>
      </c>
      <c r="J4220" s="6" t="s">
        <v>32</v>
      </c>
      <c r="K4220" s="11" t="s">
        <v>3496</v>
      </c>
      <c r="L4220" s="11" t="s">
        <v>5243</v>
      </c>
      <c r="M4220" s="2"/>
      <c r="N4220" s="11" t="s">
        <v>4523</v>
      </c>
      <c r="O4220" s="79" t="s">
        <v>5251</v>
      </c>
      <c r="P4220" s="11"/>
      <c r="Q4220" s="11"/>
      <c r="R4220" s="6"/>
      <c r="S4220" s="167"/>
      <c r="T4220" s="168">
        <v>776000</v>
      </c>
      <c r="U4220" s="23">
        <f t="shared" si="2093"/>
        <v>869120.00000000012</v>
      </c>
      <c r="V4220" s="11"/>
      <c r="W4220" s="11">
        <v>2016</v>
      </c>
      <c r="X4220" s="265"/>
    </row>
    <row r="4221" spans="1:24" ht="140.25" x14ac:dyDescent="0.25">
      <c r="A4221" s="6" t="s">
        <v>6744</v>
      </c>
      <c r="B4221" s="11" t="s">
        <v>25</v>
      </c>
      <c r="C4221" s="11" t="s">
        <v>5252</v>
      </c>
      <c r="D4221" s="11" t="s">
        <v>5253</v>
      </c>
      <c r="E4221" s="11" t="s">
        <v>5253</v>
      </c>
      <c r="F4221" s="18" t="s">
        <v>5254</v>
      </c>
      <c r="G4221" s="134" t="s">
        <v>337</v>
      </c>
      <c r="H4221" s="131">
        <v>60</v>
      </c>
      <c r="I4221" s="18">
        <v>470000000</v>
      </c>
      <c r="J4221" s="6" t="s">
        <v>32</v>
      </c>
      <c r="K4221" s="3" t="s">
        <v>2044</v>
      </c>
      <c r="L4221" s="18" t="s">
        <v>5255</v>
      </c>
      <c r="M4221" s="16"/>
      <c r="N4221" s="11" t="s">
        <v>4869</v>
      </c>
      <c r="O4221" s="19" t="s">
        <v>4960</v>
      </c>
      <c r="P4221" s="169"/>
      <c r="Q4221" s="170"/>
      <c r="R4221" s="171"/>
      <c r="S4221" s="172"/>
      <c r="T4221" s="23">
        <v>0</v>
      </c>
      <c r="U4221" s="23">
        <f t="shared" si="2093"/>
        <v>0</v>
      </c>
      <c r="V4221" s="169"/>
      <c r="W4221" s="2">
        <v>2016</v>
      </c>
      <c r="X4221" s="32" t="s">
        <v>7038</v>
      </c>
    </row>
    <row r="4222" spans="1:24" ht="140.25" x14ac:dyDescent="0.25">
      <c r="A4222" s="6" t="s">
        <v>7107</v>
      </c>
      <c r="B4222" s="11" t="s">
        <v>25</v>
      </c>
      <c r="C4222" s="11" t="s">
        <v>5252</v>
      </c>
      <c r="D4222" s="11" t="s">
        <v>5253</v>
      </c>
      <c r="E4222" s="11" t="s">
        <v>5253</v>
      </c>
      <c r="F4222" s="18" t="s">
        <v>5254</v>
      </c>
      <c r="G4222" s="134" t="s">
        <v>337</v>
      </c>
      <c r="H4222" s="131">
        <v>60</v>
      </c>
      <c r="I4222" s="18">
        <v>470000000</v>
      </c>
      <c r="J4222" s="6" t="s">
        <v>32</v>
      </c>
      <c r="K4222" s="3" t="s">
        <v>7108</v>
      </c>
      <c r="L4222" s="18" t="s">
        <v>5255</v>
      </c>
      <c r="M4222" s="16"/>
      <c r="N4222" s="11" t="s">
        <v>4869</v>
      </c>
      <c r="O4222" s="19" t="s">
        <v>4960</v>
      </c>
      <c r="P4222" s="169"/>
      <c r="Q4222" s="170"/>
      <c r="R4222" s="171"/>
      <c r="S4222" s="172"/>
      <c r="T4222" s="23">
        <v>12677860</v>
      </c>
      <c r="U4222" s="23">
        <f t="shared" ref="U4222" si="2097">T4222*1.12</f>
        <v>14199203.200000001</v>
      </c>
      <c r="V4222" s="169"/>
      <c r="W4222" s="2">
        <v>2016</v>
      </c>
      <c r="X4222" s="273"/>
    </row>
    <row r="4223" spans="1:24" ht="102" x14ac:dyDescent="0.25">
      <c r="A4223" s="6" t="s">
        <v>6745</v>
      </c>
      <c r="B4223" s="11" t="s">
        <v>25</v>
      </c>
      <c r="C4223" s="76" t="s">
        <v>5256</v>
      </c>
      <c r="D4223" s="11" t="s">
        <v>5257</v>
      </c>
      <c r="E4223" s="76" t="s">
        <v>5257</v>
      </c>
      <c r="F4223" s="18" t="s">
        <v>5258</v>
      </c>
      <c r="G4223" s="2" t="s">
        <v>2001</v>
      </c>
      <c r="H4223" s="94">
        <v>90</v>
      </c>
      <c r="I4223" s="18">
        <v>470000000</v>
      </c>
      <c r="J4223" s="6" t="s">
        <v>32</v>
      </c>
      <c r="K4223" s="3" t="s">
        <v>2044</v>
      </c>
      <c r="L4223" s="11" t="s">
        <v>4023</v>
      </c>
      <c r="M4223" s="2"/>
      <c r="N4223" s="11" t="s">
        <v>4890</v>
      </c>
      <c r="O4223" s="11" t="s">
        <v>37</v>
      </c>
      <c r="P4223" s="41"/>
      <c r="Q4223" s="11"/>
      <c r="R4223" s="6"/>
      <c r="S4223" s="3"/>
      <c r="T4223" s="23">
        <v>0</v>
      </c>
      <c r="U4223" s="23">
        <f t="shared" si="2093"/>
        <v>0</v>
      </c>
      <c r="V4223" s="23" t="s">
        <v>2007</v>
      </c>
      <c r="W4223" s="41" t="s">
        <v>4027</v>
      </c>
      <c r="X4223" s="41" t="s">
        <v>7044</v>
      </c>
    </row>
    <row r="4224" spans="1:24" ht="102" x14ac:dyDescent="0.25">
      <c r="A4224" s="6" t="s">
        <v>7045</v>
      </c>
      <c r="B4224" s="11" t="s">
        <v>25</v>
      </c>
      <c r="C4224" s="76" t="s">
        <v>5256</v>
      </c>
      <c r="D4224" s="11" t="s">
        <v>5257</v>
      </c>
      <c r="E4224" s="76" t="s">
        <v>5257</v>
      </c>
      <c r="F4224" s="18" t="s">
        <v>5258</v>
      </c>
      <c r="G4224" s="2" t="s">
        <v>2001</v>
      </c>
      <c r="H4224" s="94">
        <v>90</v>
      </c>
      <c r="I4224" s="18">
        <v>470000000</v>
      </c>
      <c r="J4224" s="6" t="s">
        <v>32</v>
      </c>
      <c r="K4224" s="3" t="s">
        <v>2044</v>
      </c>
      <c r="L4224" s="11" t="s">
        <v>4023</v>
      </c>
      <c r="M4224" s="2"/>
      <c r="N4224" s="11" t="s">
        <v>4890</v>
      </c>
      <c r="O4224" s="11" t="s">
        <v>37</v>
      </c>
      <c r="P4224" s="41"/>
      <c r="Q4224" s="11"/>
      <c r="R4224" s="6"/>
      <c r="S4224" s="3"/>
      <c r="T4224" s="23">
        <v>547545.28</v>
      </c>
      <c r="U4224" s="23">
        <f t="shared" si="2093"/>
        <v>613250.71360000013</v>
      </c>
      <c r="V4224" s="23" t="s">
        <v>2007</v>
      </c>
      <c r="W4224" s="41" t="s">
        <v>4027</v>
      </c>
      <c r="X4224" s="138"/>
    </row>
    <row r="4225" spans="1:24" ht="140.25" x14ac:dyDescent="0.25">
      <c r="A4225" s="6" t="s">
        <v>6746</v>
      </c>
      <c r="B4225" s="11" t="s">
        <v>25</v>
      </c>
      <c r="C4225" s="76" t="s">
        <v>5259</v>
      </c>
      <c r="D4225" s="11" t="s">
        <v>5260</v>
      </c>
      <c r="E4225" s="76" t="s">
        <v>5260</v>
      </c>
      <c r="F4225" s="18" t="s">
        <v>5261</v>
      </c>
      <c r="G4225" s="2" t="s">
        <v>2001</v>
      </c>
      <c r="H4225" s="94">
        <v>100</v>
      </c>
      <c r="I4225" s="18">
        <v>470000000</v>
      </c>
      <c r="J4225" s="6" t="s">
        <v>32</v>
      </c>
      <c r="K4225" s="3" t="s">
        <v>2044</v>
      </c>
      <c r="L4225" s="18" t="s">
        <v>4885</v>
      </c>
      <c r="M4225" s="2"/>
      <c r="N4225" s="11" t="s">
        <v>5262</v>
      </c>
      <c r="O4225" s="11" t="s">
        <v>37</v>
      </c>
      <c r="P4225" s="41"/>
      <c r="Q4225" s="11"/>
      <c r="R4225" s="6"/>
      <c r="S4225" s="3"/>
      <c r="T4225" s="23">
        <v>3411855</v>
      </c>
      <c r="U4225" s="23">
        <f t="shared" si="2093"/>
        <v>3821277.6000000006</v>
      </c>
      <c r="V4225" s="23"/>
      <c r="W4225" s="41" t="s">
        <v>4027</v>
      </c>
      <c r="X4225" s="274"/>
    </row>
    <row r="4226" spans="1:24" ht="102" x14ac:dyDescent="0.25">
      <c r="A4226" s="6" t="s">
        <v>6747</v>
      </c>
      <c r="B4226" s="11" t="s">
        <v>25</v>
      </c>
      <c r="C4226" s="76" t="s">
        <v>5263</v>
      </c>
      <c r="D4226" s="11" t="s">
        <v>5264</v>
      </c>
      <c r="E4226" s="76" t="s">
        <v>5264</v>
      </c>
      <c r="F4226" s="18" t="s">
        <v>5265</v>
      </c>
      <c r="G4226" s="2" t="s">
        <v>30</v>
      </c>
      <c r="H4226" s="157">
        <v>90</v>
      </c>
      <c r="I4226" s="18">
        <v>470000000</v>
      </c>
      <c r="J4226" s="6" t="s">
        <v>32</v>
      </c>
      <c r="K4226" s="3" t="s">
        <v>2044</v>
      </c>
      <c r="L4226" s="18" t="s">
        <v>5266</v>
      </c>
      <c r="M4226" s="2"/>
      <c r="N4226" s="11" t="s">
        <v>4869</v>
      </c>
      <c r="O4226" s="11" t="s">
        <v>37</v>
      </c>
      <c r="P4226" s="41"/>
      <c r="Q4226" s="11"/>
      <c r="R4226" s="6"/>
      <c r="S4226" s="3"/>
      <c r="T4226" s="23">
        <v>4800000</v>
      </c>
      <c r="U4226" s="23">
        <f t="shared" si="2093"/>
        <v>5376000.0000000009</v>
      </c>
      <c r="V4226" s="23"/>
      <c r="W4226" s="41" t="s">
        <v>4027</v>
      </c>
      <c r="X4226" s="274"/>
    </row>
    <row r="4227" spans="1:24" ht="102" x14ac:dyDescent="0.25">
      <c r="A4227" s="6" t="s">
        <v>6748</v>
      </c>
      <c r="B4227" s="11" t="s">
        <v>25</v>
      </c>
      <c r="C4227" s="3" t="s">
        <v>5267</v>
      </c>
      <c r="D4227" s="11" t="s">
        <v>5268</v>
      </c>
      <c r="E4227" s="11" t="s">
        <v>5268</v>
      </c>
      <c r="F4227" s="18" t="s">
        <v>5269</v>
      </c>
      <c r="G4227" s="2" t="s">
        <v>2001</v>
      </c>
      <c r="H4227" s="157">
        <v>100</v>
      </c>
      <c r="I4227" s="18">
        <v>470000000</v>
      </c>
      <c r="J4227" s="6" t="s">
        <v>32</v>
      </c>
      <c r="K4227" s="3" t="s">
        <v>2044</v>
      </c>
      <c r="L4227" s="18" t="s">
        <v>4885</v>
      </c>
      <c r="M4227" s="2"/>
      <c r="N4227" s="11" t="s">
        <v>4869</v>
      </c>
      <c r="O4227" s="11" t="s">
        <v>37</v>
      </c>
      <c r="P4227" s="41"/>
      <c r="Q4227" s="11"/>
      <c r="R4227" s="6"/>
      <c r="S4227" s="3"/>
      <c r="T4227" s="23">
        <v>1321731</v>
      </c>
      <c r="U4227" s="23">
        <f t="shared" si="2093"/>
        <v>1480338.7200000002</v>
      </c>
      <c r="V4227" s="23" t="s">
        <v>2007</v>
      </c>
      <c r="W4227" s="41" t="s">
        <v>4027</v>
      </c>
      <c r="X4227" s="41"/>
    </row>
    <row r="4228" spans="1:24" ht="140.25" x14ac:dyDescent="0.25">
      <c r="A4228" s="6" t="s">
        <v>6749</v>
      </c>
      <c r="B4228" s="11" t="s">
        <v>25</v>
      </c>
      <c r="C4228" s="11" t="s">
        <v>5270</v>
      </c>
      <c r="D4228" s="11" t="s">
        <v>5271</v>
      </c>
      <c r="E4228" s="11" t="s">
        <v>5271</v>
      </c>
      <c r="F4228" s="18" t="s">
        <v>5272</v>
      </c>
      <c r="G4228" s="2" t="s">
        <v>30</v>
      </c>
      <c r="H4228" s="157">
        <v>90</v>
      </c>
      <c r="I4228" s="18">
        <v>470000000</v>
      </c>
      <c r="J4228" s="6" t="s">
        <v>32</v>
      </c>
      <c r="K4228" s="3" t="s">
        <v>2044</v>
      </c>
      <c r="L4228" s="11" t="s">
        <v>4889</v>
      </c>
      <c r="M4228" s="169"/>
      <c r="N4228" s="11" t="s">
        <v>4869</v>
      </c>
      <c r="O4228" s="19" t="s">
        <v>4960</v>
      </c>
      <c r="P4228" s="169"/>
      <c r="Q4228" s="170"/>
      <c r="R4228" s="171"/>
      <c r="S4228" s="173"/>
      <c r="T4228" s="23">
        <v>790169</v>
      </c>
      <c r="U4228" s="23">
        <f t="shared" si="2093"/>
        <v>884989.28</v>
      </c>
      <c r="V4228" s="169"/>
      <c r="W4228" s="2">
        <v>2016</v>
      </c>
      <c r="X4228" s="273"/>
    </row>
    <row r="4229" spans="1:24" ht="140.25" x14ac:dyDescent="0.25">
      <c r="A4229" s="6" t="s">
        <v>6750</v>
      </c>
      <c r="B4229" s="11" t="s">
        <v>25</v>
      </c>
      <c r="C4229" s="11" t="s">
        <v>5270</v>
      </c>
      <c r="D4229" s="11" t="s">
        <v>5271</v>
      </c>
      <c r="E4229" s="11" t="s">
        <v>5271</v>
      </c>
      <c r="F4229" s="18" t="s">
        <v>5273</v>
      </c>
      <c r="G4229" s="2" t="s">
        <v>30</v>
      </c>
      <c r="H4229" s="157">
        <v>90</v>
      </c>
      <c r="I4229" s="18">
        <v>470000000</v>
      </c>
      <c r="J4229" s="6" t="s">
        <v>32</v>
      </c>
      <c r="K4229" s="3" t="s">
        <v>240</v>
      </c>
      <c r="L4229" s="11" t="s">
        <v>5274</v>
      </c>
      <c r="M4229" s="16"/>
      <c r="N4229" s="11" t="s">
        <v>4869</v>
      </c>
      <c r="O4229" s="19" t="s">
        <v>4960</v>
      </c>
      <c r="P4229" s="169"/>
      <c r="Q4229" s="170"/>
      <c r="R4229" s="171"/>
      <c r="S4229" s="173"/>
      <c r="T4229" s="23">
        <v>362696</v>
      </c>
      <c r="U4229" s="23">
        <f t="shared" si="2093"/>
        <v>406219.52000000002</v>
      </c>
      <c r="V4229" s="169"/>
      <c r="W4229" s="2">
        <v>2016</v>
      </c>
      <c r="X4229" s="273"/>
    </row>
    <row r="4230" spans="1:24" ht="140.25" x14ac:dyDescent="0.25">
      <c r="A4230" s="6" t="s">
        <v>6751</v>
      </c>
      <c r="B4230" s="11" t="s">
        <v>25</v>
      </c>
      <c r="C4230" s="11" t="s">
        <v>5275</v>
      </c>
      <c r="D4230" s="11" t="s">
        <v>5276</v>
      </c>
      <c r="E4230" s="11" t="s">
        <v>5276</v>
      </c>
      <c r="F4230" s="18" t="s">
        <v>5276</v>
      </c>
      <c r="G4230" s="2" t="s">
        <v>2001</v>
      </c>
      <c r="H4230" s="131">
        <v>90</v>
      </c>
      <c r="I4230" s="18">
        <v>470000000</v>
      </c>
      <c r="J4230" s="6" t="s">
        <v>32</v>
      </c>
      <c r="K4230" s="11" t="s">
        <v>95</v>
      </c>
      <c r="L4230" s="18" t="s">
        <v>4889</v>
      </c>
      <c r="M4230" s="16"/>
      <c r="N4230" s="11" t="s">
        <v>5277</v>
      </c>
      <c r="O4230" s="19" t="s">
        <v>4960</v>
      </c>
      <c r="P4230" s="169"/>
      <c r="Q4230" s="170"/>
      <c r="R4230" s="171"/>
      <c r="S4230" s="173"/>
      <c r="T4230" s="23">
        <v>1592000</v>
      </c>
      <c r="U4230" s="23">
        <f t="shared" si="2093"/>
        <v>1783040.0000000002</v>
      </c>
      <c r="V4230" s="2"/>
      <c r="W4230" s="2">
        <v>2016</v>
      </c>
      <c r="X4230" s="275"/>
    </row>
    <row r="4231" spans="1:24" ht="140.25" x14ac:dyDescent="0.25">
      <c r="A4231" s="6" t="s">
        <v>6752</v>
      </c>
      <c r="B4231" s="90" t="s">
        <v>25</v>
      </c>
      <c r="C4231" s="160" t="s">
        <v>5278</v>
      </c>
      <c r="D4231" s="160" t="s">
        <v>5279</v>
      </c>
      <c r="E4231" s="160" t="s">
        <v>5279</v>
      </c>
      <c r="F4231" s="107" t="s">
        <v>5280</v>
      </c>
      <c r="G4231" s="158" t="s">
        <v>337</v>
      </c>
      <c r="H4231" s="159">
        <v>80</v>
      </c>
      <c r="I4231" s="107">
        <v>470000000</v>
      </c>
      <c r="J4231" s="6" t="s">
        <v>32</v>
      </c>
      <c r="K4231" s="11" t="s">
        <v>628</v>
      </c>
      <c r="L4231" s="90" t="s">
        <v>4889</v>
      </c>
      <c r="M4231" s="174"/>
      <c r="N4231" s="90" t="s">
        <v>4869</v>
      </c>
      <c r="O4231" s="175" t="s">
        <v>4960</v>
      </c>
      <c r="P4231" s="174"/>
      <c r="Q4231" s="176"/>
      <c r="R4231" s="177"/>
      <c r="S4231" s="178"/>
      <c r="T4231" s="117">
        <v>14329440</v>
      </c>
      <c r="U4231" s="23">
        <f t="shared" si="2093"/>
        <v>16048972.800000001</v>
      </c>
      <c r="V4231" s="158"/>
      <c r="W4231" s="158">
        <v>2016</v>
      </c>
      <c r="X4231" s="273"/>
    </row>
    <row r="4232" spans="1:24" ht="140.25" x14ac:dyDescent="0.25">
      <c r="A4232" s="6" t="s">
        <v>6753</v>
      </c>
      <c r="B4232" s="11" t="s">
        <v>25</v>
      </c>
      <c r="C4232" s="11" t="s">
        <v>5040</v>
      </c>
      <c r="D4232" s="11" t="s">
        <v>5041</v>
      </c>
      <c r="E4232" s="11" t="s">
        <v>5041</v>
      </c>
      <c r="F4232" s="18" t="s">
        <v>5281</v>
      </c>
      <c r="G4232" s="134" t="s">
        <v>30</v>
      </c>
      <c r="H4232" s="131">
        <v>90</v>
      </c>
      <c r="I4232" s="18">
        <v>470000000</v>
      </c>
      <c r="J4232" s="6" t="s">
        <v>32</v>
      </c>
      <c r="K4232" s="11" t="s">
        <v>152</v>
      </c>
      <c r="L4232" s="18" t="s">
        <v>4863</v>
      </c>
      <c r="M4232" s="16"/>
      <c r="N4232" s="11" t="s">
        <v>4869</v>
      </c>
      <c r="O4232" s="19" t="s">
        <v>4960</v>
      </c>
      <c r="P4232" s="16"/>
      <c r="Q4232" s="15"/>
      <c r="R4232" s="135"/>
      <c r="S4232" s="135"/>
      <c r="T4232" s="23">
        <v>343420</v>
      </c>
      <c r="U4232" s="23">
        <f t="shared" si="2093"/>
        <v>384630.4</v>
      </c>
      <c r="V4232" s="16"/>
      <c r="W4232" s="2">
        <v>2016</v>
      </c>
      <c r="X4232" s="273"/>
    </row>
    <row r="4233" spans="1:24" ht="140.25" x14ac:dyDescent="0.25">
      <c r="A4233" s="6" t="s">
        <v>6754</v>
      </c>
      <c r="B4233" s="11" t="s">
        <v>25</v>
      </c>
      <c r="C4233" s="11" t="s">
        <v>5040</v>
      </c>
      <c r="D4233" s="11" t="s">
        <v>5041</v>
      </c>
      <c r="E4233" s="11" t="s">
        <v>5041</v>
      </c>
      <c r="F4233" s="18" t="s">
        <v>5282</v>
      </c>
      <c r="G4233" s="134" t="s">
        <v>2001</v>
      </c>
      <c r="H4233" s="131">
        <v>90</v>
      </c>
      <c r="I4233" s="18">
        <v>470000000</v>
      </c>
      <c r="J4233" s="6" t="s">
        <v>32</v>
      </c>
      <c r="K4233" s="11" t="s">
        <v>152</v>
      </c>
      <c r="L4233" s="18" t="s">
        <v>4863</v>
      </c>
      <c r="M4233" s="169"/>
      <c r="N4233" s="11" t="s">
        <v>4869</v>
      </c>
      <c r="O4233" s="19" t="s">
        <v>4960</v>
      </c>
      <c r="P4233" s="169"/>
      <c r="Q4233" s="170"/>
      <c r="R4233" s="171"/>
      <c r="S4233" s="173"/>
      <c r="T4233" s="23">
        <v>632086</v>
      </c>
      <c r="U4233" s="23">
        <f t="shared" si="2093"/>
        <v>707936.32000000007</v>
      </c>
      <c r="V4233" s="16"/>
      <c r="W4233" s="2">
        <v>2016</v>
      </c>
      <c r="X4233" s="41"/>
    </row>
    <row r="4234" spans="1:24" ht="140.25" x14ac:dyDescent="0.25">
      <c r="A4234" s="6" t="s">
        <v>6755</v>
      </c>
      <c r="B4234" s="11" t="s">
        <v>25</v>
      </c>
      <c r="C4234" s="11" t="s">
        <v>5040</v>
      </c>
      <c r="D4234" s="11" t="s">
        <v>5041</v>
      </c>
      <c r="E4234" s="11" t="s">
        <v>5041</v>
      </c>
      <c r="F4234" s="18" t="s">
        <v>5283</v>
      </c>
      <c r="G4234" s="2" t="s">
        <v>30</v>
      </c>
      <c r="H4234" s="131">
        <v>90</v>
      </c>
      <c r="I4234" s="18">
        <v>470000000</v>
      </c>
      <c r="J4234" s="6" t="s">
        <v>32</v>
      </c>
      <c r="K4234" s="3" t="s">
        <v>2044</v>
      </c>
      <c r="L4234" s="18" t="s">
        <v>5266</v>
      </c>
      <c r="M4234" s="169"/>
      <c r="N4234" s="11" t="s">
        <v>4869</v>
      </c>
      <c r="O4234" s="19" t="s">
        <v>4960</v>
      </c>
      <c r="P4234" s="169"/>
      <c r="Q4234" s="170"/>
      <c r="R4234" s="171"/>
      <c r="S4234" s="173"/>
      <c r="T4234" s="23">
        <v>0</v>
      </c>
      <c r="U4234" s="23">
        <f t="shared" si="2093"/>
        <v>0</v>
      </c>
      <c r="V4234" s="16"/>
      <c r="W4234" s="2">
        <v>2016</v>
      </c>
      <c r="X4234" s="32" t="s">
        <v>7038</v>
      </c>
    </row>
    <row r="4235" spans="1:24" ht="140.25" x14ac:dyDescent="0.25">
      <c r="A4235" s="6" t="s">
        <v>7037</v>
      </c>
      <c r="B4235" s="11" t="s">
        <v>25</v>
      </c>
      <c r="C4235" s="11" t="s">
        <v>5040</v>
      </c>
      <c r="D4235" s="11" t="s">
        <v>5041</v>
      </c>
      <c r="E4235" s="11" t="s">
        <v>5041</v>
      </c>
      <c r="F4235" s="18" t="s">
        <v>5283</v>
      </c>
      <c r="G4235" s="2" t="s">
        <v>30</v>
      </c>
      <c r="H4235" s="131">
        <v>90</v>
      </c>
      <c r="I4235" s="18">
        <v>470000000</v>
      </c>
      <c r="J4235" s="6" t="s">
        <v>32</v>
      </c>
      <c r="K4235" s="3" t="s">
        <v>45</v>
      </c>
      <c r="L4235" s="18" t="s">
        <v>5266</v>
      </c>
      <c r="M4235" s="169"/>
      <c r="N4235" s="11" t="s">
        <v>4869</v>
      </c>
      <c r="O4235" s="19" t="s">
        <v>4960</v>
      </c>
      <c r="P4235" s="169"/>
      <c r="Q4235" s="170"/>
      <c r="R4235" s="171"/>
      <c r="S4235" s="173"/>
      <c r="T4235" s="23">
        <v>1837100</v>
      </c>
      <c r="U4235" s="23">
        <f t="shared" ref="U4235" si="2098">T4235*1.12</f>
        <v>2057552.0000000002</v>
      </c>
      <c r="V4235" s="16"/>
      <c r="W4235" s="2">
        <v>2016</v>
      </c>
      <c r="X4235" s="32"/>
    </row>
    <row r="4236" spans="1:24" ht="140.25" x14ac:dyDescent="0.25">
      <c r="A4236" s="6" t="s">
        <v>6756</v>
      </c>
      <c r="B4236" s="11" t="s">
        <v>25</v>
      </c>
      <c r="C4236" s="11" t="s">
        <v>4992</v>
      </c>
      <c r="D4236" s="11" t="s">
        <v>4993</v>
      </c>
      <c r="E4236" s="11" t="s">
        <v>4993</v>
      </c>
      <c r="F4236" s="18" t="s">
        <v>5284</v>
      </c>
      <c r="G4236" s="134" t="s">
        <v>2001</v>
      </c>
      <c r="H4236" s="131">
        <v>90</v>
      </c>
      <c r="I4236" s="18">
        <v>470000000</v>
      </c>
      <c r="J4236" s="6" t="s">
        <v>32</v>
      </c>
      <c r="K4236" s="11" t="s">
        <v>152</v>
      </c>
      <c r="L4236" s="18" t="s">
        <v>5285</v>
      </c>
      <c r="M4236" s="169"/>
      <c r="N4236" s="11" t="s">
        <v>4869</v>
      </c>
      <c r="O4236" s="19" t="s">
        <v>4960</v>
      </c>
      <c r="P4236" s="169"/>
      <c r="Q4236" s="170"/>
      <c r="R4236" s="171"/>
      <c r="S4236" s="173"/>
      <c r="T4236" s="23">
        <v>339535</v>
      </c>
      <c r="U4236" s="23">
        <f t="shared" ref="U4236:U4262" si="2099">T4236*1.12</f>
        <v>380279.2</v>
      </c>
      <c r="V4236" s="16"/>
      <c r="W4236" s="2">
        <v>2016</v>
      </c>
      <c r="X4236" s="265"/>
    </row>
    <row r="4237" spans="1:24" ht="140.25" x14ac:dyDescent="0.25">
      <c r="A4237" s="6" t="s">
        <v>6757</v>
      </c>
      <c r="B4237" s="11" t="s">
        <v>25</v>
      </c>
      <c r="C4237" s="11" t="s">
        <v>5286</v>
      </c>
      <c r="D4237" s="11" t="s">
        <v>5287</v>
      </c>
      <c r="E4237" s="11" t="s">
        <v>5287</v>
      </c>
      <c r="F4237" s="18" t="s">
        <v>5288</v>
      </c>
      <c r="G4237" s="134" t="s">
        <v>2001</v>
      </c>
      <c r="H4237" s="131">
        <v>90</v>
      </c>
      <c r="I4237" s="18">
        <v>470000000</v>
      </c>
      <c r="J4237" s="6" t="s">
        <v>32</v>
      </c>
      <c r="K4237" s="3" t="s">
        <v>240</v>
      </c>
      <c r="L4237" s="18" t="s">
        <v>5289</v>
      </c>
      <c r="M4237" s="16"/>
      <c r="N4237" s="11" t="s">
        <v>4869</v>
      </c>
      <c r="O4237" s="19" t="s">
        <v>4960</v>
      </c>
      <c r="P4237" s="16"/>
      <c r="Q4237" s="15"/>
      <c r="R4237" s="135"/>
      <c r="S4237" s="135"/>
      <c r="T4237" s="23">
        <v>32681341.013500001</v>
      </c>
      <c r="U4237" s="23">
        <f t="shared" si="2099"/>
        <v>36603101.935120001</v>
      </c>
      <c r="V4237" s="16"/>
      <c r="W4237" s="2">
        <v>2016</v>
      </c>
      <c r="X4237" s="41"/>
    </row>
    <row r="4238" spans="1:24" ht="76.5" x14ac:dyDescent="0.25">
      <c r="A4238" s="6" t="s">
        <v>6758</v>
      </c>
      <c r="B4238" s="11" t="s">
        <v>25</v>
      </c>
      <c r="C4238" s="11" t="s">
        <v>5096</v>
      </c>
      <c r="D4238" s="11" t="s">
        <v>5097</v>
      </c>
      <c r="E4238" s="11" t="s">
        <v>5098</v>
      </c>
      <c r="F4238" s="18" t="s">
        <v>5290</v>
      </c>
      <c r="G4238" s="134" t="s">
        <v>2001</v>
      </c>
      <c r="H4238" s="131">
        <v>100</v>
      </c>
      <c r="I4238" s="18">
        <v>470000000</v>
      </c>
      <c r="J4238" s="6" t="s">
        <v>32</v>
      </c>
      <c r="K4238" s="11" t="s">
        <v>267</v>
      </c>
      <c r="L4238" s="18" t="s">
        <v>4863</v>
      </c>
      <c r="M4238" s="16"/>
      <c r="N4238" s="11" t="s">
        <v>4869</v>
      </c>
      <c r="O4238" s="127" t="s">
        <v>5291</v>
      </c>
      <c r="P4238" s="16"/>
      <c r="Q4238" s="15"/>
      <c r="R4238" s="135"/>
      <c r="S4238" s="135"/>
      <c r="T4238" s="23">
        <v>287086</v>
      </c>
      <c r="U4238" s="23">
        <f t="shared" si="2099"/>
        <v>321536.32</v>
      </c>
      <c r="V4238" s="16"/>
      <c r="W4238" s="2">
        <v>2016</v>
      </c>
      <c r="X4238" s="17"/>
    </row>
    <row r="4239" spans="1:24" ht="102" x14ac:dyDescent="0.25">
      <c r="A4239" s="6" t="s">
        <v>6759</v>
      </c>
      <c r="B4239" s="11" t="s">
        <v>25</v>
      </c>
      <c r="C4239" s="11" t="s">
        <v>5292</v>
      </c>
      <c r="D4239" s="11" t="s">
        <v>5293</v>
      </c>
      <c r="E4239" s="11" t="s">
        <v>5294</v>
      </c>
      <c r="F4239" s="18" t="s">
        <v>5295</v>
      </c>
      <c r="G4239" s="134" t="s">
        <v>2001</v>
      </c>
      <c r="H4239" s="131">
        <v>100</v>
      </c>
      <c r="I4239" s="18">
        <v>470000000</v>
      </c>
      <c r="J4239" s="6" t="s">
        <v>32</v>
      </c>
      <c r="K4239" s="15" t="s">
        <v>5296</v>
      </c>
      <c r="L4239" s="18" t="s">
        <v>4863</v>
      </c>
      <c r="M4239" s="16"/>
      <c r="N4239" s="11" t="s">
        <v>5297</v>
      </c>
      <c r="O4239" s="19" t="s">
        <v>5298</v>
      </c>
      <c r="P4239" s="16"/>
      <c r="Q4239" s="15"/>
      <c r="R4239" s="135"/>
      <c r="S4239" s="135"/>
      <c r="T4239" s="23">
        <v>135000</v>
      </c>
      <c r="U4239" s="23">
        <f t="shared" si="2099"/>
        <v>151200</v>
      </c>
      <c r="V4239" s="16"/>
      <c r="W4239" s="2">
        <v>2016</v>
      </c>
      <c r="X4239" s="17"/>
    </row>
    <row r="4240" spans="1:24" ht="140.25" x14ac:dyDescent="0.25">
      <c r="A4240" s="6" t="s">
        <v>6760</v>
      </c>
      <c r="B4240" s="11" t="s">
        <v>25</v>
      </c>
      <c r="C4240" s="11" t="s">
        <v>5299</v>
      </c>
      <c r="D4240" s="11" t="s">
        <v>5300</v>
      </c>
      <c r="E4240" s="11" t="s">
        <v>5300</v>
      </c>
      <c r="F4240" s="18" t="s">
        <v>5301</v>
      </c>
      <c r="G4240" s="11" t="s">
        <v>2001</v>
      </c>
      <c r="H4240" s="78" t="s">
        <v>4030</v>
      </c>
      <c r="I4240" s="11">
        <v>470000000</v>
      </c>
      <c r="J4240" s="6" t="s">
        <v>32</v>
      </c>
      <c r="K4240" s="3" t="s">
        <v>2044</v>
      </c>
      <c r="L4240" s="11" t="s">
        <v>5302</v>
      </c>
      <c r="M4240" s="2"/>
      <c r="N4240" s="11" t="s">
        <v>4890</v>
      </c>
      <c r="O4240" s="127" t="s">
        <v>5303</v>
      </c>
      <c r="P4240" s="2"/>
      <c r="Q4240" s="11"/>
      <c r="R4240" s="9"/>
      <c r="S4240" s="9"/>
      <c r="T4240" s="23">
        <v>1239408</v>
      </c>
      <c r="U4240" s="23">
        <f t="shared" si="2099"/>
        <v>1388136.9600000002</v>
      </c>
      <c r="V4240" s="2" t="s">
        <v>2007</v>
      </c>
      <c r="W4240" s="2">
        <v>2016</v>
      </c>
      <c r="X4240" s="41"/>
    </row>
    <row r="4241" spans="1:24" ht="127.5" x14ac:dyDescent="0.25">
      <c r="A4241" s="6" t="s">
        <v>6761</v>
      </c>
      <c r="B4241" s="11" t="s">
        <v>25</v>
      </c>
      <c r="C4241" s="11" t="s">
        <v>5304</v>
      </c>
      <c r="D4241" s="11" t="s">
        <v>5305</v>
      </c>
      <c r="E4241" s="11" t="s">
        <v>5306</v>
      </c>
      <c r="F4241" s="18" t="s">
        <v>5306</v>
      </c>
      <c r="G4241" s="11" t="s">
        <v>2001</v>
      </c>
      <c r="H4241" s="78" t="s">
        <v>4030</v>
      </c>
      <c r="I4241" s="11">
        <v>470000000</v>
      </c>
      <c r="J4241" s="6" t="s">
        <v>32</v>
      </c>
      <c r="K4241" s="3" t="s">
        <v>2044</v>
      </c>
      <c r="L4241" s="11" t="s">
        <v>6784</v>
      </c>
      <c r="M4241" s="2"/>
      <c r="N4241" s="11" t="s">
        <v>4890</v>
      </c>
      <c r="O4241" s="127" t="s">
        <v>5307</v>
      </c>
      <c r="P4241" s="2"/>
      <c r="Q4241" s="11"/>
      <c r="R4241" s="9"/>
      <c r="S4241" s="9"/>
      <c r="T4241" s="23">
        <v>0</v>
      </c>
      <c r="U4241" s="23">
        <f t="shared" si="2099"/>
        <v>0</v>
      </c>
      <c r="V4241" s="2" t="s">
        <v>2007</v>
      </c>
      <c r="W4241" s="2">
        <v>2016</v>
      </c>
      <c r="X4241" s="2" t="s">
        <v>7044</v>
      </c>
    </row>
    <row r="4242" spans="1:24" ht="127.5" x14ac:dyDescent="0.25">
      <c r="A4242" s="6" t="s">
        <v>7088</v>
      </c>
      <c r="B4242" s="11" t="s">
        <v>25</v>
      </c>
      <c r="C4242" s="11" t="s">
        <v>5304</v>
      </c>
      <c r="D4242" s="11" t="s">
        <v>5305</v>
      </c>
      <c r="E4242" s="11" t="s">
        <v>5306</v>
      </c>
      <c r="F4242" s="18" t="s">
        <v>5306</v>
      </c>
      <c r="G4242" s="11" t="s">
        <v>2001</v>
      </c>
      <c r="H4242" s="78" t="s">
        <v>4030</v>
      </c>
      <c r="I4242" s="11">
        <v>470000000</v>
      </c>
      <c r="J4242" s="6" t="s">
        <v>32</v>
      </c>
      <c r="K4242" s="3" t="s">
        <v>2044</v>
      </c>
      <c r="L4242" s="11" t="s">
        <v>6784</v>
      </c>
      <c r="M4242" s="2"/>
      <c r="N4242" s="11" t="s">
        <v>4890</v>
      </c>
      <c r="O4242" s="127" t="s">
        <v>5307</v>
      </c>
      <c r="P4242" s="2"/>
      <c r="Q4242" s="11"/>
      <c r="R4242" s="9"/>
      <c r="S4242" s="9"/>
      <c r="T4242" s="23">
        <v>1720203294</v>
      </c>
      <c r="U4242" s="23">
        <f t="shared" ref="U4242" si="2100">T4242*1.12</f>
        <v>1926627689.2800002</v>
      </c>
      <c r="V4242" s="2" t="s">
        <v>2007</v>
      </c>
      <c r="W4242" s="2">
        <v>2016</v>
      </c>
      <c r="X4242" s="265"/>
    </row>
    <row r="4243" spans="1:24" ht="127.5" x14ac:dyDescent="0.25">
      <c r="A4243" s="6" t="s">
        <v>6762</v>
      </c>
      <c r="B4243" s="11" t="s">
        <v>25</v>
      </c>
      <c r="C4243" s="11" t="s">
        <v>5304</v>
      </c>
      <c r="D4243" s="11" t="s">
        <v>5305</v>
      </c>
      <c r="E4243" s="11" t="s">
        <v>5306</v>
      </c>
      <c r="F4243" s="18" t="s">
        <v>5306</v>
      </c>
      <c r="G4243" s="11" t="s">
        <v>2001</v>
      </c>
      <c r="H4243" s="78" t="s">
        <v>4030</v>
      </c>
      <c r="I4243" s="11">
        <v>470000000</v>
      </c>
      <c r="J4243" s="6" t="s">
        <v>32</v>
      </c>
      <c r="K4243" s="3" t="s">
        <v>45</v>
      </c>
      <c r="L4243" s="11" t="s">
        <v>5302</v>
      </c>
      <c r="M4243" s="2"/>
      <c r="N4243" s="11" t="s">
        <v>4890</v>
      </c>
      <c r="O4243" s="127" t="s">
        <v>5307</v>
      </c>
      <c r="P4243" s="2"/>
      <c r="Q4243" s="11"/>
      <c r="R4243" s="9"/>
      <c r="S4243" s="9"/>
      <c r="T4243" s="23">
        <v>0</v>
      </c>
      <c r="U4243" s="23">
        <f t="shared" si="2099"/>
        <v>0</v>
      </c>
      <c r="V4243" s="2" t="s">
        <v>2007</v>
      </c>
      <c r="W4243" s="2">
        <v>2016</v>
      </c>
      <c r="X4243" s="2" t="s">
        <v>6905</v>
      </c>
    </row>
    <row r="4244" spans="1:24" ht="140.25" x14ac:dyDescent="0.25">
      <c r="A4244" s="6" t="s">
        <v>6763</v>
      </c>
      <c r="B4244" s="11" t="s">
        <v>25</v>
      </c>
      <c r="C4244" s="11" t="s">
        <v>5308</v>
      </c>
      <c r="D4244" s="11" t="s">
        <v>5309</v>
      </c>
      <c r="E4244" s="11" t="s">
        <v>5309</v>
      </c>
      <c r="F4244" s="18" t="s">
        <v>5310</v>
      </c>
      <c r="G4244" s="11" t="s">
        <v>30</v>
      </c>
      <c r="H4244" s="78" t="s">
        <v>5311</v>
      </c>
      <c r="I4244" s="18">
        <v>470000000</v>
      </c>
      <c r="J4244" s="6" t="s">
        <v>32</v>
      </c>
      <c r="K4244" s="3" t="s">
        <v>2044</v>
      </c>
      <c r="L4244" s="11" t="s">
        <v>5312</v>
      </c>
      <c r="M4244" s="2"/>
      <c r="N4244" s="11" t="s">
        <v>4869</v>
      </c>
      <c r="O4244" s="19" t="s">
        <v>4960</v>
      </c>
      <c r="P4244" s="2"/>
      <c r="Q4244" s="11"/>
      <c r="R4244" s="9"/>
      <c r="S4244" s="9"/>
      <c r="T4244" s="23">
        <v>0</v>
      </c>
      <c r="U4244" s="23">
        <f t="shared" si="2099"/>
        <v>0</v>
      </c>
      <c r="V4244" s="2" t="s">
        <v>4892</v>
      </c>
      <c r="W4244" s="2">
        <v>2016</v>
      </c>
      <c r="X4244" s="11">
        <v>11</v>
      </c>
    </row>
    <row r="4245" spans="1:24" ht="140.25" x14ac:dyDescent="0.25">
      <c r="A4245" s="6" t="s">
        <v>7046</v>
      </c>
      <c r="B4245" s="11" t="s">
        <v>25</v>
      </c>
      <c r="C4245" s="11" t="s">
        <v>5308</v>
      </c>
      <c r="D4245" s="11" t="s">
        <v>5309</v>
      </c>
      <c r="E4245" s="11" t="s">
        <v>5309</v>
      </c>
      <c r="F4245" s="18" t="s">
        <v>5310</v>
      </c>
      <c r="G4245" s="11" t="s">
        <v>30</v>
      </c>
      <c r="H4245" s="78" t="s">
        <v>5311</v>
      </c>
      <c r="I4245" s="18">
        <v>470000000</v>
      </c>
      <c r="J4245" s="6" t="s">
        <v>32</v>
      </c>
      <c r="K4245" s="3" t="s">
        <v>45</v>
      </c>
      <c r="L4245" s="11" t="s">
        <v>5312</v>
      </c>
      <c r="M4245" s="2"/>
      <c r="N4245" s="11" t="s">
        <v>4869</v>
      </c>
      <c r="O4245" s="19" t="s">
        <v>4960</v>
      </c>
      <c r="P4245" s="2"/>
      <c r="Q4245" s="11"/>
      <c r="R4245" s="9"/>
      <c r="S4245" s="9"/>
      <c r="T4245" s="23">
        <v>1800000</v>
      </c>
      <c r="U4245" s="23">
        <f t="shared" si="2099"/>
        <v>2016000.0000000002</v>
      </c>
      <c r="V4245" s="2" t="s">
        <v>4892</v>
      </c>
      <c r="W4245" s="2">
        <v>2016</v>
      </c>
      <c r="X4245" s="11"/>
    </row>
    <row r="4246" spans="1:24" ht="140.25" x14ac:dyDescent="0.25">
      <c r="A4246" s="6" t="s">
        <v>6764</v>
      </c>
      <c r="B4246" s="11" t="s">
        <v>25</v>
      </c>
      <c r="C4246" s="11" t="s">
        <v>5313</v>
      </c>
      <c r="D4246" s="11" t="s">
        <v>5314</v>
      </c>
      <c r="E4246" s="11" t="s">
        <v>5314</v>
      </c>
      <c r="F4246" s="18" t="s">
        <v>5320</v>
      </c>
      <c r="G4246" s="2" t="s">
        <v>337</v>
      </c>
      <c r="H4246" s="78" t="s">
        <v>5311</v>
      </c>
      <c r="I4246" s="18">
        <v>470000000</v>
      </c>
      <c r="J4246" s="6" t="s">
        <v>32</v>
      </c>
      <c r="K4246" s="3" t="s">
        <v>45</v>
      </c>
      <c r="L4246" s="257" t="s">
        <v>5319</v>
      </c>
      <c r="M4246" s="241"/>
      <c r="N4246" s="11" t="s">
        <v>4869</v>
      </c>
      <c r="O4246" s="19" t="s">
        <v>4960</v>
      </c>
      <c r="P4246" s="241"/>
      <c r="Q4246" s="241"/>
      <c r="R4246" s="241"/>
      <c r="S4246" s="241"/>
      <c r="T4246" s="23">
        <v>0</v>
      </c>
      <c r="U4246" s="23">
        <f t="shared" si="2099"/>
        <v>0</v>
      </c>
      <c r="V4246" s="241"/>
      <c r="W4246" s="2">
        <v>2016</v>
      </c>
      <c r="X4246" s="2" t="s">
        <v>7025</v>
      </c>
    </row>
    <row r="4247" spans="1:24" ht="140.25" x14ac:dyDescent="0.25">
      <c r="A4247" s="6" t="s">
        <v>7089</v>
      </c>
      <c r="B4247" s="11" t="s">
        <v>25</v>
      </c>
      <c r="C4247" s="11" t="s">
        <v>5313</v>
      </c>
      <c r="D4247" s="11" t="s">
        <v>5314</v>
      </c>
      <c r="E4247" s="11" t="s">
        <v>5314</v>
      </c>
      <c r="F4247" s="18" t="s">
        <v>5320</v>
      </c>
      <c r="G4247" s="2" t="s">
        <v>337</v>
      </c>
      <c r="H4247" s="78" t="s">
        <v>5311</v>
      </c>
      <c r="I4247" s="18">
        <v>470000000</v>
      </c>
      <c r="J4247" s="6" t="s">
        <v>32</v>
      </c>
      <c r="K4247" s="3" t="s">
        <v>240</v>
      </c>
      <c r="L4247" s="257" t="s">
        <v>5319</v>
      </c>
      <c r="M4247" s="241"/>
      <c r="N4247" s="11" t="s">
        <v>4869</v>
      </c>
      <c r="O4247" s="19" t="s">
        <v>4960</v>
      </c>
      <c r="P4247" s="241"/>
      <c r="Q4247" s="241"/>
      <c r="R4247" s="241"/>
      <c r="S4247" s="241"/>
      <c r="T4247" s="23">
        <v>25954280</v>
      </c>
      <c r="U4247" s="23">
        <f t="shared" ref="U4247" si="2101">T4247*1.12</f>
        <v>29068793.600000001</v>
      </c>
      <c r="V4247" s="241"/>
      <c r="W4247" s="2">
        <v>2016</v>
      </c>
      <c r="X4247" s="265"/>
    </row>
    <row r="4248" spans="1:24" ht="140.25" x14ac:dyDescent="0.25">
      <c r="A4248" s="6" t="s">
        <v>6765</v>
      </c>
      <c r="B4248" s="11" t="s">
        <v>25</v>
      </c>
      <c r="C4248" s="11" t="s">
        <v>5304</v>
      </c>
      <c r="D4248" s="11" t="s">
        <v>5305</v>
      </c>
      <c r="E4248" s="11" t="s">
        <v>5306</v>
      </c>
      <c r="F4248" s="18" t="s">
        <v>5316</v>
      </c>
      <c r="G4248" s="2" t="s">
        <v>337</v>
      </c>
      <c r="H4248" s="78" t="s">
        <v>5311</v>
      </c>
      <c r="I4248" s="18">
        <v>470000000</v>
      </c>
      <c r="J4248" s="6" t="s">
        <v>32</v>
      </c>
      <c r="K4248" s="3" t="s">
        <v>45</v>
      </c>
      <c r="L4248" s="257" t="s">
        <v>5319</v>
      </c>
      <c r="M4248" s="241"/>
      <c r="N4248" s="11" t="s">
        <v>4869</v>
      </c>
      <c r="O4248" s="19" t="s">
        <v>4960</v>
      </c>
      <c r="P4248" s="241"/>
      <c r="Q4248" s="241"/>
      <c r="R4248" s="241"/>
      <c r="S4248" s="241"/>
      <c r="T4248" s="23">
        <v>0</v>
      </c>
      <c r="U4248" s="23">
        <f t="shared" si="2099"/>
        <v>0</v>
      </c>
      <c r="V4248" s="241"/>
      <c r="W4248" s="2">
        <v>2016</v>
      </c>
      <c r="X4248" s="2" t="s">
        <v>7025</v>
      </c>
    </row>
    <row r="4249" spans="1:24" ht="140.25" x14ac:dyDescent="0.25">
      <c r="A4249" s="6" t="s">
        <v>7090</v>
      </c>
      <c r="B4249" s="11" t="s">
        <v>25</v>
      </c>
      <c r="C4249" s="11" t="s">
        <v>5304</v>
      </c>
      <c r="D4249" s="11" t="s">
        <v>5305</v>
      </c>
      <c r="E4249" s="11" t="s">
        <v>5306</v>
      </c>
      <c r="F4249" s="18" t="s">
        <v>5316</v>
      </c>
      <c r="G4249" s="2" t="s">
        <v>337</v>
      </c>
      <c r="H4249" s="78" t="s">
        <v>5311</v>
      </c>
      <c r="I4249" s="18">
        <v>470000000</v>
      </c>
      <c r="J4249" s="6" t="s">
        <v>32</v>
      </c>
      <c r="K4249" s="3" t="s">
        <v>240</v>
      </c>
      <c r="L4249" s="257" t="s">
        <v>5319</v>
      </c>
      <c r="M4249" s="241"/>
      <c r="N4249" s="11" t="s">
        <v>4869</v>
      </c>
      <c r="O4249" s="19" t="s">
        <v>4960</v>
      </c>
      <c r="P4249" s="241"/>
      <c r="Q4249" s="241"/>
      <c r="R4249" s="241"/>
      <c r="S4249" s="241"/>
      <c r="T4249" s="23">
        <v>30377050</v>
      </c>
      <c r="U4249" s="23">
        <f t="shared" ref="U4249" si="2102">T4249*1.12</f>
        <v>34022296</v>
      </c>
      <c r="V4249" s="241"/>
      <c r="W4249" s="2">
        <v>2016</v>
      </c>
      <c r="X4249" s="265"/>
    </row>
    <row r="4250" spans="1:24" ht="140.25" x14ac:dyDescent="0.25">
      <c r="A4250" s="6" t="s">
        <v>6766</v>
      </c>
      <c r="B4250" s="11" t="s">
        <v>25</v>
      </c>
      <c r="C4250" s="11" t="s">
        <v>5313</v>
      </c>
      <c r="D4250" s="11" t="s">
        <v>5314</v>
      </c>
      <c r="E4250" s="11" t="s">
        <v>5314</v>
      </c>
      <c r="F4250" s="18" t="s">
        <v>5315</v>
      </c>
      <c r="G4250" s="2" t="s">
        <v>337</v>
      </c>
      <c r="H4250" s="78" t="s">
        <v>5311</v>
      </c>
      <c r="I4250" s="18">
        <v>470000000</v>
      </c>
      <c r="J4250" s="6" t="s">
        <v>32</v>
      </c>
      <c r="K4250" s="3" t="s">
        <v>45</v>
      </c>
      <c r="L4250" s="257" t="s">
        <v>5319</v>
      </c>
      <c r="M4250" s="241"/>
      <c r="N4250" s="11" t="s">
        <v>4869</v>
      </c>
      <c r="O4250" s="19" t="s">
        <v>4960</v>
      </c>
      <c r="P4250" s="241"/>
      <c r="Q4250" s="241"/>
      <c r="R4250" s="241"/>
      <c r="S4250" s="241"/>
      <c r="T4250" s="23">
        <v>0</v>
      </c>
      <c r="U4250" s="23">
        <f t="shared" si="2099"/>
        <v>0</v>
      </c>
      <c r="V4250" s="241"/>
      <c r="W4250" s="2">
        <v>2016</v>
      </c>
      <c r="X4250" s="2" t="s">
        <v>7025</v>
      </c>
    </row>
    <row r="4251" spans="1:24" ht="140.25" x14ac:dyDescent="0.25">
      <c r="A4251" s="6" t="s">
        <v>7091</v>
      </c>
      <c r="B4251" s="11" t="s">
        <v>25</v>
      </c>
      <c r="C4251" s="11" t="s">
        <v>5313</v>
      </c>
      <c r="D4251" s="11" t="s">
        <v>5314</v>
      </c>
      <c r="E4251" s="11" t="s">
        <v>5314</v>
      </c>
      <c r="F4251" s="18" t="s">
        <v>5315</v>
      </c>
      <c r="G4251" s="2" t="s">
        <v>337</v>
      </c>
      <c r="H4251" s="78" t="s">
        <v>5311</v>
      </c>
      <c r="I4251" s="18">
        <v>470000000</v>
      </c>
      <c r="J4251" s="6" t="s">
        <v>32</v>
      </c>
      <c r="K4251" s="3" t="s">
        <v>240</v>
      </c>
      <c r="L4251" s="257" t="s">
        <v>5319</v>
      </c>
      <c r="M4251" s="241"/>
      <c r="N4251" s="11" t="s">
        <v>4869</v>
      </c>
      <c r="O4251" s="19" t="s">
        <v>4960</v>
      </c>
      <c r="P4251" s="241"/>
      <c r="Q4251" s="241"/>
      <c r="R4251" s="241"/>
      <c r="S4251" s="241"/>
      <c r="T4251" s="23">
        <v>27678750</v>
      </c>
      <c r="U4251" s="23">
        <f t="shared" ref="U4251" si="2103">T4251*1.12</f>
        <v>31000200.000000004</v>
      </c>
      <c r="V4251" s="241"/>
      <c r="W4251" s="2">
        <v>2016</v>
      </c>
      <c r="X4251" s="265"/>
    </row>
    <row r="4252" spans="1:24" ht="140.25" x14ac:dyDescent="0.25">
      <c r="A4252" s="6" t="s">
        <v>6767</v>
      </c>
      <c r="B4252" s="11" t="s">
        <v>25</v>
      </c>
      <c r="C4252" s="11" t="s">
        <v>5304</v>
      </c>
      <c r="D4252" s="11" t="s">
        <v>5305</v>
      </c>
      <c r="E4252" s="11" t="s">
        <v>5306</v>
      </c>
      <c r="F4252" s="18" t="s">
        <v>5321</v>
      </c>
      <c r="G4252" s="2" t="s">
        <v>337</v>
      </c>
      <c r="H4252" s="78" t="s">
        <v>5311</v>
      </c>
      <c r="I4252" s="18">
        <v>470000000</v>
      </c>
      <c r="J4252" s="6" t="s">
        <v>32</v>
      </c>
      <c r="K4252" s="3" t="s">
        <v>45</v>
      </c>
      <c r="L4252" s="257" t="s">
        <v>5319</v>
      </c>
      <c r="M4252" s="241"/>
      <c r="N4252" s="11" t="s">
        <v>4869</v>
      </c>
      <c r="O4252" s="19" t="s">
        <v>4960</v>
      </c>
      <c r="P4252" s="241"/>
      <c r="Q4252" s="241"/>
      <c r="R4252" s="241"/>
      <c r="S4252" s="241"/>
      <c r="T4252" s="23">
        <v>0</v>
      </c>
      <c r="U4252" s="23">
        <f t="shared" si="2099"/>
        <v>0</v>
      </c>
      <c r="V4252" s="241"/>
      <c r="W4252" s="2">
        <v>2016</v>
      </c>
      <c r="X4252" s="2">
        <v>7.11</v>
      </c>
    </row>
    <row r="4253" spans="1:24" ht="140.25" x14ac:dyDescent="0.25">
      <c r="A4253" s="6" t="s">
        <v>7092</v>
      </c>
      <c r="B4253" s="11" t="s">
        <v>25</v>
      </c>
      <c r="C4253" s="11" t="s">
        <v>5304</v>
      </c>
      <c r="D4253" s="11" t="s">
        <v>5305</v>
      </c>
      <c r="E4253" s="11" t="s">
        <v>5306</v>
      </c>
      <c r="F4253" s="18" t="s">
        <v>5321</v>
      </c>
      <c r="G4253" s="2" t="s">
        <v>30</v>
      </c>
      <c r="H4253" s="78" t="s">
        <v>5311</v>
      </c>
      <c r="I4253" s="18">
        <v>470000000</v>
      </c>
      <c r="J4253" s="6" t="s">
        <v>32</v>
      </c>
      <c r="K4253" s="3" t="s">
        <v>240</v>
      </c>
      <c r="L4253" s="257" t="s">
        <v>5319</v>
      </c>
      <c r="M4253" s="241"/>
      <c r="N4253" s="11" t="s">
        <v>4869</v>
      </c>
      <c r="O4253" s="19" t="s">
        <v>4960</v>
      </c>
      <c r="P4253" s="241"/>
      <c r="Q4253" s="241"/>
      <c r="R4253" s="241"/>
      <c r="S4253" s="241"/>
      <c r="T4253" s="23">
        <v>6194100</v>
      </c>
      <c r="U4253" s="23">
        <f t="shared" ref="U4253" si="2104">T4253*1.12</f>
        <v>6937392.0000000009</v>
      </c>
      <c r="V4253" s="241"/>
      <c r="W4253" s="2">
        <v>2016</v>
      </c>
      <c r="X4253" s="265"/>
    </row>
    <row r="4254" spans="1:24" ht="140.25" x14ac:dyDescent="0.25">
      <c r="A4254" s="6" t="s">
        <v>6768</v>
      </c>
      <c r="B4254" s="11" t="s">
        <v>25</v>
      </c>
      <c r="C4254" s="11" t="s">
        <v>5263</v>
      </c>
      <c r="D4254" s="11" t="s">
        <v>5264</v>
      </c>
      <c r="E4254" s="11" t="s">
        <v>5264</v>
      </c>
      <c r="F4254" s="18" t="s">
        <v>5317</v>
      </c>
      <c r="G4254" s="2" t="s">
        <v>337</v>
      </c>
      <c r="H4254" s="78" t="s">
        <v>5311</v>
      </c>
      <c r="I4254" s="18">
        <v>470000000</v>
      </c>
      <c r="J4254" s="6" t="s">
        <v>32</v>
      </c>
      <c r="K4254" s="3" t="s">
        <v>45</v>
      </c>
      <c r="L4254" s="257" t="s">
        <v>5319</v>
      </c>
      <c r="M4254" s="241"/>
      <c r="N4254" s="11" t="s">
        <v>4869</v>
      </c>
      <c r="O4254" s="19" t="s">
        <v>4960</v>
      </c>
      <c r="P4254" s="241"/>
      <c r="Q4254" s="241"/>
      <c r="R4254" s="241"/>
      <c r="S4254" s="241"/>
      <c r="T4254" s="23">
        <v>0</v>
      </c>
      <c r="U4254" s="23">
        <f t="shared" si="2099"/>
        <v>0</v>
      </c>
      <c r="V4254" s="241"/>
      <c r="W4254" s="2">
        <v>2016</v>
      </c>
      <c r="X4254" s="2" t="s">
        <v>7025</v>
      </c>
    </row>
    <row r="4255" spans="1:24" ht="140.25" x14ac:dyDescent="0.25">
      <c r="A4255" s="6" t="s">
        <v>7093</v>
      </c>
      <c r="B4255" s="11" t="s">
        <v>25</v>
      </c>
      <c r="C4255" s="11" t="s">
        <v>5263</v>
      </c>
      <c r="D4255" s="11" t="s">
        <v>5264</v>
      </c>
      <c r="E4255" s="11" t="s">
        <v>5264</v>
      </c>
      <c r="F4255" s="18" t="s">
        <v>5317</v>
      </c>
      <c r="G4255" s="2" t="s">
        <v>337</v>
      </c>
      <c r="H4255" s="78" t="s">
        <v>5311</v>
      </c>
      <c r="I4255" s="18">
        <v>470000000</v>
      </c>
      <c r="J4255" s="6" t="s">
        <v>32</v>
      </c>
      <c r="K4255" s="3" t="s">
        <v>240</v>
      </c>
      <c r="L4255" s="257" t="s">
        <v>5319</v>
      </c>
      <c r="M4255" s="241"/>
      <c r="N4255" s="11" t="s">
        <v>4869</v>
      </c>
      <c r="O4255" s="19" t="s">
        <v>4960</v>
      </c>
      <c r="P4255" s="241"/>
      <c r="Q4255" s="241"/>
      <c r="R4255" s="241"/>
      <c r="S4255" s="241"/>
      <c r="T4255" s="23">
        <v>12154450</v>
      </c>
      <c r="U4255" s="23">
        <f t="shared" ref="U4255" si="2105">T4255*1.12</f>
        <v>13612984.000000002</v>
      </c>
      <c r="V4255" s="241"/>
      <c r="W4255" s="2">
        <v>2016</v>
      </c>
      <c r="X4255" s="265"/>
    </row>
    <row r="4256" spans="1:24" ht="140.25" x14ac:dyDescent="0.25">
      <c r="A4256" s="6" t="s">
        <v>6769</v>
      </c>
      <c r="B4256" s="11" t="s">
        <v>25</v>
      </c>
      <c r="C4256" s="11" t="s">
        <v>5304</v>
      </c>
      <c r="D4256" s="11" t="s">
        <v>5305</v>
      </c>
      <c r="E4256" s="11" t="s">
        <v>5306</v>
      </c>
      <c r="F4256" s="18" t="s">
        <v>5318</v>
      </c>
      <c r="G4256" s="2" t="s">
        <v>337</v>
      </c>
      <c r="H4256" s="78" t="s">
        <v>5311</v>
      </c>
      <c r="I4256" s="18">
        <v>470000000</v>
      </c>
      <c r="J4256" s="6" t="s">
        <v>32</v>
      </c>
      <c r="K4256" s="3" t="s">
        <v>45</v>
      </c>
      <c r="L4256" s="257" t="s">
        <v>5319</v>
      </c>
      <c r="M4256" s="241"/>
      <c r="N4256" s="11" t="s">
        <v>4869</v>
      </c>
      <c r="O4256" s="19" t="s">
        <v>4960</v>
      </c>
      <c r="P4256" s="241"/>
      <c r="Q4256" s="241"/>
      <c r="R4256" s="241"/>
      <c r="S4256" s="241"/>
      <c r="T4256" s="23">
        <v>0</v>
      </c>
      <c r="U4256" s="23">
        <f t="shared" si="2099"/>
        <v>0</v>
      </c>
      <c r="V4256" s="241"/>
      <c r="W4256" s="2">
        <v>2016</v>
      </c>
      <c r="X4256" s="2" t="s">
        <v>7025</v>
      </c>
    </row>
    <row r="4257" spans="1:24" ht="140.25" x14ac:dyDescent="0.25">
      <c r="A4257" s="6" t="s">
        <v>7094</v>
      </c>
      <c r="B4257" s="11" t="s">
        <v>25</v>
      </c>
      <c r="C4257" s="11" t="s">
        <v>5304</v>
      </c>
      <c r="D4257" s="11" t="s">
        <v>5305</v>
      </c>
      <c r="E4257" s="11" t="s">
        <v>5306</v>
      </c>
      <c r="F4257" s="18" t="s">
        <v>5318</v>
      </c>
      <c r="G4257" s="2" t="s">
        <v>337</v>
      </c>
      <c r="H4257" s="78" t="s">
        <v>5311</v>
      </c>
      <c r="I4257" s="18">
        <v>470000000</v>
      </c>
      <c r="J4257" s="6" t="s">
        <v>32</v>
      </c>
      <c r="K4257" s="3" t="s">
        <v>240</v>
      </c>
      <c r="L4257" s="257" t="s">
        <v>5319</v>
      </c>
      <c r="M4257" s="241"/>
      <c r="N4257" s="11" t="s">
        <v>4869</v>
      </c>
      <c r="O4257" s="19" t="s">
        <v>4960</v>
      </c>
      <c r="P4257" s="241"/>
      <c r="Q4257" s="241"/>
      <c r="R4257" s="241"/>
      <c r="S4257" s="241"/>
      <c r="T4257" s="23">
        <v>38447750</v>
      </c>
      <c r="U4257" s="23">
        <f t="shared" ref="U4257" si="2106">T4257*1.12</f>
        <v>43061480.000000007</v>
      </c>
      <c r="V4257" s="241"/>
      <c r="W4257" s="2">
        <v>2016</v>
      </c>
      <c r="X4257" s="265"/>
    </row>
    <row r="4258" spans="1:24" ht="140.25" x14ac:dyDescent="0.25">
      <c r="A4258" s="6" t="s">
        <v>6770</v>
      </c>
      <c r="B4258" s="11" t="s">
        <v>25</v>
      </c>
      <c r="C4258" s="11" t="s">
        <v>5304</v>
      </c>
      <c r="D4258" s="11" t="s">
        <v>5305</v>
      </c>
      <c r="E4258" s="11" t="s">
        <v>5306</v>
      </c>
      <c r="F4258" s="18" t="s">
        <v>5322</v>
      </c>
      <c r="G4258" s="2" t="s">
        <v>337</v>
      </c>
      <c r="H4258" s="78" t="s">
        <v>5311</v>
      </c>
      <c r="I4258" s="18">
        <v>470000000</v>
      </c>
      <c r="J4258" s="6" t="s">
        <v>32</v>
      </c>
      <c r="K4258" s="3" t="s">
        <v>240</v>
      </c>
      <c r="L4258" s="257" t="s">
        <v>5319</v>
      </c>
      <c r="M4258" s="241"/>
      <c r="N4258" s="11" t="s">
        <v>4869</v>
      </c>
      <c r="O4258" s="19" t="s">
        <v>4960</v>
      </c>
      <c r="P4258" s="241"/>
      <c r="Q4258" s="241"/>
      <c r="R4258" s="241"/>
      <c r="S4258" s="241"/>
      <c r="T4258" s="23">
        <v>22770000</v>
      </c>
      <c r="U4258" s="23">
        <f t="shared" si="2099"/>
        <v>25502400.000000004</v>
      </c>
      <c r="V4258" s="241"/>
      <c r="W4258" s="2">
        <v>2016</v>
      </c>
      <c r="X4258" s="265"/>
    </row>
    <row r="4259" spans="1:24" ht="140.25" x14ac:dyDescent="0.25">
      <c r="A4259" s="6" t="s">
        <v>6771</v>
      </c>
      <c r="B4259" s="11" t="s">
        <v>25</v>
      </c>
      <c r="C4259" s="11" t="s">
        <v>5304</v>
      </c>
      <c r="D4259" s="11" t="s">
        <v>5305</v>
      </c>
      <c r="E4259" s="11" t="s">
        <v>5306</v>
      </c>
      <c r="F4259" s="18" t="s">
        <v>5323</v>
      </c>
      <c r="G4259" s="258" t="s">
        <v>30</v>
      </c>
      <c r="H4259" s="78" t="s">
        <v>5311</v>
      </c>
      <c r="I4259" s="18">
        <v>470000000</v>
      </c>
      <c r="J4259" s="6" t="s">
        <v>32</v>
      </c>
      <c r="K4259" s="3" t="s">
        <v>240</v>
      </c>
      <c r="L4259" s="257" t="s">
        <v>5319</v>
      </c>
      <c r="M4259" s="241"/>
      <c r="N4259" s="11" t="s">
        <v>4869</v>
      </c>
      <c r="O4259" s="19" t="s">
        <v>4960</v>
      </c>
      <c r="P4259" s="241"/>
      <c r="Q4259" s="241"/>
      <c r="R4259" s="241"/>
      <c r="S4259" s="241"/>
      <c r="T4259" s="23">
        <v>5692500</v>
      </c>
      <c r="U4259" s="23">
        <f t="shared" si="2099"/>
        <v>6375600.0000000009</v>
      </c>
      <c r="V4259" s="241"/>
      <c r="W4259" s="2">
        <v>2016</v>
      </c>
      <c r="X4259" s="265"/>
    </row>
    <row r="4260" spans="1:24" ht="140.25" x14ac:dyDescent="0.25">
      <c r="A4260" s="6" t="s">
        <v>6772</v>
      </c>
      <c r="B4260" s="11" t="s">
        <v>25</v>
      </c>
      <c r="C4260" s="11" t="s">
        <v>5304</v>
      </c>
      <c r="D4260" s="11" t="s">
        <v>5305</v>
      </c>
      <c r="E4260" s="11" t="s">
        <v>5306</v>
      </c>
      <c r="F4260" s="18" t="s">
        <v>5324</v>
      </c>
      <c r="G4260" s="258" t="s">
        <v>30</v>
      </c>
      <c r="H4260" s="78" t="s">
        <v>5311</v>
      </c>
      <c r="I4260" s="18">
        <v>470000000</v>
      </c>
      <c r="J4260" s="6" t="s">
        <v>32</v>
      </c>
      <c r="K4260" s="3" t="s">
        <v>240</v>
      </c>
      <c r="L4260" s="257" t="s">
        <v>5319</v>
      </c>
      <c r="M4260" s="241"/>
      <c r="N4260" s="11" t="s">
        <v>4869</v>
      </c>
      <c r="O4260" s="19" t="s">
        <v>4960</v>
      </c>
      <c r="P4260" s="241"/>
      <c r="Q4260" s="241"/>
      <c r="R4260" s="241"/>
      <c r="S4260" s="241"/>
      <c r="T4260" s="23">
        <v>2846745</v>
      </c>
      <c r="U4260" s="23">
        <f t="shared" si="2099"/>
        <v>3188354.4000000004</v>
      </c>
      <c r="V4260" s="241"/>
      <c r="W4260" s="2">
        <v>2016</v>
      </c>
      <c r="X4260" s="265"/>
    </row>
    <row r="4261" spans="1:24" ht="140.25" x14ac:dyDescent="0.25">
      <c r="A4261" s="6" t="s">
        <v>6773</v>
      </c>
      <c r="B4261" s="11" t="s">
        <v>25</v>
      </c>
      <c r="C4261" s="11" t="s">
        <v>5304</v>
      </c>
      <c r="D4261" s="11" t="s">
        <v>5305</v>
      </c>
      <c r="E4261" s="11" t="s">
        <v>5306</v>
      </c>
      <c r="F4261" s="18" t="s">
        <v>5325</v>
      </c>
      <c r="G4261" s="258" t="s">
        <v>30</v>
      </c>
      <c r="H4261" s="78" t="s">
        <v>5311</v>
      </c>
      <c r="I4261" s="18">
        <v>470000000</v>
      </c>
      <c r="J4261" s="6" t="s">
        <v>32</v>
      </c>
      <c r="K4261" s="3" t="s">
        <v>240</v>
      </c>
      <c r="L4261" s="257" t="s">
        <v>5319</v>
      </c>
      <c r="M4261" s="241"/>
      <c r="N4261" s="179" t="s">
        <v>5326</v>
      </c>
      <c r="O4261" s="19" t="s">
        <v>4960</v>
      </c>
      <c r="P4261" s="241"/>
      <c r="Q4261" s="241"/>
      <c r="R4261" s="241"/>
      <c r="S4261" s="241"/>
      <c r="T4261" s="23">
        <v>7383420</v>
      </c>
      <c r="U4261" s="23">
        <f t="shared" si="2099"/>
        <v>8269430.4000000004</v>
      </c>
      <c r="V4261" s="241"/>
      <c r="W4261" s="2">
        <v>2016</v>
      </c>
      <c r="X4261" s="265"/>
    </row>
    <row r="4262" spans="1:24" ht="140.25" x14ac:dyDescent="0.25">
      <c r="A4262" s="6" t="s">
        <v>6774</v>
      </c>
      <c r="B4262" s="11" t="s">
        <v>25</v>
      </c>
      <c r="C4262" s="11" t="s">
        <v>5304</v>
      </c>
      <c r="D4262" s="11" t="s">
        <v>5305</v>
      </c>
      <c r="E4262" s="11" t="s">
        <v>5306</v>
      </c>
      <c r="F4262" s="18" t="s">
        <v>5327</v>
      </c>
      <c r="G4262" s="258" t="s">
        <v>30</v>
      </c>
      <c r="H4262" s="78" t="s">
        <v>5311</v>
      </c>
      <c r="I4262" s="18">
        <v>470000000</v>
      </c>
      <c r="J4262" s="6" t="s">
        <v>32</v>
      </c>
      <c r="K4262" s="11" t="s">
        <v>267</v>
      </c>
      <c r="L4262" s="257" t="s">
        <v>5319</v>
      </c>
      <c r="M4262" s="241"/>
      <c r="N4262" s="11" t="s">
        <v>4869</v>
      </c>
      <c r="O4262" s="19" t="s">
        <v>4960</v>
      </c>
      <c r="P4262" s="241"/>
      <c r="Q4262" s="241"/>
      <c r="R4262" s="241"/>
      <c r="S4262" s="241"/>
      <c r="T4262" s="23">
        <v>1709180</v>
      </c>
      <c r="U4262" s="23">
        <f t="shared" si="2099"/>
        <v>1914281.6</v>
      </c>
      <c r="V4262" s="241"/>
      <c r="W4262" s="2">
        <v>2016</v>
      </c>
      <c r="X4262" s="265"/>
    </row>
    <row r="4263" spans="1:24" ht="140.25" x14ac:dyDescent="0.25">
      <c r="A4263" s="6" t="s">
        <v>6775</v>
      </c>
      <c r="B4263" s="11" t="s">
        <v>25</v>
      </c>
      <c r="C4263" s="11" t="s">
        <v>5066</v>
      </c>
      <c r="D4263" s="11" t="s">
        <v>5067</v>
      </c>
      <c r="E4263" s="11" t="s">
        <v>5067</v>
      </c>
      <c r="F4263" s="18" t="s">
        <v>5336</v>
      </c>
      <c r="G4263" s="18" t="s">
        <v>2001</v>
      </c>
      <c r="H4263" s="18">
        <v>100</v>
      </c>
      <c r="I4263" s="18">
        <v>470000000</v>
      </c>
      <c r="J4263" s="6" t="s">
        <v>32</v>
      </c>
      <c r="K4263" s="6" t="s">
        <v>460</v>
      </c>
      <c r="L4263" s="6" t="s">
        <v>5337</v>
      </c>
      <c r="M4263" s="241"/>
      <c r="N4263" s="6" t="s">
        <v>4869</v>
      </c>
      <c r="O4263" s="6" t="s">
        <v>4960</v>
      </c>
      <c r="P4263" s="241"/>
      <c r="Q4263" s="241"/>
      <c r="R4263" s="241"/>
      <c r="S4263" s="241"/>
      <c r="T4263" s="23">
        <v>1357660.71</v>
      </c>
      <c r="U4263" s="23">
        <f t="shared" ref="U4263" si="2107">T4263*1.12</f>
        <v>1520579.9952</v>
      </c>
      <c r="V4263" s="23" t="s">
        <v>5221</v>
      </c>
      <c r="W4263" s="2">
        <v>2016</v>
      </c>
      <c r="X4263" s="265"/>
    </row>
    <row r="4264" spans="1:24" ht="140.25" x14ac:dyDescent="0.25">
      <c r="A4264" s="6" t="s">
        <v>6776</v>
      </c>
      <c r="B4264" s="11" t="s">
        <v>25</v>
      </c>
      <c r="C4264" s="11" t="s">
        <v>5338</v>
      </c>
      <c r="D4264" s="11" t="s">
        <v>5339</v>
      </c>
      <c r="E4264" s="11" t="s">
        <v>5339</v>
      </c>
      <c r="F4264" s="11" t="s">
        <v>5340</v>
      </c>
      <c r="G4264" s="11" t="s">
        <v>337</v>
      </c>
      <c r="H4264" s="11">
        <v>50</v>
      </c>
      <c r="I4264" s="18">
        <v>470000000</v>
      </c>
      <c r="J4264" s="6" t="s">
        <v>32</v>
      </c>
      <c r="K4264" s="6" t="s">
        <v>628</v>
      </c>
      <c r="L4264" s="6" t="s">
        <v>5337</v>
      </c>
      <c r="M4264" s="19"/>
      <c r="N4264" s="6" t="s">
        <v>4869</v>
      </c>
      <c r="O4264" s="6" t="s">
        <v>4960</v>
      </c>
      <c r="P4264" s="241"/>
      <c r="Q4264" s="241"/>
      <c r="R4264" s="241"/>
      <c r="S4264" s="241"/>
      <c r="T4264" s="23">
        <v>55463696</v>
      </c>
      <c r="U4264" s="23">
        <f>T4264*1.12</f>
        <v>62119339.520000003</v>
      </c>
      <c r="V4264" s="23" t="s">
        <v>5221</v>
      </c>
      <c r="W4264" s="2">
        <v>2016</v>
      </c>
      <c r="X4264" s="265"/>
    </row>
    <row r="4265" spans="1:24" ht="140.25" x14ac:dyDescent="0.25">
      <c r="A4265" s="6" t="s">
        <v>6777</v>
      </c>
      <c r="B4265" s="11" t="s">
        <v>25</v>
      </c>
      <c r="C4265" s="11" t="s">
        <v>6785</v>
      </c>
      <c r="D4265" s="11" t="s">
        <v>6786</v>
      </c>
      <c r="E4265" s="11" t="s">
        <v>6787</v>
      </c>
      <c r="F4265" s="11" t="s">
        <v>6786</v>
      </c>
      <c r="G4265" s="11" t="s">
        <v>2001</v>
      </c>
      <c r="H4265" s="11">
        <v>90</v>
      </c>
      <c r="I4265" s="18">
        <v>470000000</v>
      </c>
      <c r="J4265" s="6" t="s">
        <v>32</v>
      </c>
      <c r="K4265" s="6" t="s">
        <v>460</v>
      </c>
      <c r="L4265" s="6" t="s">
        <v>6788</v>
      </c>
      <c r="M4265" s="19"/>
      <c r="N4265" s="11" t="s">
        <v>4869</v>
      </c>
      <c r="O4265" s="6" t="s">
        <v>6793</v>
      </c>
      <c r="P4265" s="241"/>
      <c r="Q4265" s="241"/>
      <c r="R4265" s="241"/>
      <c r="S4265" s="241"/>
      <c r="T4265" s="23">
        <v>5000000</v>
      </c>
      <c r="U4265" s="23">
        <f>T4265*1.12</f>
        <v>5600000.0000000009</v>
      </c>
      <c r="V4265" s="23" t="s">
        <v>5221</v>
      </c>
      <c r="W4265" s="2">
        <v>2016</v>
      </c>
      <c r="X4265" s="265"/>
    </row>
    <row r="4266" spans="1:24" ht="140.25" x14ac:dyDescent="0.25">
      <c r="A4266" s="6" t="s">
        <v>7098</v>
      </c>
      <c r="B4266" s="15" t="s">
        <v>25</v>
      </c>
      <c r="C4266" s="11" t="s">
        <v>7099</v>
      </c>
      <c r="D4266" s="11" t="s">
        <v>7100</v>
      </c>
      <c r="E4266" s="11" t="s">
        <v>7100</v>
      </c>
      <c r="F4266" s="11" t="s">
        <v>7101</v>
      </c>
      <c r="G4266" s="2" t="s">
        <v>30</v>
      </c>
      <c r="H4266" s="25">
        <v>50</v>
      </c>
      <c r="I4266" s="18">
        <v>470000000</v>
      </c>
      <c r="J4266" s="6" t="s">
        <v>32</v>
      </c>
      <c r="K4266" s="6" t="s">
        <v>240</v>
      </c>
      <c r="L4266" s="18" t="s">
        <v>4040</v>
      </c>
      <c r="M4266" s="241"/>
      <c r="N4266" s="11" t="s">
        <v>4869</v>
      </c>
      <c r="O4266" s="119" t="s">
        <v>7132</v>
      </c>
      <c r="P4266" s="241"/>
      <c r="Q4266" s="241"/>
      <c r="R4266" s="241"/>
      <c r="S4266" s="22"/>
      <c r="T4266" s="22">
        <v>685040.88</v>
      </c>
      <c r="U4266" s="23">
        <f t="shared" ref="U4266:U4268" si="2108">T4266*1.12</f>
        <v>767245.78560000006</v>
      </c>
      <c r="V4266" s="23" t="s">
        <v>5221</v>
      </c>
      <c r="W4266" s="2">
        <v>2016</v>
      </c>
      <c r="X4266" s="265"/>
    </row>
    <row r="4267" spans="1:24" ht="127.5" x14ac:dyDescent="0.25">
      <c r="A4267" s="6" t="s">
        <v>7112</v>
      </c>
      <c r="B4267" s="15" t="s">
        <v>25</v>
      </c>
      <c r="C4267" s="11" t="s">
        <v>7113</v>
      </c>
      <c r="D4267" s="11" t="s">
        <v>7114</v>
      </c>
      <c r="E4267" s="11" t="s">
        <v>7115</v>
      </c>
      <c r="F4267" s="11" t="s">
        <v>7116</v>
      </c>
      <c r="G4267" s="2" t="s">
        <v>30</v>
      </c>
      <c r="H4267" s="25">
        <v>50</v>
      </c>
      <c r="I4267" s="18">
        <v>470000000</v>
      </c>
      <c r="J4267" s="6" t="s">
        <v>32</v>
      </c>
      <c r="K4267" s="6" t="s">
        <v>95</v>
      </c>
      <c r="L4267" s="6" t="s">
        <v>6788</v>
      </c>
      <c r="M4267" s="241"/>
      <c r="N4267" s="119" t="s">
        <v>7118</v>
      </c>
      <c r="O4267" s="127" t="s">
        <v>7117</v>
      </c>
      <c r="P4267" s="241"/>
      <c r="Q4267" s="241"/>
      <c r="R4267" s="241"/>
      <c r="S4267" s="22"/>
      <c r="T4267" s="22">
        <v>3500000</v>
      </c>
      <c r="U4267" s="23">
        <f t="shared" si="2108"/>
        <v>3920000.0000000005</v>
      </c>
      <c r="V4267" s="23" t="s">
        <v>5221</v>
      </c>
      <c r="W4267" s="2">
        <v>2016</v>
      </c>
      <c r="X4267" s="265"/>
    </row>
    <row r="4268" spans="1:24" ht="140.25" x14ac:dyDescent="0.25">
      <c r="A4268" s="6" t="s">
        <v>7120</v>
      </c>
      <c r="B4268" s="15" t="s">
        <v>25</v>
      </c>
      <c r="C4268" s="11" t="s">
        <v>5286</v>
      </c>
      <c r="D4268" s="11" t="s">
        <v>5287</v>
      </c>
      <c r="E4268" s="11" t="s">
        <v>5287</v>
      </c>
      <c r="F4268" s="11" t="s">
        <v>7122</v>
      </c>
      <c r="G4268" s="2" t="s">
        <v>2001</v>
      </c>
      <c r="H4268" s="25">
        <v>100</v>
      </c>
      <c r="I4268" s="18">
        <v>470000000</v>
      </c>
      <c r="J4268" s="6" t="s">
        <v>32</v>
      </c>
      <c r="K4268" s="6" t="s">
        <v>240</v>
      </c>
      <c r="L4268" s="6" t="s">
        <v>6788</v>
      </c>
      <c r="M4268" s="241"/>
      <c r="N4268" s="11" t="s">
        <v>4869</v>
      </c>
      <c r="O4268" s="119" t="s">
        <v>7132</v>
      </c>
      <c r="P4268" s="241"/>
      <c r="Q4268" s="241"/>
      <c r="R4268" s="22"/>
      <c r="S4268" s="22"/>
      <c r="T4268" s="22">
        <v>2413472</v>
      </c>
      <c r="U4268" s="23">
        <f t="shared" si="2108"/>
        <v>2703088.64</v>
      </c>
      <c r="V4268" s="23" t="s">
        <v>2007</v>
      </c>
      <c r="W4268" s="2">
        <v>2016</v>
      </c>
      <c r="X4268" s="265"/>
    </row>
    <row r="4269" spans="1:24" ht="140.25" x14ac:dyDescent="0.25">
      <c r="A4269" s="6" t="s">
        <v>7121</v>
      </c>
      <c r="B4269" s="15" t="s">
        <v>25</v>
      </c>
      <c r="C4269" s="11" t="s">
        <v>5286</v>
      </c>
      <c r="D4269" s="11" t="s">
        <v>5287</v>
      </c>
      <c r="E4269" s="11" t="s">
        <v>5287</v>
      </c>
      <c r="F4269" s="11" t="s">
        <v>7123</v>
      </c>
      <c r="G4269" s="2" t="s">
        <v>337</v>
      </c>
      <c r="H4269" s="25">
        <v>100</v>
      </c>
      <c r="I4269" s="18">
        <v>470000000</v>
      </c>
      <c r="J4269" s="6" t="s">
        <v>32</v>
      </c>
      <c r="K4269" s="6" t="s">
        <v>240</v>
      </c>
      <c r="L4269" s="6" t="s">
        <v>6788</v>
      </c>
      <c r="M4269" s="241"/>
      <c r="N4269" s="11" t="s">
        <v>4869</v>
      </c>
      <c r="O4269" s="119" t="s">
        <v>7132</v>
      </c>
      <c r="P4269" s="241"/>
      <c r="Q4269" s="241"/>
      <c r="R4269" s="241"/>
      <c r="S4269" s="22"/>
      <c r="T4269" s="22">
        <v>13889528</v>
      </c>
      <c r="U4269" s="23">
        <f t="shared" ref="U4269:U4288" si="2109">T4269*1.12</f>
        <v>15556271.360000001</v>
      </c>
      <c r="V4269" s="23"/>
      <c r="W4269" s="2">
        <v>2016</v>
      </c>
      <c r="X4269" s="265"/>
    </row>
    <row r="4270" spans="1:24" ht="114.75" x14ac:dyDescent="0.25">
      <c r="A4270" s="6" t="s">
        <v>7131</v>
      </c>
      <c r="B4270" s="15" t="s">
        <v>25</v>
      </c>
      <c r="C4270" s="11" t="s">
        <v>7396</v>
      </c>
      <c r="D4270" s="11" t="s">
        <v>7397</v>
      </c>
      <c r="E4270" s="11" t="s">
        <v>7397</v>
      </c>
      <c r="F4270" s="11" t="s">
        <v>10454</v>
      </c>
      <c r="G4270" s="2" t="s">
        <v>2001</v>
      </c>
      <c r="H4270" s="25">
        <v>100</v>
      </c>
      <c r="I4270" s="18">
        <v>470000000</v>
      </c>
      <c r="J4270" s="6" t="s">
        <v>32</v>
      </c>
      <c r="K4270" s="6" t="s">
        <v>45</v>
      </c>
      <c r="L4270" s="6" t="s">
        <v>6788</v>
      </c>
      <c r="M4270" s="241"/>
      <c r="N4270" s="11" t="s">
        <v>7532</v>
      </c>
      <c r="O4270" s="19" t="s">
        <v>7531</v>
      </c>
      <c r="P4270" s="241"/>
      <c r="Q4270" s="241"/>
      <c r="R4270" s="241"/>
      <c r="S4270" s="22"/>
      <c r="T4270" s="22">
        <v>4325.8900000000003</v>
      </c>
      <c r="U4270" s="23">
        <f t="shared" si="2109"/>
        <v>4844.9968000000008</v>
      </c>
      <c r="V4270" s="23" t="s">
        <v>5221</v>
      </c>
      <c r="W4270" s="2">
        <v>2016</v>
      </c>
      <c r="X4270" s="265"/>
    </row>
    <row r="4271" spans="1:24" ht="140.25" x14ac:dyDescent="0.25">
      <c r="A4271" s="6" t="s">
        <v>10107</v>
      </c>
      <c r="B4271" s="15" t="s">
        <v>25</v>
      </c>
      <c r="C4271" s="11" t="s">
        <v>10108</v>
      </c>
      <c r="D4271" s="11" t="s">
        <v>10109</v>
      </c>
      <c r="E4271" s="11" t="s">
        <v>10109</v>
      </c>
      <c r="F4271" s="11" t="s">
        <v>10109</v>
      </c>
      <c r="G4271" s="2" t="s">
        <v>337</v>
      </c>
      <c r="H4271" s="25">
        <v>100</v>
      </c>
      <c r="I4271" s="18">
        <v>470000000</v>
      </c>
      <c r="J4271" s="6" t="s">
        <v>32</v>
      </c>
      <c r="K4271" s="6" t="s">
        <v>240</v>
      </c>
      <c r="L4271" s="6" t="s">
        <v>6788</v>
      </c>
      <c r="M4271" s="241"/>
      <c r="N4271" s="11" t="s">
        <v>10416</v>
      </c>
      <c r="O4271" s="119" t="s">
        <v>7132</v>
      </c>
      <c r="P4271" s="241"/>
      <c r="Q4271" s="241"/>
      <c r="R4271" s="241"/>
      <c r="S4271" s="22"/>
      <c r="T4271" s="22">
        <v>12100000</v>
      </c>
      <c r="U4271" s="23">
        <f t="shared" si="2109"/>
        <v>13552000.000000002</v>
      </c>
      <c r="V4271" s="23" t="s">
        <v>5221</v>
      </c>
      <c r="W4271" s="2">
        <v>2016</v>
      </c>
      <c r="X4271" s="265"/>
    </row>
    <row r="4272" spans="1:24" ht="178.5" x14ac:dyDescent="0.25">
      <c r="A4272" s="6" t="s">
        <v>10562</v>
      </c>
      <c r="B4272" s="15" t="s">
        <v>25</v>
      </c>
      <c r="C4272" s="18" t="s">
        <v>10571</v>
      </c>
      <c r="D4272" s="18" t="s">
        <v>10572</v>
      </c>
      <c r="E4272" s="18" t="s">
        <v>10572</v>
      </c>
      <c r="F4272" s="18" t="s">
        <v>10573</v>
      </c>
      <c r="G4272" s="147" t="s">
        <v>2001</v>
      </c>
      <c r="H4272" s="147">
        <v>100</v>
      </c>
      <c r="I4272" s="18">
        <v>470000000</v>
      </c>
      <c r="J4272" s="6" t="s">
        <v>32</v>
      </c>
      <c r="K4272" s="3" t="s">
        <v>240</v>
      </c>
      <c r="L4272" s="11" t="s">
        <v>4885</v>
      </c>
      <c r="M4272" s="25"/>
      <c r="N4272" s="11" t="s">
        <v>10557</v>
      </c>
      <c r="O4272" s="18" t="s">
        <v>5065</v>
      </c>
      <c r="P4272" s="2"/>
      <c r="Q4272" s="11"/>
      <c r="R4272" s="127"/>
      <c r="S4272" s="2"/>
      <c r="T4272" s="23">
        <v>0</v>
      </c>
      <c r="U4272" s="9">
        <f t="shared" si="2109"/>
        <v>0</v>
      </c>
      <c r="V4272" s="23" t="s">
        <v>5221</v>
      </c>
      <c r="W4272" s="98">
        <v>2016</v>
      </c>
      <c r="X4272" s="41" t="s">
        <v>7044</v>
      </c>
    </row>
    <row r="4273" spans="1:24" ht="178.5" x14ac:dyDescent="0.25">
      <c r="A4273" s="6" t="s">
        <v>10734</v>
      </c>
      <c r="B4273" s="15" t="s">
        <v>25</v>
      </c>
      <c r="C4273" s="18" t="s">
        <v>10571</v>
      </c>
      <c r="D4273" s="18" t="s">
        <v>10572</v>
      </c>
      <c r="E4273" s="18" t="s">
        <v>10572</v>
      </c>
      <c r="F4273" s="18" t="s">
        <v>10573</v>
      </c>
      <c r="G4273" s="147" t="s">
        <v>2001</v>
      </c>
      <c r="H4273" s="147">
        <v>100</v>
      </c>
      <c r="I4273" s="18">
        <v>470000000</v>
      </c>
      <c r="J4273" s="6" t="s">
        <v>32</v>
      </c>
      <c r="K4273" s="3" t="s">
        <v>240</v>
      </c>
      <c r="L4273" s="11" t="s">
        <v>4885</v>
      </c>
      <c r="M4273" s="25"/>
      <c r="N4273" s="11" t="s">
        <v>10557</v>
      </c>
      <c r="O4273" s="18" t="s">
        <v>5065</v>
      </c>
      <c r="P4273" s="2"/>
      <c r="Q4273" s="11"/>
      <c r="R4273" s="127"/>
      <c r="S4273" s="2"/>
      <c r="T4273" s="23">
        <v>1367811</v>
      </c>
      <c r="U4273" s="9">
        <f t="shared" ref="U4273" si="2110">T4273*1.12</f>
        <v>1531948.32</v>
      </c>
      <c r="V4273" s="23" t="s">
        <v>5221</v>
      </c>
      <c r="W4273" s="98">
        <v>2016</v>
      </c>
      <c r="X4273" s="41"/>
    </row>
    <row r="4274" spans="1:24" ht="178.5" x14ac:dyDescent="0.25">
      <c r="A4274" s="6" t="s">
        <v>10563</v>
      </c>
      <c r="B4274" s="15" t="s">
        <v>25</v>
      </c>
      <c r="C4274" s="18" t="s">
        <v>10571</v>
      </c>
      <c r="D4274" s="18" t="s">
        <v>10572</v>
      </c>
      <c r="E4274" s="18" t="s">
        <v>10572</v>
      </c>
      <c r="F4274" s="18" t="s">
        <v>10574</v>
      </c>
      <c r="G4274" s="147" t="s">
        <v>2001</v>
      </c>
      <c r="H4274" s="147">
        <v>100</v>
      </c>
      <c r="I4274" s="18">
        <v>470000000</v>
      </c>
      <c r="J4274" s="6" t="s">
        <v>32</v>
      </c>
      <c r="K4274" s="3" t="s">
        <v>240</v>
      </c>
      <c r="L4274" s="11" t="s">
        <v>4885</v>
      </c>
      <c r="M4274" s="25"/>
      <c r="N4274" s="11" t="s">
        <v>10557</v>
      </c>
      <c r="O4274" s="18" t="s">
        <v>5065</v>
      </c>
      <c r="P4274" s="2"/>
      <c r="Q4274" s="11"/>
      <c r="R4274" s="23"/>
      <c r="S4274" s="23"/>
      <c r="T4274" s="23">
        <v>0</v>
      </c>
      <c r="U4274" s="23">
        <f t="shared" si="2109"/>
        <v>0</v>
      </c>
      <c r="V4274" s="23" t="s">
        <v>5221</v>
      </c>
      <c r="W4274" s="98">
        <v>2016</v>
      </c>
      <c r="X4274" s="98" t="s">
        <v>7044</v>
      </c>
    </row>
    <row r="4275" spans="1:24" ht="178.5" x14ac:dyDescent="0.25">
      <c r="A4275" s="6" t="s">
        <v>10735</v>
      </c>
      <c r="B4275" s="15" t="s">
        <v>25</v>
      </c>
      <c r="C4275" s="18" t="s">
        <v>10571</v>
      </c>
      <c r="D4275" s="18" t="s">
        <v>10572</v>
      </c>
      <c r="E4275" s="18" t="s">
        <v>10572</v>
      </c>
      <c r="F4275" s="18" t="s">
        <v>10574</v>
      </c>
      <c r="G4275" s="147" t="s">
        <v>2001</v>
      </c>
      <c r="H4275" s="147">
        <v>100</v>
      </c>
      <c r="I4275" s="18">
        <v>470000000</v>
      </c>
      <c r="J4275" s="6" t="s">
        <v>32</v>
      </c>
      <c r="K4275" s="3" t="s">
        <v>240</v>
      </c>
      <c r="L4275" s="11" t="s">
        <v>4885</v>
      </c>
      <c r="M4275" s="25"/>
      <c r="N4275" s="11" t="s">
        <v>10557</v>
      </c>
      <c r="O4275" s="18" t="s">
        <v>5065</v>
      </c>
      <c r="P4275" s="2"/>
      <c r="Q4275" s="11"/>
      <c r="R4275" s="23"/>
      <c r="S4275" s="23"/>
      <c r="T4275" s="23">
        <v>1207204</v>
      </c>
      <c r="U4275" s="23">
        <f t="shared" ref="U4275" si="2111">T4275*1.12</f>
        <v>1352068.4800000002</v>
      </c>
      <c r="V4275" s="23" t="s">
        <v>5221</v>
      </c>
      <c r="W4275" s="98">
        <v>2016</v>
      </c>
      <c r="X4275" s="265"/>
    </row>
    <row r="4276" spans="1:24" ht="191.25" x14ac:dyDescent="0.25">
      <c r="A4276" s="6" t="s">
        <v>10564</v>
      </c>
      <c r="B4276" s="15" t="s">
        <v>25</v>
      </c>
      <c r="C4276" s="18" t="s">
        <v>10571</v>
      </c>
      <c r="D4276" s="18" t="s">
        <v>10572</v>
      </c>
      <c r="E4276" s="18" t="s">
        <v>10572</v>
      </c>
      <c r="F4276" s="18" t="s">
        <v>10575</v>
      </c>
      <c r="G4276" s="147" t="s">
        <v>2001</v>
      </c>
      <c r="H4276" s="147">
        <v>100</v>
      </c>
      <c r="I4276" s="18">
        <v>470000000</v>
      </c>
      <c r="J4276" s="6" t="s">
        <v>32</v>
      </c>
      <c r="K4276" s="3" t="s">
        <v>240</v>
      </c>
      <c r="L4276" s="11" t="s">
        <v>4885</v>
      </c>
      <c r="M4276" s="25"/>
      <c r="N4276" s="11" t="s">
        <v>10557</v>
      </c>
      <c r="O4276" s="18" t="s">
        <v>5065</v>
      </c>
      <c r="P4276" s="2"/>
      <c r="Q4276" s="11"/>
      <c r="R4276" s="23"/>
      <c r="S4276" s="23"/>
      <c r="T4276" s="23">
        <v>0</v>
      </c>
      <c r="U4276" s="23">
        <f t="shared" si="2109"/>
        <v>0</v>
      </c>
      <c r="V4276" s="23" t="s">
        <v>5221</v>
      </c>
      <c r="W4276" s="98">
        <v>2016</v>
      </c>
      <c r="X4276" s="98" t="s">
        <v>7044</v>
      </c>
    </row>
    <row r="4277" spans="1:24" ht="191.25" x14ac:dyDescent="0.25">
      <c r="A4277" s="6" t="s">
        <v>10736</v>
      </c>
      <c r="B4277" s="15" t="s">
        <v>25</v>
      </c>
      <c r="C4277" s="18" t="s">
        <v>10571</v>
      </c>
      <c r="D4277" s="18" t="s">
        <v>10572</v>
      </c>
      <c r="E4277" s="18" t="s">
        <v>10572</v>
      </c>
      <c r="F4277" s="18" t="s">
        <v>10575</v>
      </c>
      <c r="G4277" s="147" t="s">
        <v>2001</v>
      </c>
      <c r="H4277" s="147">
        <v>100</v>
      </c>
      <c r="I4277" s="18">
        <v>470000000</v>
      </c>
      <c r="J4277" s="6" t="s">
        <v>32</v>
      </c>
      <c r="K4277" s="3" t="s">
        <v>240</v>
      </c>
      <c r="L4277" s="11" t="s">
        <v>4885</v>
      </c>
      <c r="M4277" s="25"/>
      <c r="N4277" s="11" t="s">
        <v>10557</v>
      </c>
      <c r="O4277" s="18" t="s">
        <v>5065</v>
      </c>
      <c r="P4277" s="2"/>
      <c r="Q4277" s="11"/>
      <c r="R4277" s="23"/>
      <c r="S4277" s="23"/>
      <c r="T4277" s="23">
        <v>895620</v>
      </c>
      <c r="U4277" s="23">
        <f t="shared" ref="U4277" si="2112">T4277*1.12</f>
        <v>1003094.4000000001</v>
      </c>
      <c r="V4277" s="23" t="s">
        <v>5221</v>
      </c>
      <c r="W4277" s="98">
        <v>2016</v>
      </c>
      <c r="X4277" s="265"/>
    </row>
    <row r="4278" spans="1:24" ht="267.75" x14ac:dyDescent="0.25">
      <c r="A4278" s="6" t="s">
        <v>10565</v>
      </c>
      <c r="B4278" s="15" t="s">
        <v>25</v>
      </c>
      <c r="C4278" s="18" t="s">
        <v>5096</v>
      </c>
      <c r="D4278" s="18" t="s">
        <v>5097</v>
      </c>
      <c r="E4278" s="18" t="s">
        <v>5098</v>
      </c>
      <c r="F4278" s="18" t="s">
        <v>10576</v>
      </c>
      <c r="G4278" s="147" t="s">
        <v>2001</v>
      </c>
      <c r="H4278" s="147">
        <v>100</v>
      </c>
      <c r="I4278" s="18">
        <v>470000000</v>
      </c>
      <c r="J4278" s="6" t="s">
        <v>32</v>
      </c>
      <c r="K4278" s="3" t="s">
        <v>240</v>
      </c>
      <c r="L4278" s="11" t="s">
        <v>4885</v>
      </c>
      <c r="M4278" s="25"/>
      <c r="N4278" s="11" t="s">
        <v>10557</v>
      </c>
      <c r="O4278" s="18" t="s">
        <v>5065</v>
      </c>
      <c r="P4278" s="2"/>
      <c r="Q4278" s="11"/>
      <c r="R4278" s="23"/>
      <c r="S4278" s="23"/>
      <c r="T4278" s="23">
        <v>0</v>
      </c>
      <c r="U4278" s="23">
        <f t="shared" si="2109"/>
        <v>0</v>
      </c>
      <c r="V4278" s="23" t="s">
        <v>5221</v>
      </c>
      <c r="W4278" s="98">
        <v>2016</v>
      </c>
      <c r="X4278" s="98" t="s">
        <v>7044</v>
      </c>
    </row>
    <row r="4279" spans="1:24" ht="267.75" x14ac:dyDescent="0.25">
      <c r="A4279" s="6" t="s">
        <v>10737</v>
      </c>
      <c r="B4279" s="15" t="s">
        <v>25</v>
      </c>
      <c r="C4279" s="18" t="s">
        <v>5096</v>
      </c>
      <c r="D4279" s="18" t="s">
        <v>5097</v>
      </c>
      <c r="E4279" s="18" t="s">
        <v>5098</v>
      </c>
      <c r="F4279" s="18" t="s">
        <v>10576</v>
      </c>
      <c r="G4279" s="147" t="s">
        <v>2001</v>
      </c>
      <c r="H4279" s="147">
        <v>100</v>
      </c>
      <c r="I4279" s="18">
        <v>470000000</v>
      </c>
      <c r="J4279" s="6" t="s">
        <v>32</v>
      </c>
      <c r="K4279" s="3" t="s">
        <v>240</v>
      </c>
      <c r="L4279" s="11" t="s">
        <v>4885</v>
      </c>
      <c r="M4279" s="25"/>
      <c r="N4279" s="11" t="s">
        <v>10557</v>
      </c>
      <c r="O4279" s="18" t="s">
        <v>5065</v>
      </c>
      <c r="P4279" s="2"/>
      <c r="Q4279" s="11"/>
      <c r="R4279" s="23"/>
      <c r="S4279" s="23"/>
      <c r="T4279" s="23">
        <v>1412317</v>
      </c>
      <c r="U4279" s="23">
        <f t="shared" ref="U4279" si="2113">T4279*1.12</f>
        <v>1581795.04</v>
      </c>
      <c r="V4279" s="23" t="s">
        <v>5221</v>
      </c>
      <c r="W4279" s="98">
        <v>2016</v>
      </c>
      <c r="X4279" s="265"/>
    </row>
    <row r="4280" spans="1:24" ht="267.75" x14ac:dyDescent="0.25">
      <c r="A4280" s="6" t="s">
        <v>10566</v>
      </c>
      <c r="B4280" s="15" t="s">
        <v>25</v>
      </c>
      <c r="C4280" s="18" t="s">
        <v>5096</v>
      </c>
      <c r="D4280" s="18" t="s">
        <v>5097</v>
      </c>
      <c r="E4280" s="18" t="s">
        <v>5098</v>
      </c>
      <c r="F4280" s="18" t="s">
        <v>10577</v>
      </c>
      <c r="G4280" s="147" t="s">
        <v>2001</v>
      </c>
      <c r="H4280" s="147">
        <v>100</v>
      </c>
      <c r="I4280" s="18">
        <v>470000000</v>
      </c>
      <c r="J4280" s="6" t="s">
        <v>32</v>
      </c>
      <c r="K4280" s="3" t="s">
        <v>240</v>
      </c>
      <c r="L4280" s="11" t="s">
        <v>4885</v>
      </c>
      <c r="M4280" s="25"/>
      <c r="N4280" s="11" t="s">
        <v>10557</v>
      </c>
      <c r="O4280" s="18" t="s">
        <v>5065</v>
      </c>
      <c r="P4280" s="2"/>
      <c r="Q4280" s="11"/>
      <c r="R4280" s="23"/>
      <c r="S4280" s="23"/>
      <c r="T4280" s="23">
        <v>0</v>
      </c>
      <c r="U4280" s="23">
        <f t="shared" si="2109"/>
        <v>0</v>
      </c>
      <c r="V4280" s="23" t="s">
        <v>5221</v>
      </c>
      <c r="W4280" s="98">
        <v>2016</v>
      </c>
      <c r="X4280" s="98" t="s">
        <v>7044</v>
      </c>
    </row>
    <row r="4281" spans="1:24" ht="267.75" x14ac:dyDescent="0.25">
      <c r="A4281" s="6" t="s">
        <v>10738</v>
      </c>
      <c r="B4281" s="15" t="s">
        <v>25</v>
      </c>
      <c r="C4281" s="18" t="s">
        <v>5096</v>
      </c>
      <c r="D4281" s="18" t="s">
        <v>5097</v>
      </c>
      <c r="E4281" s="18" t="s">
        <v>5098</v>
      </c>
      <c r="F4281" s="18" t="s">
        <v>10577</v>
      </c>
      <c r="G4281" s="147" t="s">
        <v>2001</v>
      </c>
      <c r="H4281" s="147">
        <v>100</v>
      </c>
      <c r="I4281" s="18">
        <v>470000000</v>
      </c>
      <c r="J4281" s="6" t="s">
        <v>32</v>
      </c>
      <c r="K4281" s="3" t="s">
        <v>240</v>
      </c>
      <c r="L4281" s="11" t="s">
        <v>4885</v>
      </c>
      <c r="M4281" s="25"/>
      <c r="N4281" s="11" t="s">
        <v>10557</v>
      </c>
      <c r="O4281" s="18" t="s">
        <v>5065</v>
      </c>
      <c r="P4281" s="2"/>
      <c r="Q4281" s="11"/>
      <c r="R4281" s="23"/>
      <c r="S4281" s="23"/>
      <c r="T4281" s="23">
        <v>1320952</v>
      </c>
      <c r="U4281" s="23">
        <f t="shared" ref="U4281" si="2114">T4281*1.12</f>
        <v>1479466.2400000002</v>
      </c>
      <c r="V4281" s="23" t="s">
        <v>5221</v>
      </c>
      <c r="W4281" s="98">
        <v>2016</v>
      </c>
      <c r="X4281" s="265"/>
    </row>
    <row r="4282" spans="1:24" ht="280.5" x14ac:dyDescent="0.25">
      <c r="A4282" s="6" t="s">
        <v>10567</v>
      </c>
      <c r="B4282" s="15" t="s">
        <v>25</v>
      </c>
      <c r="C4282" s="18" t="s">
        <v>5096</v>
      </c>
      <c r="D4282" s="18" t="s">
        <v>5097</v>
      </c>
      <c r="E4282" s="18" t="s">
        <v>5098</v>
      </c>
      <c r="F4282" s="18" t="s">
        <v>10578</v>
      </c>
      <c r="G4282" s="147" t="s">
        <v>2001</v>
      </c>
      <c r="H4282" s="147">
        <v>100</v>
      </c>
      <c r="I4282" s="18">
        <v>470000000</v>
      </c>
      <c r="J4282" s="6" t="s">
        <v>32</v>
      </c>
      <c r="K4282" s="3" t="s">
        <v>240</v>
      </c>
      <c r="L4282" s="11" t="s">
        <v>4885</v>
      </c>
      <c r="M4282" s="25"/>
      <c r="N4282" s="11" t="s">
        <v>10557</v>
      </c>
      <c r="O4282" s="18" t="s">
        <v>5065</v>
      </c>
      <c r="P4282" s="2"/>
      <c r="Q4282" s="11"/>
      <c r="R4282" s="23"/>
      <c r="S4282" s="23"/>
      <c r="T4282" s="23">
        <v>0</v>
      </c>
      <c r="U4282" s="23">
        <f t="shared" si="2109"/>
        <v>0</v>
      </c>
      <c r="V4282" s="23" t="s">
        <v>5221</v>
      </c>
      <c r="W4282" s="98">
        <v>2016</v>
      </c>
      <c r="X4282" s="98" t="s">
        <v>7044</v>
      </c>
    </row>
    <row r="4283" spans="1:24" ht="280.5" x14ac:dyDescent="0.25">
      <c r="A4283" s="6" t="s">
        <v>10739</v>
      </c>
      <c r="B4283" s="15" t="s">
        <v>25</v>
      </c>
      <c r="C4283" s="18" t="s">
        <v>5096</v>
      </c>
      <c r="D4283" s="18" t="s">
        <v>5097</v>
      </c>
      <c r="E4283" s="18" t="s">
        <v>5098</v>
      </c>
      <c r="F4283" s="18" t="s">
        <v>10578</v>
      </c>
      <c r="G4283" s="147" t="s">
        <v>2001</v>
      </c>
      <c r="H4283" s="147">
        <v>100</v>
      </c>
      <c r="I4283" s="18">
        <v>470000000</v>
      </c>
      <c r="J4283" s="6" t="s">
        <v>32</v>
      </c>
      <c r="K4283" s="3" t="s">
        <v>240</v>
      </c>
      <c r="L4283" s="11" t="s">
        <v>4885</v>
      </c>
      <c r="M4283" s="25"/>
      <c r="N4283" s="11" t="s">
        <v>10557</v>
      </c>
      <c r="O4283" s="18" t="s">
        <v>5065</v>
      </c>
      <c r="P4283" s="2"/>
      <c r="Q4283" s="11"/>
      <c r="R4283" s="23"/>
      <c r="S4283" s="23"/>
      <c r="T4283" s="23">
        <v>1100400</v>
      </c>
      <c r="U4283" s="23">
        <f t="shared" ref="U4283" si="2115">T4283*1.12</f>
        <v>1232448.0000000002</v>
      </c>
      <c r="V4283" s="23" t="s">
        <v>5221</v>
      </c>
      <c r="W4283" s="98">
        <v>2016</v>
      </c>
      <c r="X4283" s="265"/>
    </row>
    <row r="4284" spans="1:24" ht="140.25" x14ac:dyDescent="0.25">
      <c r="A4284" s="6" t="s">
        <v>10568</v>
      </c>
      <c r="B4284" s="15" t="s">
        <v>25</v>
      </c>
      <c r="C4284" s="18" t="s">
        <v>10579</v>
      </c>
      <c r="D4284" s="18" t="s">
        <v>5097</v>
      </c>
      <c r="E4284" s="18" t="s">
        <v>10580</v>
      </c>
      <c r="F4284" s="18" t="s">
        <v>10581</v>
      </c>
      <c r="G4284" s="147" t="s">
        <v>2001</v>
      </c>
      <c r="H4284" s="147">
        <v>100</v>
      </c>
      <c r="I4284" s="18">
        <v>470000000</v>
      </c>
      <c r="J4284" s="6" t="s">
        <v>32</v>
      </c>
      <c r="K4284" s="3" t="s">
        <v>240</v>
      </c>
      <c r="L4284" s="11" t="s">
        <v>4885</v>
      </c>
      <c r="M4284" s="25"/>
      <c r="N4284" s="11" t="s">
        <v>10557</v>
      </c>
      <c r="O4284" s="18" t="s">
        <v>5065</v>
      </c>
      <c r="P4284" s="2"/>
      <c r="Q4284" s="11"/>
      <c r="R4284" s="23"/>
      <c r="S4284" s="23"/>
      <c r="T4284" s="23">
        <v>0</v>
      </c>
      <c r="U4284" s="23">
        <f t="shared" si="2109"/>
        <v>0</v>
      </c>
      <c r="V4284" s="23" t="s">
        <v>5221</v>
      </c>
      <c r="W4284" s="98">
        <v>2016</v>
      </c>
      <c r="X4284" s="98" t="s">
        <v>7044</v>
      </c>
    </row>
    <row r="4285" spans="1:24" ht="140.25" x14ac:dyDescent="0.25">
      <c r="A4285" s="6" t="s">
        <v>10740</v>
      </c>
      <c r="B4285" s="15" t="s">
        <v>25</v>
      </c>
      <c r="C4285" s="18" t="s">
        <v>10579</v>
      </c>
      <c r="D4285" s="18" t="s">
        <v>5097</v>
      </c>
      <c r="E4285" s="18" t="s">
        <v>10580</v>
      </c>
      <c r="F4285" s="18" t="s">
        <v>10581</v>
      </c>
      <c r="G4285" s="147" t="s">
        <v>2001</v>
      </c>
      <c r="H4285" s="147">
        <v>100</v>
      </c>
      <c r="I4285" s="18">
        <v>470000000</v>
      </c>
      <c r="J4285" s="6" t="s">
        <v>32</v>
      </c>
      <c r="K4285" s="3" t="s">
        <v>240</v>
      </c>
      <c r="L4285" s="11" t="s">
        <v>4885</v>
      </c>
      <c r="M4285" s="25"/>
      <c r="N4285" s="11" t="s">
        <v>10557</v>
      </c>
      <c r="O4285" s="18" t="s">
        <v>5065</v>
      </c>
      <c r="P4285" s="2"/>
      <c r="Q4285" s="11"/>
      <c r="R4285" s="23"/>
      <c r="S4285" s="23"/>
      <c r="T4285" s="23">
        <v>1889268</v>
      </c>
      <c r="U4285" s="23">
        <f t="shared" ref="U4285" si="2116">T4285*1.12</f>
        <v>2115980.16</v>
      </c>
      <c r="V4285" s="23" t="s">
        <v>5221</v>
      </c>
      <c r="W4285" s="98">
        <v>2016</v>
      </c>
      <c r="X4285" s="265"/>
    </row>
    <row r="4286" spans="1:24" ht="140.25" x14ac:dyDescent="0.25">
      <c r="A4286" s="6" t="s">
        <v>10569</v>
      </c>
      <c r="B4286" s="15" t="s">
        <v>25</v>
      </c>
      <c r="C4286" s="18" t="s">
        <v>10579</v>
      </c>
      <c r="D4286" s="18" t="s">
        <v>5097</v>
      </c>
      <c r="E4286" s="18" t="s">
        <v>10580</v>
      </c>
      <c r="F4286" s="18" t="s">
        <v>10582</v>
      </c>
      <c r="G4286" s="147" t="s">
        <v>2001</v>
      </c>
      <c r="H4286" s="147">
        <v>100</v>
      </c>
      <c r="I4286" s="18">
        <v>470000000</v>
      </c>
      <c r="J4286" s="6" t="s">
        <v>32</v>
      </c>
      <c r="K4286" s="3" t="s">
        <v>240</v>
      </c>
      <c r="L4286" s="11" t="s">
        <v>4885</v>
      </c>
      <c r="M4286" s="25"/>
      <c r="N4286" s="11" t="s">
        <v>10557</v>
      </c>
      <c r="O4286" s="18" t="s">
        <v>5065</v>
      </c>
      <c r="P4286" s="2"/>
      <c r="Q4286" s="11"/>
      <c r="R4286" s="23"/>
      <c r="S4286" s="23"/>
      <c r="T4286" s="23">
        <v>0</v>
      </c>
      <c r="U4286" s="23">
        <f t="shared" si="2109"/>
        <v>0</v>
      </c>
      <c r="V4286" s="23" t="s">
        <v>5221</v>
      </c>
      <c r="W4286" s="98">
        <v>2016</v>
      </c>
      <c r="X4286" s="98" t="s">
        <v>7044</v>
      </c>
    </row>
    <row r="4287" spans="1:24" ht="140.25" x14ac:dyDescent="0.25">
      <c r="A4287" s="6" t="s">
        <v>10741</v>
      </c>
      <c r="B4287" s="15" t="s">
        <v>25</v>
      </c>
      <c r="C4287" s="18" t="s">
        <v>10579</v>
      </c>
      <c r="D4287" s="18" t="s">
        <v>5097</v>
      </c>
      <c r="E4287" s="18" t="s">
        <v>10580</v>
      </c>
      <c r="F4287" s="18" t="s">
        <v>10582</v>
      </c>
      <c r="G4287" s="147" t="s">
        <v>2001</v>
      </c>
      <c r="H4287" s="147">
        <v>100</v>
      </c>
      <c r="I4287" s="18">
        <v>470000000</v>
      </c>
      <c r="J4287" s="6" t="s">
        <v>32</v>
      </c>
      <c r="K4287" s="3" t="s">
        <v>240</v>
      </c>
      <c r="L4287" s="11" t="s">
        <v>4885</v>
      </c>
      <c r="M4287" s="25"/>
      <c r="N4287" s="11" t="s">
        <v>10557</v>
      </c>
      <c r="O4287" s="18" t="s">
        <v>5065</v>
      </c>
      <c r="P4287" s="2"/>
      <c r="Q4287" s="11"/>
      <c r="R4287" s="23"/>
      <c r="S4287" s="23"/>
      <c r="T4287" s="23">
        <v>1740673</v>
      </c>
      <c r="U4287" s="23">
        <f t="shared" ref="U4287" si="2117">T4287*1.12</f>
        <v>1949553.7600000002</v>
      </c>
      <c r="V4287" s="23" t="s">
        <v>5221</v>
      </c>
      <c r="W4287" s="98">
        <v>2016</v>
      </c>
      <c r="X4287" s="265"/>
    </row>
    <row r="4288" spans="1:24" ht="153" x14ac:dyDescent="0.25">
      <c r="A4288" s="6" t="s">
        <v>10570</v>
      </c>
      <c r="B4288" s="15" t="s">
        <v>25</v>
      </c>
      <c r="C4288" s="18" t="s">
        <v>10579</v>
      </c>
      <c r="D4288" s="18" t="s">
        <v>5097</v>
      </c>
      <c r="E4288" s="18" t="s">
        <v>10580</v>
      </c>
      <c r="F4288" s="18" t="s">
        <v>10583</v>
      </c>
      <c r="G4288" s="147" t="s">
        <v>2001</v>
      </c>
      <c r="H4288" s="147">
        <v>100</v>
      </c>
      <c r="I4288" s="18">
        <v>470000000</v>
      </c>
      <c r="J4288" s="6" t="s">
        <v>32</v>
      </c>
      <c r="K4288" s="3" t="s">
        <v>240</v>
      </c>
      <c r="L4288" s="11" t="s">
        <v>4885</v>
      </c>
      <c r="M4288" s="25"/>
      <c r="N4288" s="11" t="s">
        <v>10557</v>
      </c>
      <c r="O4288" s="18" t="s">
        <v>5065</v>
      </c>
      <c r="P4288" s="2"/>
      <c r="Q4288" s="11"/>
      <c r="R4288" s="23"/>
      <c r="S4288" s="23"/>
      <c r="T4288" s="23">
        <v>0</v>
      </c>
      <c r="U4288" s="23">
        <f t="shared" si="2109"/>
        <v>0</v>
      </c>
      <c r="V4288" s="23" t="s">
        <v>5221</v>
      </c>
      <c r="W4288" s="98">
        <v>2016</v>
      </c>
      <c r="X4288" s="98" t="s">
        <v>7044</v>
      </c>
    </row>
    <row r="4289" spans="1:24" ht="153" x14ac:dyDescent="0.25">
      <c r="A4289" s="6" t="s">
        <v>10742</v>
      </c>
      <c r="B4289" s="15" t="s">
        <v>25</v>
      </c>
      <c r="C4289" s="18" t="s">
        <v>10579</v>
      </c>
      <c r="D4289" s="18" t="s">
        <v>5097</v>
      </c>
      <c r="E4289" s="18" t="s">
        <v>10580</v>
      </c>
      <c r="F4289" s="18" t="s">
        <v>10583</v>
      </c>
      <c r="G4289" s="147" t="s">
        <v>2001</v>
      </c>
      <c r="H4289" s="147">
        <v>100</v>
      </c>
      <c r="I4289" s="18">
        <v>470000000</v>
      </c>
      <c r="J4289" s="6" t="s">
        <v>32</v>
      </c>
      <c r="K4289" s="3" t="s">
        <v>240</v>
      </c>
      <c r="L4289" s="11" t="s">
        <v>4885</v>
      </c>
      <c r="M4289" s="25"/>
      <c r="N4289" s="11" t="s">
        <v>10557</v>
      </c>
      <c r="O4289" s="18" t="s">
        <v>5065</v>
      </c>
      <c r="P4289" s="2"/>
      <c r="Q4289" s="11"/>
      <c r="R4289" s="23"/>
      <c r="S4289" s="23"/>
      <c r="T4289" s="23">
        <v>1524532</v>
      </c>
      <c r="U4289" s="23">
        <f t="shared" ref="U4289:U4290" si="2118">T4289*1.12</f>
        <v>1707475.84</v>
      </c>
      <c r="V4289" s="23" t="s">
        <v>5221</v>
      </c>
      <c r="W4289" s="98">
        <v>2016</v>
      </c>
      <c r="X4289" s="265"/>
    </row>
    <row r="4290" spans="1:24" ht="140.25" x14ac:dyDescent="0.25">
      <c r="A4290" s="282" t="s">
        <v>10772</v>
      </c>
      <c r="B4290" s="90" t="s">
        <v>25</v>
      </c>
      <c r="C4290" s="76" t="s">
        <v>10764</v>
      </c>
      <c r="D4290" s="11" t="s">
        <v>10765</v>
      </c>
      <c r="E4290" s="76" t="s">
        <v>10765</v>
      </c>
      <c r="F4290" s="18" t="s">
        <v>10763</v>
      </c>
      <c r="G4290" s="11" t="s">
        <v>30</v>
      </c>
      <c r="H4290" s="109">
        <v>90</v>
      </c>
      <c r="I4290" s="11">
        <v>470000000</v>
      </c>
      <c r="J4290" s="6" t="s">
        <v>32</v>
      </c>
      <c r="K4290" s="3" t="s">
        <v>95</v>
      </c>
      <c r="L4290" s="40" t="s">
        <v>4064</v>
      </c>
      <c r="M4290" s="2"/>
      <c r="N4290" s="11" t="s">
        <v>10557</v>
      </c>
      <c r="O4290" s="119" t="s">
        <v>4865</v>
      </c>
      <c r="P4290" s="105"/>
      <c r="Q4290" s="90"/>
      <c r="R4290" s="183"/>
      <c r="S4290" s="76"/>
      <c r="T4290" s="117">
        <v>0</v>
      </c>
      <c r="U4290" s="117">
        <f t="shared" si="2118"/>
        <v>0</v>
      </c>
      <c r="V4290" s="23" t="s">
        <v>5221</v>
      </c>
      <c r="W4290" s="105" t="s">
        <v>4027</v>
      </c>
      <c r="X4290" s="105" t="s">
        <v>11396</v>
      </c>
    </row>
    <row r="4291" spans="1:24" ht="140.25" x14ac:dyDescent="0.25">
      <c r="A4291" s="282" t="s">
        <v>11395</v>
      </c>
      <c r="B4291" s="90" t="s">
        <v>25</v>
      </c>
      <c r="C4291" s="76" t="s">
        <v>10764</v>
      </c>
      <c r="D4291" s="11" t="s">
        <v>10765</v>
      </c>
      <c r="E4291" s="76" t="s">
        <v>10765</v>
      </c>
      <c r="F4291" s="18" t="s">
        <v>10763</v>
      </c>
      <c r="G4291" s="11" t="s">
        <v>2001</v>
      </c>
      <c r="H4291" s="109">
        <v>90</v>
      </c>
      <c r="I4291" s="11">
        <v>470000000</v>
      </c>
      <c r="J4291" s="6" t="s">
        <v>32</v>
      </c>
      <c r="K4291" s="3" t="s">
        <v>95</v>
      </c>
      <c r="L4291" s="40" t="s">
        <v>4064</v>
      </c>
      <c r="M4291" s="2"/>
      <c r="N4291" s="11" t="s">
        <v>10557</v>
      </c>
      <c r="O4291" s="119" t="s">
        <v>4865</v>
      </c>
      <c r="P4291" s="105"/>
      <c r="Q4291" s="90"/>
      <c r="R4291" s="183"/>
      <c r="S4291" s="76"/>
      <c r="T4291" s="117">
        <v>422026</v>
      </c>
      <c r="U4291" s="117">
        <f t="shared" ref="U4291" si="2119">T4291*1.12</f>
        <v>472669.12000000005</v>
      </c>
      <c r="V4291" s="23" t="s">
        <v>2007</v>
      </c>
      <c r="W4291" s="105" t="s">
        <v>4027</v>
      </c>
      <c r="X4291" s="265"/>
    </row>
    <row r="4292" spans="1:24" x14ac:dyDescent="0.25">
      <c r="A4292" s="370" t="s">
        <v>5345</v>
      </c>
      <c r="B4292" s="371"/>
      <c r="C4292" s="259"/>
      <c r="D4292" s="237"/>
      <c r="E4292" s="260"/>
      <c r="F4292" s="260"/>
      <c r="G4292" s="259"/>
      <c r="H4292" s="259"/>
      <c r="I4292" s="259"/>
      <c r="J4292" s="259"/>
      <c r="K4292" s="6"/>
      <c r="L4292" s="6"/>
      <c r="M4292" s="94"/>
      <c r="N4292" s="6"/>
      <c r="O4292" s="6"/>
      <c r="P4292" s="41"/>
      <c r="Q4292" s="6"/>
      <c r="R4292" s="23"/>
      <c r="S4292" s="23"/>
      <c r="T4292" s="14">
        <f>SUM(T4082:T4291)</f>
        <v>3113823808.0514007</v>
      </c>
      <c r="U4292" s="14">
        <f>SUM(U4082:U4291)</f>
        <v>3487482665.0175686</v>
      </c>
      <c r="V4292" s="261"/>
      <c r="W4292" s="261"/>
      <c r="X4292" s="41"/>
    </row>
    <row r="4293" spans="1:24" x14ac:dyDescent="0.25">
      <c r="A4293" s="368" t="s">
        <v>5346</v>
      </c>
      <c r="B4293" s="369"/>
      <c r="C4293" s="338"/>
      <c r="D4293" s="339"/>
      <c r="E4293" s="339"/>
      <c r="F4293" s="260"/>
      <c r="G4293" s="259"/>
      <c r="H4293" s="259"/>
      <c r="I4293" s="259"/>
      <c r="J4293" s="259"/>
      <c r="K4293" s="6"/>
      <c r="L4293" s="6"/>
      <c r="M4293" s="94"/>
      <c r="N4293" s="6"/>
      <c r="O4293" s="6"/>
      <c r="P4293" s="41"/>
      <c r="Q4293" s="6"/>
      <c r="R4293" s="23"/>
      <c r="S4293" s="23"/>
      <c r="T4293" s="14">
        <f>T4014+T4080+T4292</f>
        <v>10050160100.479921</v>
      </c>
      <c r="U4293" s="14">
        <f>U4014+U4080+U4292</f>
        <v>11256179312.537502</v>
      </c>
      <c r="V4293" s="261"/>
      <c r="W4293" s="261"/>
      <c r="X4293" s="41"/>
    </row>
    <row r="4295" spans="1:24" x14ac:dyDescent="0.25">
      <c r="B4295" s="197" t="s">
        <v>5389</v>
      </c>
      <c r="C4295" s="360"/>
      <c r="D4295" s="360"/>
      <c r="F4295" s="198"/>
      <c r="G4295" s="360"/>
      <c r="J4295" s="360"/>
      <c r="K4295" s="360"/>
      <c r="L4295" s="197"/>
      <c r="M4295" s="197"/>
      <c r="N4295" s="197"/>
      <c r="O4295" s="197"/>
      <c r="P4295" s="197"/>
      <c r="Q4295" s="360"/>
      <c r="R4295" s="199"/>
      <c r="S4295" s="200"/>
      <c r="T4295" s="199"/>
      <c r="U4295" s="199"/>
      <c r="V4295" s="197"/>
      <c r="W4295" s="197"/>
    </row>
    <row r="4296" spans="1:24" x14ac:dyDescent="0.25">
      <c r="B4296" s="197" t="s">
        <v>5347</v>
      </c>
      <c r="C4296" s="202"/>
      <c r="D4296" s="203"/>
      <c r="E4296" s="197"/>
      <c r="F4296" s="201"/>
      <c r="H4296" s="203"/>
      <c r="I4296" s="203"/>
      <c r="J4296" s="203"/>
      <c r="K4296" s="203"/>
      <c r="L4296" s="197"/>
      <c r="M4296" s="197"/>
      <c r="N4296" s="197"/>
      <c r="O4296" s="197"/>
      <c r="P4296" s="197"/>
      <c r="Q4296" s="360"/>
      <c r="R4296" s="199"/>
      <c r="S4296" s="200"/>
      <c r="T4296" s="199"/>
      <c r="U4296" s="199"/>
      <c r="V4296" s="197"/>
      <c r="W4296" s="197"/>
    </row>
    <row r="4297" spans="1:24" x14ac:dyDescent="0.25">
      <c r="B4297" s="197" t="s">
        <v>5348</v>
      </c>
      <c r="C4297" s="360"/>
      <c r="D4297" s="197"/>
      <c r="E4297" s="197"/>
      <c r="F4297" s="201"/>
      <c r="K4297" s="197"/>
      <c r="L4297" s="197"/>
      <c r="M4297" s="197"/>
      <c r="N4297" s="197"/>
      <c r="O4297" s="197"/>
      <c r="P4297" s="197"/>
      <c r="Q4297" s="360"/>
      <c r="R4297" s="199"/>
      <c r="S4297" s="200"/>
      <c r="T4297" s="199"/>
      <c r="U4297" s="199"/>
      <c r="V4297" s="197"/>
      <c r="W4297" s="197"/>
    </row>
    <row r="4298" spans="1:24" x14ac:dyDescent="0.25">
      <c r="B4298" s="197" t="s">
        <v>5349</v>
      </c>
      <c r="C4298" s="360"/>
      <c r="D4298" s="197"/>
      <c r="E4298" s="197"/>
      <c r="F4298" s="201"/>
      <c r="K4298" s="197"/>
      <c r="L4298" s="197"/>
      <c r="M4298" s="197"/>
      <c r="N4298" s="197"/>
      <c r="O4298" s="197"/>
      <c r="P4298" s="197"/>
      <c r="Q4298" s="360"/>
      <c r="R4298" s="199"/>
      <c r="S4298" s="200"/>
      <c r="T4298" s="199"/>
      <c r="U4298" s="199"/>
      <c r="V4298" s="197"/>
      <c r="W4298" s="197"/>
    </row>
    <row r="4299" spans="1:24" x14ac:dyDescent="0.25">
      <c r="B4299" s="203" t="s">
        <v>5350</v>
      </c>
      <c r="C4299" s="202"/>
      <c r="D4299" s="203"/>
      <c r="E4299" s="203"/>
      <c r="F4299" s="204"/>
      <c r="K4299" s="197"/>
      <c r="L4299" s="197"/>
      <c r="M4299" s="197"/>
      <c r="N4299" s="197"/>
      <c r="O4299" s="197"/>
      <c r="P4299" s="197"/>
      <c r="Q4299" s="360"/>
      <c r="R4299" s="199"/>
      <c r="S4299" s="200"/>
      <c r="T4299" s="199"/>
      <c r="U4299" s="199"/>
      <c r="V4299" s="197"/>
      <c r="W4299" s="197"/>
    </row>
    <row r="4300" spans="1:24" x14ac:dyDescent="0.25">
      <c r="B4300" s="362" t="s">
        <v>5351</v>
      </c>
      <c r="C4300" s="362"/>
      <c r="D4300" s="362"/>
      <c r="E4300" s="362"/>
      <c r="F4300" s="362"/>
      <c r="G4300" s="362"/>
      <c r="H4300" s="362"/>
      <c r="I4300" s="362"/>
      <c r="J4300" s="362"/>
      <c r="K4300" s="362"/>
      <c r="L4300" s="362"/>
      <c r="M4300" s="362"/>
      <c r="N4300" s="362"/>
      <c r="O4300" s="362"/>
      <c r="P4300" s="362"/>
      <c r="Q4300" s="362"/>
      <c r="R4300" s="362"/>
      <c r="S4300" s="362"/>
      <c r="T4300" s="362"/>
      <c r="U4300" s="362"/>
      <c r="V4300" s="362"/>
      <c r="W4300" s="362"/>
    </row>
    <row r="4301" spans="1:24" x14ac:dyDescent="0.25">
      <c r="B4301" s="205" t="s">
        <v>5352</v>
      </c>
      <c r="C4301" s="359"/>
      <c r="D4301" s="359"/>
      <c r="E4301" s="359"/>
      <c r="F4301" s="198"/>
      <c r="G4301" s="359"/>
      <c r="H4301" s="359"/>
      <c r="I4301" s="359"/>
      <c r="J4301" s="359"/>
      <c r="K4301" s="359"/>
      <c r="L4301" s="359"/>
      <c r="M4301" s="359"/>
      <c r="N4301" s="359"/>
      <c r="O4301" s="359"/>
      <c r="P4301" s="359"/>
      <c r="Q4301" s="359"/>
      <c r="R4301" s="206"/>
      <c r="S4301" s="207"/>
      <c r="T4301" s="206"/>
      <c r="U4301" s="206"/>
      <c r="V4301" s="359"/>
      <c r="W4301" s="359"/>
    </row>
    <row r="4302" spans="1:24" x14ac:dyDescent="0.25">
      <c r="B4302" s="205" t="s">
        <v>5353</v>
      </c>
      <c r="C4302" s="359"/>
      <c r="D4302" s="359"/>
      <c r="E4302" s="359"/>
      <c r="F4302" s="198"/>
      <c r="G4302" s="359"/>
      <c r="H4302" s="359"/>
      <c r="I4302" s="359"/>
      <c r="J4302" s="359"/>
      <c r="K4302" s="359"/>
      <c r="L4302" s="359"/>
      <c r="M4302" s="359"/>
      <c r="N4302" s="359"/>
      <c r="O4302" s="359"/>
      <c r="P4302" s="359"/>
      <c r="Q4302" s="359"/>
      <c r="R4302" s="206"/>
      <c r="S4302" s="207"/>
      <c r="T4302" s="206"/>
      <c r="U4302" s="206"/>
      <c r="V4302" s="359"/>
      <c r="W4302" s="359"/>
    </row>
    <row r="4303" spans="1:24" x14ac:dyDescent="0.25">
      <c r="B4303" s="197" t="s">
        <v>5354</v>
      </c>
      <c r="C4303" s="360"/>
      <c r="D4303" s="360"/>
      <c r="F4303" s="198"/>
      <c r="G4303" s="360"/>
      <c r="H4303" s="360"/>
      <c r="I4303" s="360"/>
      <c r="J4303" s="360"/>
      <c r="K4303" s="360"/>
      <c r="L4303" s="360"/>
      <c r="M4303" s="359"/>
      <c r="N4303" s="359"/>
      <c r="O4303" s="359"/>
      <c r="P4303" s="359"/>
      <c r="Q4303" s="359"/>
      <c r="R4303" s="206"/>
      <c r="S4303" s="207"/>
      <c r="T4303" s="206"/>
      <c r="U4303" s="206"/>
      <c r="V4303" s="359"/>
      <c r="W4303" s="359"/>
    </row>
    <row r="4304" spans="1:24" x14ac:dyDescent="0.25">
      <c r="B4304" s="203" t="s">
        <v>5355</v>
      </c>
      <c r="C4304" s="360"/>
      <c r="D4304" s="360"/>
      <c r="F4304" s="198"/>
      <c r="G4304" s="360"/>
      <c r="H4304" s="360"/>
      <c r="I4304" s="360"/>
      <c r="J4304" s="360"/>
      <c r="K4304" s="360"/>
      <c r="L4304" s="360"/>
      <c r="M4304" s="359"/>
      <c r="N4304" s="359"/>
      <c r="O4304" s="359"/>
      <c r="P4304" s="359"/>
      <c r="Q4304" s="359"/>
      <c r="R4304" s="206"/>
      <c r="S4304" s="207"/>
      <c r="T4304" s="206"/>
      <c r="U4304" s="206"/>
      <c r="V4304" s="359"/>
      <c r="W4304" s="359"/>
    </row>
    <row r="4305" spans="2:24" x14ac:dyDescent="0.25">
      <c r="B4305" s="203" t="s">
        <v>5356</v>
      </c>
      <c r="C4305" s="360"/>
      <c r="D4305" s="360"/>
      <c r="F4305" s="198"/>
      <c r="G4305" s="360"/>
      <c r="H4305" s="360"/>
      <c r="I4305" s="360"/>
      <c r="J4305" s="360"/>
      <c r="K4305" s="360"/>
      <c r="L4305" s="360"/>
      <c r="M4305" s="359"/>
      <c r="N4305" s="359"/>
      <c r="O4305" s="359"/>
      <c r="P4305" s="359"/>
      <c r="Q4305" s="359"/>
      <c r="R4305" s="206"/>
      <c r="S4305" s="207"/>
      <c r="T4305" s="206"/>
      <c r="U4305" s="206"/>
      <c r="V4305" s="359"/>
      <c r="W4305" s="359"/>
    </row>
    <row r="4306" spans="2:24" x14ac:dyDescent="0.25">
      <c r="B4306" s="205" t="s">
        <v>5357</v>
      </c>
      <c r="C4306" s="359"/>
      <c r="D4306" s="359"/>
      <c r="E4306" s="359"/>
      <c r="F4306" s="198"/>
      <c r="G4306" s="359"/>
      <c r="H4306" s="359"/>
      <c r="I4306" s="359"/>
      <c r="J4306" s="359"/>
      <c r="K4306" s="359"/>
      <c r="L4306" s="359"/>
      <c r="M4306" s="359"/>
      <c r="N4306" s="359"/>
      <c r="O4306" s="359"/>
      <c r="P4306" s="359"/>
      <c r="Q4306" s="359"/>
      <c r="R4306" s="206"/>
      <c r="S4306" s="207"/>
      <c r="T4306" s="206"/>
      <c r="U4306" s="206"/>
      <c r="V4306" s="359"/>
      <c r="W4306" s="359"/>
    </row>
    <row r="4307" spans="2:24" x14ac:dyDescent="0.25">
      <c r="B4307" s="197" t="s">
        <v>5358</v>
      </c>
      <c r="C4307" s="202"/>
      <c r="D4307" s="203"/>
      <c r="E4307" s="203"/>
      <c r="F4307" s="204"/>
      <c r="G4307" s="203"/>
      <c r="H4307" s="203"/>
      <c r="I4307" s="203"/>
      <c r="J4307" s="203"/>
      <c r="K4307" s="203"/>
      <c r="L4307" s="203"/>
      <c r="M4307" s="203"/>
      <c r="N4307" s="203"/>
      <c r="O4307" s="203"/>
      <c r="P4307" s="203"/>
      <c r="Q4307" s="202"/>
      <c r="R4307" s="208"/>
      <c r="S4307" s="209"/>
      <c r="T4307" s="208"/>
      <c r="U4307" s="208"/>
      <c r="V4307" s="203"/>
      <c r="W4307" s="203"/>
    </row>
    <row r="4308" spans="2:24" x14ac:dyDescent="0.25">
      <c r="B4308" s="197" t="s">
        <v>5359</v>
      </c>
      <c r="C4308" s="360"/>
      <c r="D4308" s="360"/>
      <c r="F4308" s="198"/>
      <c r="G4308" s="360"/>
      <c r="H4308" s="360"/>
      <c r="I4308" s="360"/>
      <c r="J4308" s="360"/>
      <c r="K4308" s="360"/>
      <c r="L4308" s="360"/>
      <c r="M4308" s="360"/>
      <c r="N4308" s="360"/>
      <c r="O4308" s="360"/>
      <c r="P4308" s="360"/>
      <c r="Q4308" s="360"/>
      <c r="R4308" s="210"/>
      <c r="S4308" s="207"/>
      <c r="T4308" s="210"/>
      <c r="U4308" s="210"/>
      <c r="V4308" s="360"/>
      <c r="W4308" s="360"/>
    </row>
    <row r="4309" spans="2:24" x14ac:dyDescent="0.25">
      <c r="B4309" s="362" t="s">
        <v>5360</v>
      </c>
      <c r="C4309" s="362"/>
      <c r="D4309" s="362"/>
      <c r="E4309" s="362"/>
      <c r="F4309" s="362"/>
      <c r="G4309" s="362"/>
      <c r="H4309" s="362"/>
      <c r="I4309" s="362"/>
      <c r="J4309" s="362"/>
      <c r="K4309" s="362"/>
      <c r="L4309" s="362"/>
      <c r="M4309" s="362"/>
      <c r="N4309" s="362"/>
      <c r="O4309" s="362"/>
      <c r="P4309" s="362"/>
      <c r="Q4309" s="362"/>
      <c r="R4309" s="362"/>
      <c r="S4309" s="362"/>
      <c r="T4309" s="362"/>
      <c r="U4309" s="362"/>
      <c r="V4309" s="362"/>
      <c r="W4309" s="362"/>
    </row>
    <row r="4310" spans="2:24" x14ac:dyDescent="0.25">
      <c r="B4310" s="205" t="s">
        <v>5361</v>
      </c>
      <c r="C4310" s="359"/>
      <c r="D4310" s="359"/>
      <c r="E4310" s="359"/>
      <c r="F4310" s="198"/>
      <c r="G4310" s="359"/>
      <c r="H4310" s="359"/>
      <c r="I4310" s="359"/>
      <c r="J4310" s="359"/>
      <c r="K4310" s="359"/>
      <c r="L4310" s="359"/>
      <c r="M4310" s="359"/>
      <c r="N4310" s="359"/>
      <c r="O4310" s="359"/>
      <c r="P4310" s="359"/>
      <c r="Q4310" s="359"/>
      <c r="R4310" s="206"/>
      <c r="S4310" s="207"/>
      <c r="T4310" s="206"/>
      <c r="U4310" s="206"/>
      <c r="V4310" s="359"/>
      <c r="W4310" s="359"/>
    </row>
    <row r="4311" spans="2:24" x14ac:dyDescent="0.25">
      <c r="B4311" s="205" t="s">
        <v>5362</v>
      </c>
      <c r="C4311" s="359"/>
      <c r="D4311" s="359"/>
      <c r="E4311" s="359"/>
      <c r="F4311" s="198"/>
      <c r="G4311" s="359"/>
      <c r="H4311" s="359"/>
      <c r="I4311" s="359"/>
      <c r="J4311" s="359"/>
      <c r="K4311" s="359"/>
      <c r="L4311" s="359"/>
      <c r="M4311" s="359"/>
      <c r="N4311" s="359"/>
      <c r="O4311" s="359"/>
      <c r="P4311" s="359"/>
      <c r="Q4311" s="359"/>
      <c r="R4311" s="206"/>
      <c r="S4311" s="207"/>
      <c r="T4311" s="206"/>
      <c r="U4311" s="206"/>
      <c r="V4311" s="359"/>
      <c r="W4311" s="359"/>
    </row>
    <row r="4312" spans="2:24" x14ac:dyDescent="0.25">
      <c r="B4312" s="361" t="s">
        <v>5363</v>
      </c>
      <c r="C4312" s="361"/>
      <c r="D4312" s="361"/>
      <c r="E4312" s="361"/>
      <c r="F4312" s="361"/>
      <c r="G4312" s="361"/>
      <c r="H4312" s="361"/>
      <c r="I4312" s="361"/>
      <c r="J4312" s="361"/>
      <c r="K4312" s="361"/>
      <c r="L4312" s="361"/>
      <c r="M4312" s="361"/>
      <c r="N4312" s="361"/>
      <c r="O4312" s="361"/>
      <c r="P4312" s="361"/>
      <c r="Q4312" s="361"/>
      <c r="R4312" s="361"/>
      <c r="S4312" s="361"/>
      <c r="T4312" s="361"/>
      <c r="U4312" s="361"/>
      <c r="V4312" s="361"/>
      <c r="W4312" s="361"/>
    </row>
    <row r="4313" spans="2:24" x14ac:dyDescent="0.25">
      <c r="B4313" s="211" t="s">
        <v>5364</v>
      </c>
      <c r="C4313" s="212"/>
      <c r="D4313" s="211"/>
      <c r="E4313" s="211"/>
      <c r="F4313" s="213"/>
      <c r="G4313" s="211"/>
      <c r="H4313" s="211"/>
      <c r="I4313" s="211"/>
      <c r="J4313" s="211"/>
      <c r="K4313" s="211"/>
      <c r="L4313" s="360"/>
      <c r="M4313" s="360"/>
      <c r="N4313" s="360"/>
      <c r="O4313" s="360"/>
      <c r="P4313" s="360"/>
      <c r="Q4313" s="360"/>
      <c r="R4313" s="210"/>
      <c r="S4313" s="207"/>
      <c r="T4313" s="210"/>
      <c r="U4313" s="210"/>
      <c r="V4313" s="360"/>
      <c r="W4313" s="360"/>
      <c r="X4313" s="276"/>
    </row>
    <row r="4314" spans="2:24" x14ac:dyDescent="0.25">
      <c r="B4314" s="197" t="s">
        <v>5365</v>
      </c>
      <c r="C4314" s="360"/>
      <c r="D4314" s="197"/>
      <c r="E4314" s="197"/>
      <c r="F4314" s="201"/>
      <c r="K4314" s="197"/>
      <c r="L4314" s="197"/>
      <c r="M4314" s="197"/>
      <c r="N4314" s="197"/>
      <c r="O4314" s="197"/>
      <c r="P4314" s="197"/>
      <c r="Q4314" s="360"/>
      <c r="R4314" s="199"/>
      <c r="S4314" s="200"/>
      <c r="T4314" s="199"/>
      <c r="U4314" s="199"/>
      <c r="V4314" s="197"/>
      <c r="W4314" s="197"/>
    </row>
    <row r="4315" spans="2:24" x14ac:dyDescent="0.25">
      <c r="B4315" s="197" t="s">
        <v>5366</v>
      </c>
      <c r="C4315" s="360"/>
      <c r="D4315" s="197"/>
      <c r="E4315" s="197"/>
      <c r="F4315" s="201"/>
      <c r="K4315" s="197"/>
      <c r="L4315" s="197"/>
      <c r="M4315" s="197"/>
      <c r="N4315" s="197"/>
      <c r="O4315" s="197"/>
      <c r="P4315" s="197"/>
      <c r="Q4315" s="360"/>
      <c r="R4315" s="199"/>
      <c r="S4315" s="200"/>
      <c r="T4315" s="199"/>
      <c r="U4315" s="199"/>
      <c r="V4315" s="197"/>
      <c r="W4315" s="197"/>
    </row>
    <row r="4316" spans="2:24" x14ac:dyDescent="0.25">
      <c r="B4316" s="197" t="s">
        <v>5367</v>
      </c>
      <c r="C4316" s="360"/>
      <c r="D4316" s="197"/>
      <c r="E4316" s="197"/>
      <c r="F4316" s="201"/>
      <c r="K4316" s="197"/>
      <c r="L4316" s="197"/>
      <c r="M4316" s="197"/>
      <c r="N4316" s="197"/>
      <c r="O4316" s="197"/>
      <c r="P4316" s="197"/>
      <c r="Q4316" s="360"/>
      <c r="R4316" s="199"/>
      <c r="S4316" s="200"/>
      <c r="T4316" s="199"/>
      <c r="U4316" s="199"/>
      <c r="V4316" s="197"/>
      <c r="W4316" s="197"/>
    </row>
    <row r="4317" spans="2:24" x14ac:dyDescent="0.25">
      <c r="B4317" s="362" t="s">
        <v>5368</v>
      </c>
      <c r="C4317" s="362"/>
      <c r="D4317" s="362"/>
      <c r="E4317" s="362"/>
      <c r="F4317" s="362"/>
      <c r="G4317" s="362"/>
      <c r="H4317" s="362"/>
      <c r="I4317" s="362"/>
      <c r="J4317" s="362"/>
      <c r="K4317" s="362"/>
      <c r="L4317" s="362"/>
      <c r="M4317" s="362"/>
      <c r="N4317" s="362"/>
      <c r="O4317" s="362"/>
      <c r="P4317" s="362"/>
      <c r="Q4317" s="362"/>
      <c r="R4317" s="362"/>
      <c r="S4317" s="362"/>
      <c r="T4317" s="362"/>
      <c r="U4317" s="362"/>
      <c r="V4317" s="362"/>
      <c r="W4317" s="362"/>
      <c r="X4317" s="362"/>
    </row>
    <row r="4318" spans="2:24" x14ac:dyDescent="0.25">
      <c r="B4318" s="205" t="s">
        <v>5369</v>
      </c>
      <c r="C4318" s="359"/>
      <c r="D4318" s="359"/>
      <c r="E4318" s="359"/>
      <c r="F4318" s="198"/>
      <c r="G4318" s="359"/>
      <c r="H4318" s="359"/>
      <c r="I4318" s="359"/>
      <c r="J4318" s="359"/>
      <c r="K4318" s="359"/>
      <c r="L4318" s="359"/>
      <c r="M4318" s="359"/>
      <c r="N4318" s="359"/>
      <c r="O4318" s="359"/>
      <c r="P4318" s="359"/>
      <c r="Q4318" s="359"/>
      <c r="R4318" s="206"/>
      <c r="S4318" s="207"/>
      <c r="T4318" s="206"/>
      <c r="U4318" s="206"/>
      <c r="V4318" s="359"/>
      <c r="W4318" s="359"/>
      <c r="X4318" s="276"/>
    </row>
    <row r="4319" spans="2:24" x14ac:dyDescent="0.25">
      <c r="B4319" s="197" t="s">
        <v>5370</v>
      </c>
      <c r="C4319" s="360"/>
      <c r="D4319" s="197"/>
      <c r="E4319" s="197"/>
      <c r="F4319" s="201"/>
      <c r="K4319" s="197"/>
      <c r="L4319" s="197"/>
      <c r="M4319" s="197"/>
      <c r="N4319" s="197"/>
      <c r="O4319" s="197"/>
      <c r="P4319" s="197"/>
      <c r="Q4319" s="360"/>
      <c r="R4319" s="199"/>
      <c r="S4319" s="200"/>
      <c r="T4319" s="199"/>
      <c r="U4319" s="199"/>
      <c r="V4319" s="197"/>
      <c r="W4319" s="197"/>
    </row>
    <row r="4320" spans="2:24" x14ac:dyDescent="0.25">
      <c r="B4320" s="197" t="s">
        <v>5371</v>
      </c>
      <c r="C4320" s="360"/>
      <c r="D4320" s="197"/>
      <c r="E4320" s="197"/>
      <c r="F4320" s="201"/>
      <c r="K4320" s="197"/>
      <c r="L4320" s="197"/>
      <c r="M4320" s="197"/>
      <c r="N4320" s="197"/>
      <c r="O4320" s="197"/>
      <c r="P4320" s="197"/>
      <c r="Q4320" s="360"/>
      <c r="R4320" s="199"/>
      <c r="S4320" s="200"/>
      <c r="T4320" s="199"/>
      <c r="U4320" s="199"/>
      <c r="V4320" s="197"/>
      <c r="W4320" s="197"/>
    </row>
    <row r="4321" spans="2:24" x14ac:dyDescent="0.25">
      <c r="B4321" s="197" t="s">
        <v>5372</v>
      </c>
      <c r="C4321" s="360"/>
      <c r="D4321" s="197"/>
      <c r="E4321" s="197"/>
      <c r="F4321" s="201"/>
      <c r="K4321" s="197"/>
      <c r="L4321" s="197"/>
      <c r="M4321" s="197"/>
      <c r="N4321" s="197"/>
      <c r="O4321" s="197"/>
      <c r="P4321" s="197"/>
      <c r="Q4321" s="360"/>
      <c r="R4321" s="199"/>
      <c r="S4321" s="200"/>
      <c r="T4321" s="199"/>
      <c r="U4321" s="199"/>
      <c r="V4321" s="197"/>
      <c r="W4321" s="197"/>
    </row>
    <row r="4322" spans="2:24" x14ac:dyDescent="0.25">
      <c r="B4322" s="197" t="s">
        <v>5373</v>
      </c>
      <c r="C4322" s="360"/>
      <c r="D4322" s="197"/>
      <c r="E4322" s="197"/>
      <c r="F4322" s="201"/>
      <c r="K4322" s="197"/>
      <c r="L4322" s="197"/>
      <c r="M4322" s="197"/>
      <c r="N4322" s="197"/>
      <c r="O4322" s="197"/>
      <c r="P4322" s="197"/>
      <c r="Q4322" s="360"/>
      <c r="R4322" s="199"/>
      <c r="S4322" s="200"/>
      <c r="T4322" s="199"/>
      <c r="U4322" s="199"/>
      <c r="V4322" s="197"/>
      <c r="W4322" s="197"/>
    </row>
    <row r="4323" spans="2:24" x14ac:dyDescent="0.25">
      <c r="B4323" s="362" t="s">
        <v>5374</v>
      </c>
      <c r="C4323" s="362"/>
      <c r="D4323" s="362"/>
      <c r="E4323" s="362"/>
      <c r="F4323" s="362"/>
      <c r="G4323" s="362"/>
      <c r="H4323" s="362"/>
      <c r="I4323" s="362"/>
      <c r="J4323" s="362"/>
      <c r="K4323" s="362"/>
      <c r="L4323" s="362"/>
      <c r="M4323" s="362"/>
      <c r="N4323" s="362"/>
      <c r="O4323" s="362"/>
      <c r="P4323" s="362"/>
      <c r="Q4323" s="362"/>
      <c r="R4323" s="362"/>
      <c r="S4323" s="362"/>
      <c r="T4323" s="362"/>
      <c r="U4323" s="362"/>
      <c r="V4323" s="362"/>
      <c r="W4323" s="362"/>
      <c r="X4323" s="362"/>
    </row>
    <row r="4324" spans="2:24" x14ac:dyDescent="0.25">
      <c r="B4324" s="362" t="s">
        <v>5375</v>
      </c>
      <c r="C4324" s="362"/>
      <c r="D4324" s="362"/>
      <c r="E4324" s="362"/>
      <c r="F4324" s="362"/>
      <c r="G4324" s="362"/>
      <c r="H4324" s="362"/>
      <c r="I4324" s="362"/>
      <c r="J4324" s="362"/>
      <c r="K4324" s="362"/>
      <c r="L4324" s="362"/>
      <c r="M4324" s="362"/>
      <c r="N4324" s="362"/>
      <c r="O4324" s="362"/>
      <c r="P4324" s="362"/>
      <c r="Q4324" s="360"/>
      <c r="R4324" s="199"/>
      <c r="S4324" s="200"/>
      <c r="T4324" s="199"/>
      <c r="U4324" s="199"/>
      <c r="V4324" s="197"/>
      <c r="W4324" s="197"/>
    </row>
    <row r="4325" spans="2:24" x14ac:dyDescent="0.25">
      <c r="B4325" s="362"/>
      <c r="C4325" s="362"/>
      <c r="D4325" s="362"/>
      <c r="E4325" s="362"/>
      <c r="F4325" s="362"/>
      <c r="G4325" s="362"/>
      <c r="H4325" s="362"/>
      <c r="I4325" s="362"/>
      <c r="J4325" s="362"/>
      <c r="K4325" s="362"/>
      <c r="L4325" s="362"/>
      <c r="M4325" s="362"/>
      <c r="N4325" s="362"/>
      <c r="O4325" s="362"/>
      <c r="P4325" s="362"/>
      <c r="Q4325" s="360"/>
      <c r="R4325" s="199"/>
      <c r="S4325" s="200"/>
      <c r="T4325" s="199"/>
      <c r="U4325" s="199"/>
      <c r="V4325" s="197"/>
      <c r="W4325" s="197"/>
    </row>
    <row r="4326" spans="2:24" ht="18" customHeight="1" x14ac:dyDescent="0.25">
      <c r="B4326" s="362" t="s">
        <v>5376</v>
      </c>
      <c r="C4326" s="362"/>
      <c r="D4326" s="362"/>
      <c r="E4326" s="362"/>
      <c r="F4326" s="362"/>
      <c r="G4326" s="362"/>
      <c r="H4326" s="362"/>
      <c r="I4326" s="362"/>
      <c r="J4326" s="362"/>
      <c r="K4326" s="362"/>
      <c r="L4326" s="362"/>
      <c r="M4326" s="362"/>
      <c r="N4326" s="362"/>
      <c r="O4326" s="362"/>
      <c r="P4326" s="362"/>
      <c r="Q4326" s="360"/>
      <c r="R4326" s="199"/>
      <c r="S4326" s="200"/>
      <c r="T4326" s="199"/>
      <c r="U4326" s="199"/>
      <c r="V4326" s="197"/>
      <c r="W4326" s="197"/>
    </row>
    <row r="4327" spans="2:24" ht="25.5" customHeight="1" x14ac:dyDescent="0.25">
      <c r="B4327" s="364" t="s">
        <v>5377</v>
      </c>
      <c r="C4327" s="364"/>
      <c r="D4327" s="364"/>
      <c r="E4327" s="364"/>
      <c r="F4327" s="364"/>
      <c r="G4327" s="364"/>
      <c r="H4327" s="364"/>
      <c r="I4327" s="364"/>
      <c r="J4327" s="364"/>
      <c r="K4327" s="364"/>
      <c r="L4327" s="364"/>
      <c r="M4327" s="364"/>
      <c r="N4327" s="364"/>
      <c r="O4327" s="364"/>
      <c r="P4327" s="364"/>
      <c r="Q4327" s="364"/>
      <c r="R4327" s="364"/>
      <c r="S4327" s="364"/>
      <c r="T4327" s="364"/>
      <c r="U4327" s="364"/>
      <c r="V4327" s="364"/>
      <c r="W4327" s="364"/>
      <c r="X4327" s="364"/>
    </row>
    <row r="4328" spans="2:24" x14ac:dyDescent="0.25">
      <c r="B4328" s="362" t="s">
        <v>5378</v>
      </c>
      <c r="C4328" s="362"/>
      <c r="D4328" s="362"/>
      <c r="E4328" s="362"/>
      <c r="F4328" s="362"/>
      <c r="G4328" s="362"/>
      <c r="H4328" s="362"/>
      <c r="I4328" s="362"/>
      <c r="J4328" s="362"/>
      <c r="K4328" s="362"/>
      <c r="L4328" s="362"/>
      <c r="M4328" s="362"/>
      <c r="N4328" s="362"/>
      <c r="O4328" s="362"/>
      <c r="P4328" s="362"/>
      <c r="Q4328" s="362"/>
      <c r="R4328" s="362"/>
      <c r="S4328" s="362"/>
      <c r="T4328" s="362"/>
      <c r="U4328" s="362"/>
      <c r="V4328" s="362"/>
      <c r="W4328" s="362"/>
      <c r="X4328" s="362"/>
    </row>
    <row r="4329" spans="2:24" x14ac:dyDescent="0.25">
      <c r="B4329" s="197" t="s">
        <v>5379</v>
      </c>
      <c r="C4329" s="360"/>
      <c r="D4329" s="197"/>
      <c r="E4329" s="197"/>
      <c r="F4329" s="201"/>
      <c r="K4329" s="197"/>
      <c r="L4329" s="197"/>
      <c r="M4329" s="197"/>
      <c r="N4329" s="197"/>
      <c r="O4329" s="197"/>
      <c r="P4329" s="197"/>
      <c r="Q4329" s="360"/>
      <c r="R4329" s="199"/>
      <c r="S4329" s="200"/>
      <c r="T4329" s="199"/>
      <c r="U4329" s="199"/>
      <c r="V4329" s="197"/>
      <c r="W4329" s="197"/>
    </row>
    <row r="4330" spans="2:24" x14ac:dyDescent="0.25">
      <c r="B4330" s="197" t="s">
        <v>5380</v>
      </c>
      <c r="C4330" s="360"/>
      <c r="D4330" s="197"/>
      <c r="E4330" s="197"/>
      <c r="F4330" s="201"/>
      <c r="K4330" s="197"/>
      <c r="L4330" s="197"/>
      <c r="M4330" s="197"/>
      <c r="N4330" s="197"/>
      <c r="O4330" s="197"/>
      <c r="P4330" s="197"/>
      <c r="Q4330" s="360"/>
      <c r="R4330" s="199"/>
      <c r="S4330" s="200"/>
      <c r="T4330" s="199"/>
      <c r="U4330" s="199"/>
      <c r="V4330" s="197"/>
      <c r="W4330" s="197"/>
    </row>
    <row r="4331" spans="2:24" x14ac:dyDescent="0.25">
      <c r="B4331" s="197" t="s">
        <v>5381</v>
      </c>
      <c r="C4331" s="360"/>
      <c r="D4331" s="197"/>
      <c r="E4331" s="197"/>
      <c r="F4331" s="201"/>
      <c r="K4331" s="197"/>
      <c r="L4331" s="197"/>
      <c r="M4331" s="197"/>
      <c r="N4331" s="197"/>
      <c r="O4331" s="197"/>
      <c r="P4331" s="197"/>
      <c r="Q4331" s="360"/>
      <c r="R4331" s="199"/>
      <c r="S4331" s="200"/>
      <c r="T4331" s="199"/>
      <c r="U4331" s="199"/>
      <c r="V4331" s="197"/>
      <c r="W4331" s="197"/>
    </row>
    <row r="4332" spans="2:24" x14ac:dyDescent="0.25">
      <c r="B4332" s="197" t="s">
        <v>5382</v>
      </c>
      <c r="C4332" s="360"/>
      <c r="D4332" s="197"/>
      <c r="E4332" s="197"/>
      <c r="F4332" s="201"/>
      <c r="K4332" s="197"/>
      <c r="L4332" s="197"/>
      <c r="M4332" s="197"/>
      <c r="N4332" s="197"/>
      <c r="O4332" s="197"/>
      <c r="P4332" s="197"/>
      <c r="Q4332" s="360"/>
      <c r="R4332" s="199"/>
      <c r="S4332" s="200"/>
      <c r="T4332" s="199"/>
      <c r="U4332" s="199"/>
      <c r="V4332" s="197"/>
      <c r="W4332" s="197"/>
    </row>
    <row r="4333" spans="2:24" x14ac:dyDescent="0.25">
      <c r="B4333" s="197" t="s">
        <v>5383</v>
      </c>
      <c r="C4333" s="360"/>
      <c r="D4333" s="197"/>
      <c r="E4333" s="197"/>
      <c r="F4333" s="201"/>
      <c r="K4333" s="197"/>
      <c r="L4333" s="197"/>
      <c r="M4333" s="359"/>
      <c r="N4333" s="359"/>
      <c r="O4333" s="359"/>
      <c r="P4333" s="359"/>
      <c r="Q4333" s="360"/>
      <c r="R4333" s="199"/>
      <c r="S4333" s="200"/>
      <c r="T4333" s="199"/>
      <c r="U4333" s="199"/>
      <c r="V4333" s="197"/>
      <c r="W4333" s="197"/>
    </row>
    <row r="4334" spans="2:24" x14ac:dyDescent="0.25">
      <c r="B4334" s="197" t="s">
        <v>5384</v>
      </c>
      <c r="C4334" s="360"/>
      <c r="D4334" s="197"/>
      <c r="E4334" s="197"/>
      <c r="F4334" s="201"/>
      <c r="K4334" s="197"/>
      <c r="L4334" s="197"/>
      <c r="M4334" s="359"/>
      <c r="N4334" s="359"/>
      <c r="O4334" s="359"/>
      <c r="P4334" s="359"/>
      <c r="Q4334" s="360"/>
      <c r="R4334" s="199"/>
      <c r="S4334" s="200"/>
      <c r="T4334" s="199"/>
      <c r="U4334" s="199"/>
      <c r="V4334" s="197"/>
      <c r="W4334" s="197"/>
    </row>
    <row r="4335" spans="2:24" x14ac:dyDescent="0.25">
      <c r="B4335" s="362" t="s">
        <v>5385</v>
      </c>
      <c r="C4335" s="362"/>
      <c r="D4335" s="362"/>
      <c r="E4335" s="362"/>
      <c r="F4335" s="362"/>
      <c r="G4335" s="362"/>
      <c r="H4335" s="362"/>
      <c r="I4335" s="362"/>
      <c r="J4335" s="362"/>
      <c r="K4335" s="362"/>
      <c r="L4335" s="362"/>
      <c r="M4335" s="362"/>
      <c r="N4335" s="362"/>
      <c r="O4335" s="362"/>
      <c r="P4335" s="362"/>
      <c r="Q4335" s="362"/>
      <c r="R4335" s="362"/>
      <c r="S4335" s="362"/>
      <c r="T4335" s="362"/>
      <c r="U4335" s="362"/>
      <c r="V4335" s="362"/>
      <c r="W4335" s="362"/>
      <c r="X4335" s="362"/>
    </row>
    <row r="4336" spans="2:24" x14ac:dyDescent="0.25">
      <c r="B4336" s="197" t="s">
        <v>5386</v>
      </c>
      <c r="C4336" s="360"/>
      <c r="D4336" s="197"/>
      <c r="E4336" s="197"/>
      <c r="F4336" s="201"/>
      <c r="K4336" s="197"/>
      <c r="L4336" s="197"/>
      <c r="M4336" s="197"/>
      <c r="N4336" s="197"/>
      <c r="O4336" s="197"/>
      <c r="P4336" s="197"/>
      <c r="Q4336" s="360"/>
      <c r="R4336" s="199"/>
      <c r="S4336" s="200"/>
      <c r="T4336" s="199"/>
      <c r="U4336" s="199"/>
      <c r="V4336" s="197"/>
      <c r="W4336" s="197"/>
    </row>
    <row r="4337" spans="2:24" x14ac:dyDescent="0.25">
      <c r="B4337" s="197" t="s">
        <v>5387</v>
      </c>
      <c r="C4337" s="360"/>
      <c r="D4337" s="197"/>
      <c r="E4337" s="197"/>
      <c r="F4337" s="201"/>
      <c r="K4337" s="197"/>
      <c r="L4337" s="197"/>
      <c r="M4337" s="197"/>
      <c r="N4337" s="197"/>
      <c r="O4337" s="197"/>
      <c r="P4337" s="197"/>
      <c r="Q4337" s="360"/>
      <c r="R4337" s="199"/>
      <c r="S4337" s="200"/>
      <c r="T4337" s="199"/>
      <c r="U4337" s="199"/>
      <c r="V4337" s="197"/>
      <c r="W4337" s="197"/>
    </row>
    <row r="4338" spans="2:24" x14ac:dyDescent="0.25">
      <c r="B4338" s="363" t="s">
        <v>5388</v>
      </c>
      <c r="C4338" s="363"/>
      <c r="D4338" s="363"/>
      <c r="E4338" s="363"/>
      <c r="F4338" s="363"/>
      <c r="G4338" s="363"/>
      <c r="H4338" s="363"/>
      <c r="I4338" s="363"/>
      <c r="J4338" s="363"/>
      <c r="K4338" s="363"/>
      <c r="L4338" s="363"/>
      <c r="M4338" s="363"/>
      <c r="N4338" s="363"/>
      <c r="O4338" s="363"/>
      <c r="P4338" s="363"/>
      <c r="Q4338" s="363"/>
      <c r="R4338" s="363"/>
      <c r="S4338" s="363"/>
      <c r="T4338" s="363"/>
      <c r="U4338" s="363"/>
      <c r="V4338" s="363"/>
      <c r="W4338" s="363"/>
      <c r="X4338" s="363"/>
    </row>
    <row r="4339" spans="2:24" x14ac:dyDescent="0.25">
      <c r="B4339" s="214"/>
      <c r="C4339" s="106"/>
      <c r="D4339" s="215"/>
      <c r="E4339" s="106"/>
      <c r="F4339" s="216"/>
      <c r="G4339" s="216"/>
      <c r="H4339" s="214"/>
      <c r="I4339" s="214"/>
      <c r="J4339" s="214"/>
      <c r="K4339" s="214"/>
      <c r="L4339" s="214"/>
      <c r="M4339" s="214"/>
      <c r="N4339" s="216"/>
      <c r="O4339" s="214"/>
      <c r="P4339" s="217"/>
      <c r="Q4339" s="218"/>
      <c r="R4339" s="219"/>
      <c r="S4339" s="137"/>
      <c r="T4339" s="137"/>
      <c r="U4339" s="137"/>
      <c r="V4339" s="216"/>
      <c r="W4339" s="216"/>
      <c r="X4339" s="277"/>
    </row>
    <row r="4340" spans="2:24" x14ac:dyDescent="0.25">
      <c r="B4340" s="214"/>
      <c r="C4340" s="106"/>
      <c r="D4340" s="215"/>
      <c r="E4340" s="106"/>
      <c r="F4340" s="216"/>
      <c r="G4340" s="216"/>
      <c r="H4340" s="214"/>
      <c r="I4340" s="214"/>
      <c r="J4340" s="214"/>
      <c r="K4340" s="214"/>
      <c r="L4340" s="214"/>
      <c r="M4340" s="214"/>
      <c r="N4340" s="216"/>
      <c r="O4340" s="214"/>
      <c r="P4340" s="217"/>
      <c r="Q4340" s="218"/>
      <c r="R4340" s="219"/>
      <c r="S4340" s="137"/>
      <c r="T4340" s="137"/>
      <c r="U4340" s="137"/>
      <c r="V4340" s="216"/>
      <c r="W4340" s="216"/>
      <c r="X4340" s="277"/>
    </row>
    <row r="4341" spans="2:24" x14ac:dyDescent="0.25">
      <c r="B4341" s="214"/>
      <c r="C4341" s="106"/>
      <c r="D4341" s="215"/>
      <c r="E4341" s="106"/>
      <c r="F4341" s="216"/>
      <c r="G4341" s="216"/>
      <c r="H4341" s="214"/>
      <c r="I4341" s="214"/>
      <c r="J4341" s="214"/>
      <c r="K4341" s="214"/>
      <c r="L4341" s="214"/>
      <c r="M4341" s="214"/>
      <c r="N4341" s="216"/>
      <c r="O4341" s="214"/>
      <c r="P4341" s="217"/>
      <c r="Q4341" s="218"/>
      <c r="R4341" s="219"/>
      <c r="S4341" s="137"/>
      <c r="T4341" s="137"/>
      <c r="U4341" s="137"/>
      <c r="V4341" s="216"/>
      <c r="W4341" s="216"/>
      <c r="X4341" s="277"/>
    </row>
    <row r="4342" spans="2:24" x14ac:dyDescent="0.25">
      <c r="B4342" s="214"/>
      <c r="C4342" s="106"/>
      <c r="D4342" s="215"/>
      <c r="E4342" s="106"/>
      <c r="F4342" s="216"/>
      <c r="G4342" s="216"/>
      <c r="H4342" s="214"/>
      <c r="I4342" s="214"/>
      <c r="J4342" s="214"/>
      <c r="K4342" s="214"/>
      <c r="L4342" s="214"/>
      <c r="M4342" s="214"/>
      <c r="N4342" s="216"/>
      <c r="O4342" s="214"/>
      <c r="P4342" s="217"/>
      <c r="Q4342" s="218"/>
      <c r="R4342" s="219"/>
      <c r="S4342" s="137"/>
      <c r="T4342" s="137"/>
      <c r="U4342" s="137"/>
      <c r="V4342" s="216"/>
      <c r="W4342" s="216"/>
      <c r="X4342" s="277"/>
    </row>
    <row r="4343" spans="2:24" x14ac:dyDescent="0.25">
      <c r="B4343" s="214"/>
      <c r="C4343" s="106"/>
      <c r="D4343" s="215"/>
      <c r="E4343" s="106"/>
      <c r="F4343" s="216"/>
      <c r="G4343" s="216"/>
      <c r="H4343" s="214"/>
      <c r="I4343" s="214"/>
      <c r="J4343" s="214"/>
      <c r="K4343" s="214"/>
      <c r="L4343" s="214"/>
      <c r="M4343" s="214"/>
      <c r="N4343" s="216"/>
      <c r="O4343" s="214"/>
      <c r="P4343" s="217"/>
      <c r="Q4343" s="218"/>
      <c r="R4343" s="219"/>
      <c r="S4343" s="137"/>
      <c r="T4343" s="137"/>
      <c r="U4343" s="137"/>
      <c r="V4343" s="216"/>
      <c r="W4343" s="216"/>
      <c r="X4343" s="277"/>
    </row>
    <row r="4344" spans="2:24" x14ac:dyDescent="0.25">
      <c r="B4344" s="214"/>
      <c r="C4344" s="106"/>
      <c r="D4344" s="215"/>
      <c r="E4344" s="106"/>
      <c r="F4344" s="216"/>
      <c r="G4344" s="216"/>
      <c r="H4344" s="214"/>
      <c r="I4344" s="214"/>
      <c r="J4344" s="214"/>
      <c r="K4344" s="214"/>
      <c r="L4344" s="214"/>
      <c r="M4344" s="214"/>
      <c r="N4344" s="216"/>
      <c r="O4344" s="214"/>
      <c r="P4344" s="217"/>
      <c r="Q4344" s="218"/>
      <c r="R4344" s="219"/>
      <c r="S4344" s="137"/>
      <c r="T4344" s="137"/>
      <c r="U4344" s="137"/>
      <c r="V4344" s="216"/>
      <c r="W4344" s="216"/>
      <c r="X4344" s="277"/>
    </row>
    <row r="4345" spans="2:24" x14ac:dyDescent="0.25">
      <c r="B4345" s="214"/>
      <c r="C4345" s="106"/>
      <c r="D4345" s="215"/>
      <c r="E4345" s="106"/>
      <c r="F4345" s="216"/>
      <c r="G4345" s="216"/>
      <c r="H4345" s="214"/>
      <c r="I4345" s="214"/>
      <c r="J4345" s="214"/>
      <c r="K4345" s="214"/>
      <c r="L4345" s="214"/>
      <c r="M4345" s="214"/>
      <c r="N4345" s="216"/>
      <c r="O4345" s="214"/>
      <c r="P4345" s="217"/>
      <c r="Q4345" s="218"/>
      <c r="R4345" s="219"/>
      <c r="S4345" s="137"/>
      <c r="T4345" s="137"/>
      <c r="U4345" s="137"/>
      <c r="V4345" s="216"/>
      <c r="W4345" s="216"/>
      <c r="X4345" s="277"/>
    </row>
    <row r="4346" spans="2:24" x14ac:dyDescent="0.25">
      <c r="B4346" s="214"/>
      <c r="C4346" s="106"/>
      <c r="D4346" s="215"/>
      <c r="E4346" s="106"/>
      <c r="F4346" s="216"/>
      <c r="G4346" s="216"/>
      <c r="H4346" s="214"/>
      <c r="I4346" s="214"/>
      <c r="J4346" s="214"/>
      <c r="K4346" s="214"/>
      <c r="L4346" s="214"/>
      <c r="M4346" s="214"/>
      <c r="N4346" s="216"/>
      <c r="O4346" s="214"/>
      <c r="P4346" s="217"/>
      <c r="Q4346" s="218"/>
      <c r="R4346" s="219"/>
      <c r="S4346" s="137"/>
      <c r="T4346" s="137"/>
      <c r="U4346" s="137"/>
      <c r="V4346" s="216"/>
      <c r="W4346" s="216"/>
      <c r="X4346" s="277"/>
    </row>
    <row r="4347" spans="2:24" x14ac:dyDescent="0.25">
      <c r="B4347" s="214"/>
      <c r="C4347" s="106"/>
      <c r="D4347" s="215"/>
      <c r="E4347" s="106"/>
      <c r="F4347" s="216"/>
      <c r="G4347" s="216"/>
      <c r="H4347" s="214"/>
      <c r="I4347" s="214"/>
      <c r="J4347" s="214"/>
      <c r="K4347" s="214"/>
      <c r="L4347" s="214"/>
      <c r="M4347" s="214"/>
      <c r="N4347" s="216"/>
      <c r="O4347" s="214"/>
      <c r="P4347" s="217"/>
      <c r="Q4347" s="218"/>
      <c r="R4347" s="219"/>
      <c r="S4347" s="137"/>
      <c r="T4347" s="137"/>
      <c r="U4347" s="137"/>
      <c r="V4347" s="216"/>
      <c r="W4347" s="216"/>
      <c r="X4347" s="277"/>
    </row>
    <row r="4348" spans="2:24" x14ac:dyDescent="0.25">
      <c r="B4348" s="214"/>
      <c r="C4348" s="106"/>
      <c r="D4348" s="215"/>
      <c r="E4348" s="106"/>
      <c r="F4348" s="216"/>
      <c r="G4348" s="216"/>
      <c r="H4348" s="214"/>
      <c r="I4348" s="214"/>
      <c r="J4348" s="214"/>
      <c r="K4348" s="214"/>
      <c r="L4348" s="214"/>
      <c r="M4348" s="214"/>
      <c r="N4348" s="216"/>
      <c r="O4348" s="214"/>
      <c r="P4348" s="217"/>
      <c r="Q4348" s="218"/>
      <c r="R4348" s="219"/>
      <c r="S4348" s="137"/>
      <c r="T4348" s="137"/>
      <c r="U4348" s="137"/>
      <c r="V4348" s="216"/>
      <c r="W4348" s="216"/>
      <c r="X4348" s="277"/>
    </row>
    <row r="4349" spans="2:24" x14ac:dyDescent="0.25">
      <c r="B4349" s="214"/>
      <c r="C4349" s="106"/>
      <c r="D4349" s="215"/>
      <c r="E4349" s="106"/>
      <c r="F4349" s="216"/>
      <c r="G4349" s="216"/>
      <c r="H4349" s="214"/>
      <c r="I4349" s="214"/>
      <c r="J4349" s="214"/>
      <c r="K4349" s="214"/>
      <c r="L4349" s="214"/>
      <c r="M4349" s="214"/>
      <c r="N4349" s="216"/>
      <c r="O4349" s="214"/>
      <c r="P4349" s="217"/>
      <c r="Q4349" s="218"/>
      <c r="R4349" s="219"/>
      <c r="S4349" s="137"/>
      <c r="T4349" s="137"/>
      <c r="U4349" s="137"/>
      <c r="V4349" s="216"/>
      <c r="W4349" s="216"/>
      <c r="X4349" s="277"/>
    </row>
    <row r="4350" spans="2:24" x14ac:dyDescent="0.25">
      <c r="B4350" s="214"/>
      <c r="C4350" s="106"/>
      <c r="D4350" s="215"/>
      <c r="E4350" s="106"/>
      <c r="F4350" s="216"/>
      <c r="G4350" s="216"/>
      <c r="H4350" s="214"/>
      <c r="I4350" s="214"/>
      <c r="J4350" s="214"/>
      <c r="K4350" s="214"/>
      <c r="L4350" s="214"/>
      <c r="M4350" s="214"/>
      <c r="N4350" s="216"/>
      <c r="O4350" s="214"/>
      <c r="P4350" s="217"/>
      <c r="Q4350" s="218"/>
      <c r="R4350" s="219"/>
      <c r="S4350" s="137"/>
      <c r="T4350" s="137"/>
      <c r="U4350" s="137"/>
      <c r="V4350" s="216"/>
      <c r="W4350" s="216"/>
      <c r="X4350" s="277"/>
    </row>
  </sheetData>
  <mergeCells count="43">
    <mergeCell ref="A17:C17"/>
    <mergeCell ref="S14:S15"/>
    <mergeCell ref="T14:T15"/>
    <mergeCell ref="U14:U15"/>
    <mergeCell ref="V14:V15"/>
    <mergeCell ref="M14:M15"/>
    <mergeCell ref="N14:N15"/>
    <mergeCell ref="O14:O15"/>
    <mergeCell ref="P14:P15"/>
    <mergeCell ref="Q14:Q15"/>
    <mergeCell ref="R14:R15"/>
    <mergeCell ref="B14:B15"/>
    <mergeCell ref="C14:C15"/>
    <mergeCell ref="H14:H15"/>
    <mergeCell ref="F14:F15"/>
    <mergeCell ref="A10:X10"/>
    <mergeCell ref="W14:W15"/>
    <mergeCell ref="X14:X15"/>
    <mergeCell ref="I14:I15"/>
    <mergeCell ref="J14:J15"/>
    <mergeCell ref="K14:K15"/>
    <mergeCell ref="L14:L15"/>
    <mergeCell ref="G14:G15"/>
    <mergeCell ref="D14:D15"/>
    <mergeCell ref="E14:E15"/>
    <mergeCell ref="A14:A15"/>
    <mergeCell ref="B4309:W4309"/>
    <mergeCell ref="B4300:W4300"/>
    <mergeCell ref="A4015:C4015"/>
    <mergeCell ref="A4081:C4081"/>
    <mergeCell ref="A4014:B4014"/>
    <mergeCell ref="A4080:B4080"/>
    <mergeCell ref="A4292:B4292"/>
    <mergeCell ref="A4293:B4293"/>
    <mergeCell ref="B4312:W4312"/>
    <mergeCell ref="B4328:X4328"/>
    <mergeCell ref="B4335:X4335"/>
    <mergeCell ref="B4338:X4338"/>
    <mergeCell ref="B4317:X4317"/>
    <mergeCell ref="B4323:X4323"/>
    <mergeCell ref="B4324:P4325"/>
    <mergeCell ref="B4326:P4326"/>
    <mergeCell ref="B4327:X4327"/>
  </mergeCells>
  <conditionalFormatting sqref="F1700:F1701">
    <cfRule type="expression" dxfId="5" priority="8" stopIfTrue="1">
      <formula>AND(COUNTIF($E:$E, F1700)&gt;1,NOT(ISBLANK(F1700)))</formula>
    </cfRule>
  </conditionalFormatting>
  <conditionalFormatting sqref="F1605">
    <cfRule type="expression" dxfId="4" priority="9" stopIfTrue="1">
      <formula>AND(COUNTIF($C:$C, F1605)&gt;1,NOT(ISBLANK(F1605)))</formula>
    </cfRule>
    <cfRule type="expression" dxfId="3" priority="10" stopIfTrue="1">
      <formula>AND(COUNTIF($C:$C, F1605)&gt;1,NOT(ISBLANK(F1605)))</formula>
    </cfRule>
  </conditionalFormatting>
  <conditionalFormatting sqref="R2245:R2246">
    <cfRule type="cellIs" dxfId="2" priority="7" stopIfTrue="1" operator="equal">
      <formula>0</formula>
    </cfRule>
  </conditionalFormatting>
  <conditionalFormatting sqref="E162:F162">
    <cfRule type="duplicateValues" dxfId="1" priority="2"/>
  </conditionalFormatting>
  <conditionalFormatting sqref="E163:F163">
    <cfRule type="duplicateValues" dxfId="0" priority="1"/>
  </conditionalFormatting>
  <pageMargins left="0.11811023622047245" right="0.11811023622047245"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5:F35"/>
  <sheetViews>
    <sheetView workbookViewId="0">
      <selection activeCell="E21" sqref="E21:F36"/>
    </sheetView>
  </sheetViews>
  <sheetFormatPr defaultRowHeight="15" x14ac:dyDescent="0.25"/>
  <cols>
    <col min="5" max="6" width="14.7109375" bestFit="1" customWidth="1"/>
  </cols>
  <sheetData>
    <row r="25" spans="5:6" x14ac:dyDescent="0.25">
      <c r="E25" s="354"/>
      <c r="F25" s="355"/>
    </row>
    <row r="35" spans="5:6" x14ac:dyDescent="0.25">
      <c r="E35" s="354"/>
      <c r="F35" s="35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№5</vt: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2016-04-16T06:17:24Z</dcterms:modified>
</cp:coreProperties>
</file>