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70" windowWidth="17175" windowHeight="7875" tabRatio="597" activeTab="0"/>
  </bookViews>
  <sheets>
    <sheet name="осс изм 13" sheetId="1" r:id="rId1"/>
    <sheet name="прик 13" sheetId="2" r:id="rId2"/>
    <sheet name="к распечат" sheetId="3" r:id="rId3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<sst xmlns="http://schemas.openxmlformats.org/spreadsheetml/2006/main" count="1944" uniqueCount="245">
  <si>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</si>
  <si>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</si>
  <si>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</si>
  <si>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</si>
  <si>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</si>
  <si>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</si>
  <si>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</si>
  <si>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</si>
  <si>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</si>
  <si>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</si>
  <si>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</si>
  <si>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</si>
  <si>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</si>
  <si>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</si>
  <si>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</si>
  <si>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</si>
  <si>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</si>
  <si>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</si>
  <si>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</si>
  <si>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</si>
  <si>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</si>
  <si>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</si>
  <si>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</si>
  <si>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</si>
  <si>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</si>
  <si>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</si>
  <si>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" Утвержден "</t>
  </si>
  <si>
    <t xml:space="preserve">Приказом директора </t>
  </si>
  <si>
    <t>Итого по ТРУ ТОО " ОСС " :</t>
  </si>
  <si>
    <t>Изменить  следующие позиции по товарам:</t>
  </si>
  <si>
    <t>Включить  следующие позиции по товарам:</t>
  </si>
  <si>
    <t>Итого по товарам:</t>
  </si>
  <si>
    <t>Включить  следующие позиции по услугам:</t>
  </si>
  <si>
    <t>Изменить  следующие позиции по услугам:</t>
  </si>
  <si>
    <t>ОТ</t>
  </si>
  <si>
    <t>РК, г. Актау, мкр 23, ТОО "ОСС", каб:1А</t>
  </si>
  <si>
    <t>DDP</t>
  </si>
  <si>
    <t>штука</t>
  </si>
  <si>
    <t>ОП</t>
  </si>
  <si>
    <t>2013 год</t>
  </si>
  <si>
    <t>3175 Т</t>
  </si>
  <si>
    <t>28.14.13.22.00.00.00.89.1</t>
  </si>
  <si>
    <t>Кран шаровой</t>
  </si>
  <si>
    <t>Кран шаровой многоходовой, тип присоединения к трубопроводу - фланцевое</t>
  </si>
  <si>
    <t>разборный КШЗ РФХ (РФУ)</t>
  </si>
  <si>
    <t>ЦП</t>
  </si>
  <si>
    <t>октябрь, ноябрь  2013г.</t>
  </si>
  <si>
    <t xml:space="preserve">РК, Мангистауская обл, Мунайлинский р-н пос.Ынтымак, база УТиСТ </t>
  </si>
  <si>
    <t>в течение 45  рабочих дней с даты заключения договора</t>
  </si>
  <si>
    <t>авансовый платеж - 0%, 90 %  в течение 30  дней после поставки, 10 % после акта сверки  взаиморасчетов</t>
  </si>
  <si>
    <t>12,14,22</t>
  </si>
  <si>
    <t>3175-1 Т</t>
  </si>
  <si>
    <t xml:space="preserve">РК, Мангистауская обл, пос.Ынтымак, база БПО ТОО "ОСС" </t>
  </si>
  <si>
    <t>в течение 30 дней с даты заключения договора</t>
  </si>
  <si>
    <t>7-1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</si>
  <si>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</si>
  <si>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</si>
  <si>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</si>
  <si>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 xml:space="preserve">Годовое сопровождение программного комплекса  АВС-4 </t>
  </si>
  <si>
    <t>октябрь    2013г.</t>
  </si>
  <si>
    <t xml:space="preserve">РК, Мангистауская область, г. Актау </t>
  </si>
  <si>
    <t>с даты вступления в силу договора до 31 декабря 2013 года</t>
  </si>
  <si>
    <t>авансовый платеж- 0%, в течение 30 рабочих дней с даты  подписания акта выполненных услуг</t>
  </si>
  <si>
    <t>ПР</t>
  </si>
  <si>
    <t>7-2 У</t>
  </si>
  <si>
    <t>ноябрь    2013г.</t>
  </si>
  <si>
    <t>в течении 12 мес.</t>
  </si>
  <si>
    <t>ТОО "Oil
 Construction Company"</t>
  </si>
  <si>
    <t>в течение 45 дней с даты заключения договора</t>
  </si>
  <si>
    <t>исключено</t>
  </si>
  <si>
    <t>796</t>
  </si>
  <si>
    <t>188 У</t>
  </si>
  <si>
    <t>ОИ</t>
  </si>
  <si>
    <t>Итого по услугам :</t>
  </si>
  <si>
    <t>189 У</t>
  </si>
  <si>
    <t>авансовый платеж - 100% после заключения договора на основании счета</t>
  </si>
  <si>
    <t>839</t>
  </si>
  <si>
    <t>комплект</t>
  </si>
  <si>
    <t>декабрь 2013г</t>
  </si>
  <si>
    <t>авансовый платеж - 0%, оставшаяся часть в течении 30 рабочих дней с момента подписания первичных документов</t>
  </si>
  <si>
    <t xml:space="preserve"> Изменения и дополнения №13  к  Плану закупок товаров, работ и услуг  ТОО "Oil Construction Company" на  2013г .</t>
  </si>
  <si>
    <t>3-1 У</t>
  </si>
  <si>
    <t>74.90.20.11.00.00.00</t>
  </si>
  <si>
    <t>Услуги по экспертизе проектов</t>
  </si>
  <si>
    <t xml:space="preserve">Проведение  экспертизы  проектов, по обьектам
 не относящимся  к промышленно   опасным           
</t>
  </si>
  <si>
    <t xml:space="preserve"> август, сентябрь2013г.</t>
  </si>
  <si>
    <t>РК, Мангистауская обл, м/р: Жетыбай и м/р: Каламкас.</t>
  </si>
  <si>
    <t>с даты вступления в силу договора до 31 декабря 2013 года, согласно графика</t>
  </si>
  <si>
    <t>3-2 У</t>
  </si>
  <si>
    <t xml:space="preserve">  ноябрь 2013г.</t>
  </si>
  <si>
    <t>7,11,12,14</t>
  </si>
  <si>
    <t>с даты вступления в силу договора  в течение 20  кал. дней</t>
  </si>
  <si>
    <t>РК, Мангистауская область, пос Ынтымак,   ТОО "ОСС", УТиСТ</t>
  </si>
  <si>
    <t>19,20,21</t>
  </si>
  <si>
    <t>28.29.13.00.00.00.10.12.1</t>
  </si>
  <si>
    <t xml:space="preserve">фильтр масляный </t>
  </si>
  <si>
    <t xml:space="preserve">Топливный фильтр </t>
  </si>
  <si>
    <t>28.12.20.00.00.00.10.10.1</t>
  </si>
  <si>
    <t>части оборудования гидравлического силового</t>
  </si>
  <si>
    <t>7,11,14,15,22</t>
  </si>
  <si>
    <t>2946 Т</t>
  </si>
  <si>
    <t>28.22.15.00.00.00.14.17.1</t>
  </si>
  <si>
    <t>автопогрузчик вилочный</t>
  </si>
  <si>
    <t>автопогрузчик вилочный с грузоподъемностью 5000 кг</t>
  </si>
  <si>
    <t xml:space="preserve">       Мощность  двигателя, не менее - 59,6 кВт;  Скорость перед-вижения не менее – 20 км/ч; Номинальная грузоподъемность,  не менее – 5 000 кг; Высота подъема груза, не менее - 3300 мм.</t>
  </si>
  <si>
    <t>Апрель-май
2013 год.</t>
  </si>
  <si>
    <t xml:space="preserve">авансовый платеж - 0%,  90 %  в течении 30 рабочих дней с момента подписания первичных документов, 10% после акта сверки взаиморасчета </t>
  </si>
  <si>
    <t>2946-1 Т</t>
  </si>
  <si>
    <t>2942-1 Т</t>
  </si>
  <si>
    <t>28.92.26.00.00.00.05.01.1</t>
  </si>
  <si>
    <t>Экскаватор</t>
  </si>
  <si>
    <t>Экскаватор одноковшовый самоходный с ковшом емкостью от 1,25 до 1,6 м3на гусеничном ходу</t>
  </si>
  <si>
    <r>
      <t xml:space="preserve">      Мощность двигателя, не менее –  132 кВт; Двигатель- шестицилиндровый, однорядный, 4-х тактный дизель с водяным охлаждением.Рабочий объем-6,494 см3. Привод -гидростатический. Скорость поворота платформы-11 об/мин. Объем топливного бака не менее-510 л.Рабочий вес экскаватора- 23400 кг.</t>
    </r>
    <r>
      <rPr>
        <sz val="10"/>
        <color indexed="8"/>
        <rFont val="Times New Roman"/>
        <family val="1"/>
      </rPr>
      <t xml:space="preserve"> Управление  экскаваторным оборудованием – джойстиковое; Наличие системы кондиционирования и обогрева рабочего места оператора;  Наличие автоматического подогрева и аварийной остановки двигателя; Наличие системы для обеспечения безопасности оператора при опрокидывании машины.</t>
    </r>
  </si>
  <si>
    <t>июль, август
2013 год.</t>
  </si>
  <si>
    <t>2942-2 Т</t>
  </si>
  <si>
    <t>Исключить   следующие позиции по услугам:</t>
  </si>
  <si>
    <t>183 У</t>
  </si>
  <si>
    <t>43.21.10.16.11.10.00</t>
  </si>
  <si>
    <t>Услуги по прокладке телекоммуникаций</t>
  </si>
  <si>
    <t>Услуги, связанные с прокладкой телекоммуникационных линий здания (спутниковые каналы связи)</t>
  </si>
  <si>
    <t xml:space="preserve"> сентябрь, октябрь 2013г.</t>
  </si>
  <si>
    <t>РК, Мангистауская область , м/р Жетыбай</t>
  </si>
  <si>
    <t>в течение 20 дней с даты вступления в силу договора 2013 года</t>
  </si>
  <si>
    <t>авансовый платеж- 70%,30 % в течение 30 рабочих дней с даты  подписания акта выполненных услуг</t>
  </si>
  <si>
    <t>ОПРУ</t>
  </si>
  <si>
    <t>184 У</t>
  </si>
  <si>
    <t>РК, Мангистауская область , м/р Каламкас</t>
  </si>
  <si>
    <t>3015 Т</t>
  </si>
  <si>
    <t>28.29.13.00.00.00.11.12.1</t>
  </si>
  <si>
    <t xml:space="preserve">тонкой очистки для дизельных двигателей прочих автомобилей </t>
  </si>
  <si>
    <t>Фильтр топливный 2002081071</t>
  </si>
  <si>
    <t>июль, август</t>
  </si>
  <si>
    <t>11,14,15</t>
  </si>
  <si>
    <t>3015-1 Т</t>
  </si>
  <si>
    <t>ноябрь</t>
  </si>
  <si>
    <t>авансовый платеж - 100%, оставшаяся часть в течении 30 рабочих дней с момента подписания первичных документов</t>
  </si>
  <si>
    <t>3016 Т</t>
  </si>
  <si>
    <t>Фильтр гидравлический 2009624531001</t>
  </si>
  <si>
    <t>797</t>
  </si>
  <si>
    <t>3016-1 Т</t>
  </si>
  <si>
    <t>3017 Т</t>
  </si>
  <si>
    <t>Фильтр гидравлический 2009624251000</t>
  </si>
  <si>
    <t>798</t>
  </si>
  <si>
    <t>3017-1 Т</t>
  </si>
  <si>
    <t>3018 Т</t>
  </si>
  <si>
    <t>Фильтр гидравлический 2009624541001</t>
  </si>
  <si>
    <t>799</t>
  </si>
  <si>
    <t>3018-1 Т</t>
  </si>
  <si>
    <t>3019 Т</t>
  </si>
  <si>
    <t>фильтр масляный, механический, бумажный</t>
  </si>
  <si>
    <t>Фильтр масляный 2002050089</t>
  </si>
  <si>
    <t>3019-1 Т</t>
  </si>
  <si>
    <t>56.10.19.14.00.00.00</t>
  </si>
  <si>
    <t>Услуги организации питания для работников</t>
  </si>
  <si>
    <t>ОВХ</t>
  </si>
  <si>
    <t>179-1 У</t>
  </si>
  <si>
    <t>Организация горячего питания на к-ре Таучик</t>
  </si>
  <si>
    <t>сентябрь 2013г.</t>
  </si>
  <si>
    <t>РК, Мангистауская область, к-р Таучик</t>
  </si>
  <si>
    <t xml:space="preserve"> октябрь- декабрь 2013 года</t>
  </si>
  <si>
    <t>179-2 У</t>
  </si>
  <si>
    <t>190 У</t>
  </si>
  <si>
    <t>авансовый платеж- 0%, в течение 30 рабочих дней с даты  подписания акта выполненных услу</t>
  </si>
  <si>
    <t>61.30.10.10.00.00.00</t>
  </si>
  <si>
    <t>Услуги спутниковой связи</t>
  </si>
  <si>
    <t>Услуги пользования спутниковой связью</t>
  </si>
  <si>
    <t>3181 Т</t>
  </si>
  <si>
    <t>26.20.13.00.00.01.51.05.1</t>
  </si>
  <si>
    <t>Сервер</t>
  </si>
  <si>
    <t>общего назначения, аппаратный</t>
  </si>
  <si>
    <t>Сервер Barebone  server Asus RS700-E7-RS4-C, Dual S2011 Xeon, iC602,24DDR3ECC, LAN, VGA, DVD,6SATA</t>
  </si>
  <si>
    <t>ноябрь, декабрь  2013 год</t>
  </si>
  <si>
    <t xml:space="preserve">РК, Мангистауская область, г. Актау, 23 мкр. офис ТОО "ОСС" </t>
  </si>
  <si>
    <t>3182 Т</t>
  </si>
  <si>
    <t>Сервер CPU Intel Xeon E5-2609, 2.4 GHz, (Sandy Bridg-Ep, 6.4GT/s), 4C/4T, 10MB L3, 80W, Socket 2011, oem</t>
  </si>
  <si>
    <t>3183 Т</t>
  </si>
  <si>
    <t>Сервер SO-DIMM 8 GB DDR3&lt;PC3-10600/1333MHz&gt; Crucial, CT102464BF1339, CL9, 16chip, box</t>
  </si>
  <si>
    <t>3184 Т</t>
  </si>
  <si>
    <t>Сервер HDD SATA2000 GB  Seagate Constellation ES.2, ST32000645NS, 7200rpm, 64MB cache, SATA 6 Gb/s</t>
  </si>
  <si>
    <t>3185 Т</t>
  </si>
  <si>
    <t>32.99.61.00.00.00.30.72.1</t>
  </si>
  <si>
    <t>Программное обеспечение</t>
  </si>
  <si>
    <t>операционная система</t>
  </si>
  <si>
    <t>Операционная система Win Svr Std 2012x64 RUS 1pk DSP OEI Kazakhstan Only DVD 2CPU/2VM</t>
  </si>
  <si>
    <t>3186 Т</t>
  </si>
  <si>
    <t>26.20.13.00.00.01.52.05.1</t>
  </si>
  <si>
    <t>специального назначения, аппаратный</t>
  </si>
  <si>
    <t>Почтовый сервер (Fxench) Win Svr Cal 2012 RUS OLP NL DvcCAL</t>
  </si>
  <si>
    <t>3187 Т</t>
  </si>
  <si>
    <t>26.20.40.00.00.00.41.30.1</t>
  </si>
  <si>
    <t>Источник бесперебойного питания</t>
  </si>
  <si>
    <t>Неавтономный. Используется для питания нагруженных серверов, высокопроизводительных рабочих станций локальных вычислительных сетей.</t>
  </si>
  <si>
    <t>UPS Mustek PowerMust 6048 OnLine LCD X, rackmountable, RS-232&amp;USB</t>
  </si>
  <si>
    <t>3188 Т</t>
  </si>
  <si>
    <t>26.20.21.01.12.12.14.10.1</t>
  </si>
  <si>
    <t>Жесткий диск</t>
  </si>
  <si>
    <t>Размер 2,5'', интерфейс SATA 3 ГГц/с, объем буфера - 32 Мб, количество оборотов шпинделя 7200 об/м, емкость - 72 Гб</t>
  </si>
  <si>
    <t>Жесткий диск для бэкапа HDD USB 1TB Silicon Power, A70, 5400rpm, USB2.0, SP010TBPHDA70S2K, ext., power via USB</t>
  </si>
  <si>
    <t>3189 Т</t>
  </si>
  <si>
    <t>29.32.30.00.15.00.32.03.1</t>
  </si>
  <si>
    <t>Стабилизатор</t>
  </si>
  <si>
    <t>напряжения</t>
  </si>
  <si>
    <t>Стабилизатор напряжения Mustek PowerMate 1260, 1200VA/600W, modem protection, 2 outlets</t>
  </si>
  <si>
    <t>авансовый платеж- 50%, оставшаяся часть в течение 30  дней с даты  подписания акта-приемки товара</t>
  </si>
  <si>
    <t xml:space="preserve">     " Утверждаю "</t>
  </si>
  <si>
    <t xml:space="preserve"> Директор ТОО "Oil Construction Company"</t>
  </si>
  <si>
    <t>___________________________Жоланбаев К.О.</t>
  </si>
  <si>
    <t>"____"______________________________2013 год.</t>
  </si>
  <si>
    <t>Директор ДБП и ЭА:</t>
  </si>
  <si>
    <t>Аманкулова Г.Г.</t>
  </si>
  <si>
    <t>Директор САД:</t>
  </si>
  <si>
    <t>Сармыс А.А.</t>
  </si>
  <si>
    <t>Руководитель СИТ:</t>
  </si>
  <si>
    <t>ноябрь, декабрь  2013г.</t>
  </si>
  <si>
    <t>РК, Мангистауская область  м/р Каламкас</t>
  </si>
  <si>
    <t>РК, Мангистауская область м/р Жетыбай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</si>
  <si>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</si>
  <si>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</si>
  <si>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</si>
  <si>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 xml:space="preserve"> Обучение вышкомонтажников  для целевой переподготовки, связанной с монтажом китайской бур.установки</t>
  </si>
  <si>
    <t xml:space="preserve">дкабрь 2013г </t>
  </si>
  <si>
    <t>РК, Мангистауская область, м/р Жетыбай, Каламкас</t>
  </si>
  <si>
    <t>авансовый платеж- 30%, оставшаяся часть в течение 30 кал.  дней с даты  подписания акта выполненных услуг</t>
  </si>
  <si>
    <t>111 У</t>
  </si>
  <si>
    <t>93.29.19.10.00.00.00</t>
  </si>
  <si>
    <t>Услуги по организации праздничных мероприятий</t>
  </si>
  <si>
    <t>Организация и проведение корпоротивного вечера на "Новый год"</t>
  </si>
  <si>
    <t xml:space="preserve"> октябрь,ноябрь 2013г.</t>
  </si>
  <si>
    <t>РК, Мангистауская область, г.Актау</t>
  </si>
  <si>
    <t>Декабрь 2013г</t>
  </si>
  <si>
    <t>111-1 У</t>
  </si>
  <si>
    <t xml:space="preserve"> декабрь  2013г.</t>
  </si>
  <si>
    <t>авансовый платеж - 30% , оставшаяся часть после подписания акта  выполненых услуг</t>
  </si>
  <si>
    <t>Приказ №397  от 04.12.2013 год.</t>
  </si>
  <si>
    <t>Директор ДУЧР:</t>
  </si>
  <si>
    <t>Шупашева Ф.А.</t>
  </si>
  <si>
    <t>Сейдахметов К.</t>
  </si>
  <si>
    <t>авансовый платеж- 30%, оставшаяся часть в течение 30  дней с даты  подписания акта-приемки товара</t>
  </si>
  <si>
    <t>33.20.42.12.00.00.00</t>
  </si>
  <si>
    <t>Монтаж и установка оборудования профессионального электронного</t>
  </si>
  <si>
    <t>Монтаж/установка оборудования профессионального электронного</t>
  </si>
  <si>
    <t>Включить   следующие позиции по работам:</t>
  </si>
  <si>
    <t>Итого по работам:</t>
  </si>
  <si>
    <t>39 Р</t>
  </si>
  <si>
    <t>40 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</si>
</sst>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  <numFmt numFmtId="201" formatCode="#,##0.00_ ;\-#,##0.00\ 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u val="single"/>
      <sz val="10"/>
      <color indexed="20"/>
      <name val="Arial Cyr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9" fontId="20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0" fontId="24" fillId="25" borderId="11" xfId="67" applyFont="1" applyFill="1" applyBorder="1" applyAlignment="1">
      <alignment horizontal="center" vertical="center" wrapText="1"/>
      <protection/>
    </xf>
    <xf numFmtId="0" fontId="21" fillId="25" borderId="0" xfId="67" applyFont="1" applyFill="1" applyAlignment="1">
      <alignment horizontal="right" vertical="center"/>
      <protection/>
    </xf>
    <xf numFmtId="3" fontId="34" fillId="25" borderId="10" xfId="114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2" fillId="25" borderId="0" xfId="67" applyFont="1" applyFill="1" applyBorder="1" applyAlignment="1">
      <alignment horizontal="right" vertical="center"/>
      <protection/>
    </xf>
    <xf numFmtId="43" fontId="34" fillId="25" borderId="10" xfId="114" applyFont="1" applyFill="1" applyBorder="1" applyAlignment="1">
      <alignment horizontal="center" vertical="center" wrapText="1"/>
    </xf>
    <xf numFmtId="49" fontId="20" fillId="24" borderId="10" xfId="109" applyNumberFormat="1" applyFont="1" applyFill="1" applyBorder="1" applyAlignment="1" applyProtection="1">
      <alignment horizontal="center" vertical="center" wrapText="1"/>
      <protection/>
    </xf>
    <xf numFmtId="9" fontId="21" fillId="24" borderId="10" xfId="67" applyNumberFormat="1" applyFont="1" applyFill="1" applyBorder="1" applyAlignment="1">
      <alignment horizontal="center" vertical="center"/>
      <protection/>
    </xf>
    <xf numFmtId="3" fontId="35" fillId="26" borderId="10" xfId="114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9" fontId="20" fillId="27" borderId="10" xfId="67" applyNumberFormat="1" applyFont="1" applyFill="1" applyBorder="1" applyAlignment="1">
      <alignment horizontal="center" vertical="center"/>
      <protection/>
    </xf>
    <xf numFmtId="0" fontId="34" fillId="25" borderId="10" xfId="0" applyFont="1" applyFill="1" applyBorder="1" applyAlignment="1">
      <alignment vertical="center" wrapText="1"/>
    </xf>
    <xf numFmtId="0" fontId="21" fillId="25" borderId="10" xfId="67" applyFont="1" applyFill="1" applyBorder="1" applyAlignment="1">
      <alignment horizontal="center" vertical="center"/>
      <protection/>
    </xf>
    <xf numFmtId="0" fontId="34" fillId="25" borderId="10" xfId="67" applyFont="1" applyFill="1" applyBorder="1" applyAlignment="1">
      <alignment horizontal="center" vertical="center" wrapText="1"/>
      <protection/>
    </xf>
    <xf numFmtId="0" fontId="34" fillId="25" borderId="10" xfId="0" applyFont="1" applyFill="1" applyBorder="1" applyAlignment="1">
      <alignment horizontal="center" vertical="center"/>
    </xf>
    <xf numFmtId="9" fontId="34" fillId="25" borderId="10" xfId="0" applyNumberFormat="1" applyFont="1" applyFill="1" applyBorder="1" applyAlignment="1">
      <alignment horizontal="center" vertical="center"/>
    </xf>
    <xf numFmtId="49" fontId="34" fillId="25" borderId="10" xfId="114" applyNumberFormat="1" applyFont="1" applyFill="1" applyBorder="1" applyAlignment="1">
      <alignment horizontal="center" vertical="center" wrapText="1"/>
    </xf>
    <xf numFmtId="0" fontId="34" fillId="24" borderId="10" xfId="67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49" fontId="34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67" applyFont="1" applyFill="1" applyBorder="1" applyAlignment="1">
      <alignment horizontal="center" vertical="center" wrapText="1"/>
      <protection/>
    </xf>
    <xf numFmtId="0" fontId="34" fillId="28" borderId="10" xfId="0" applyFont="1" applyFill="1" applyBorder="1" applyAlignment="1">
      <alignment horizontal="center" vertical="center" wrapText="1"/>
    </xf>
    <xf numFmtId="4" fontId="20" fillId="24" borderId="10" xfId="112" applyNumberFormat="1" applyFont="1" applyFill="1" applyBorder="1" applyAlignment="1" applyProtection="1">
      <alignment horizontal="center" vertical="center" wrapText="1"/>
      <protection/>
    </xf>
    <xf numFmtId="0" fontId="21" fillId="25" borderId="10" xfId="83" applyFont="1" applyFill="1" applyBorder="1" applyAlignment="1">
      <alignment horizontal="center" vertical="center" wrapText="1"/>
      <protection/>
    </xf>
    <xf numFmtId="0" fontId="34" fillId="27" borderId="10" xfId="67" applyFont="1" applyFill="1" applyBorder="1" applyAlignment="1">
      <alignment horizontal="center" vertical="center" wrapText="1"/>
      <protection/>
    </xf>
    <xf numFmtId="0" fontId="21" fillId="26" borderId="10" xfId="83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 applyProtection="1">
      <alignment horizontal="center" vertical="center" wrapText="1"/>
      <protection locked="0"/>
    </xf>
    <xf numFmtId="0" fontId="34" fillId="26" borderId="10" xfId="0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/>
    </xf>
    <xf numFmtId="0" fontId="20" fillId="24" borderId="10" xfId="69" applyFont="1" applyFill="1" applyBorder="1" applyAlignment="1">
      <alignment horizontal="center" vertical="center"/>
      <protection/>
    </xf>
    <xf numFmtId="9" fontId="21" fillId="25" borderId="10" xfId="69" applyNumberFormat="1" applyFont="1" applyFill="1" applyBorder="1" applyAlignment="1">
      <alignment horizontal="center" vertical="center"/>
      <protection/>
    </xf>
    <xf numFmtId="0" fontId="21" fillId="25" borderId="10" xfId="69" applyFont="1" applyFill="1" applyBorder="1" applyAlignment="1">
      <alignment horizontal="center" vertical="center" wrapText="1"/>
      <protection/>
    </xf>
    <xf numFmtId="0" fontId="20" fillId="24" borderId="10" xfId="69" applyFont="1" applyFill="1" applyBorder="1" applyAlignment="1">
      <alignment vertical="center" wrapText="1"/>
      <protection/>
    </xf>
    <xf numFmtId="0" fontId="20" fillId="24" borderId="10" xfId="109" applyNumberFormat="1" applyFont="1" applyFill="1" applyBorder="1" applyAlignment="1" applyProtection="1">
      <alignment horizontal="center" vertical="center" wrapText="1"/>
      <protection/>
    </xf>
    <xf numFmtId="4" fontId="34" fillId="25" borderId="10" xfId="0" applyNumberFormat="1" applyFont="1" applyFill="1" applyBorder="1" applyAlignment="1">
      <alignment vertical="center"/>
    </xf>
    <xf numFmtId="43" fontId="20" fillId="25" borderId="10" xfId="114" applyFont="1" applyFill="1" applyBorder="1" applyAlignment="1">
      <alignment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0" fillId="25" borderId="10" xfId="97" applyNumberFormat="1" applyFont="1" applyFill="1" applyBorder="1" applyAlignment="1" applyProtection="1">
      <alignment horizontal="center" vertical="center"/>
      <protection hidden="1"/>
    </xf>
    <xf numFmtId="4" fontId="21" fillId="25" borderId="10" xfId="114" applyNumberFormat="1" applyFont="1" applyFill="1" applyBorder="1" applyAlignment="1">
      <alignment horizontal="center" vertical="center" wrapText="1"/>
    </xf>
    <xf numFmtId="9" fontId="34" fillId="25" borderId="11" xfId="0" applyNumberFormat="1" applyFont="1" applyFill="1" applyBorder="1" applyAlignment="1">
      <alignment horizontal="center" vertical="center"/>
    </xf>
    <xf numFmtId="3" fontId="34" fillId="25" borderId="11" xfId="114" applyNumberFormat="1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9" borderId="12" xfId="67" applyFont="1" applyFill="1" applyBorder="1" applyAlignment="1">
      <alignment horizontal="center" vertical="center"/>
      <protection/>
    </xf>
    <xf numFmtId="0" fontId="22" fillId="29" borderId="13" xfId="67" applyFont="1" applyFill="1" applyBorder="1" applyAlignment="1">
      <alignment horizontal="center" vertical="center"/>
      <protection/>
    </xf>
    <xf numFmtId="0" fontId="21" fillId="29" borderId="14" xfId="67" applyFont="1" applyFill="1" applyBorder="1" applyAlignment="1">
      <alignment horizontal="center" vertical="center"/>
      <protection/>
    </xf>
    <xf numFmtId="0" fontId="21" fillId="29" borderId="10" xfId="67" applyFont="1" applyFill="1" applyBorder="1" applyAlignment="1">
      <alignment horizontal="center" vertical="center"/>
      <protection/>
    </xf>
    <xf numFmtId="0" fontId="20" fillId="30" borderId="10" xfId="67" applyFont="1" applyFill="1" applyBorder="1" applyAlignment="1">
      <alignment horizontal="center" vertical="center" wrapText="1"/>
      <protection/>
    </xf>
    <xf numFmtId="0" fontId="34" fillId="29" borderId="10" xfId="0" applyFont="1" applyFill="1" applyBorder="1" applyAlignment="1">
      <alignment horizontal="center" vertical="center"/>
    </xf>
    <xf numFmtId="9" fontId="34" fillId="29" borderId="10" xfId="0" applyNumberFormat="1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 wrapText="1"/>
    </xf>
    <xf numFmtId="0" fontId="34" fillId="30" borderId="10" xfId="67" applyFont="1" applyFill="1" applyBorder="1" applyAlignment="1">
      <alignment horizontal="center" vertical="center" wrapText="1"/>
      <protection/>
    </xf>
    <xf numFmtId="0" fontId="20" fillId="29" borderId="10" xfId="0" applyFont="1" applyFill="1" applyBorder="1" applyAlignment="1" applyProtection="1">
      <alignment horizontal="center" vertical="center" wrapText="1"/>
      <protection locked="0"/>
    </xf>
    <xf numFmtId="0" fontId="34" fillId="29" borderId="10" xfId="0" applyFont="1" applyFill="1" applyBorder="1" applyAlignment="1">
      <alignment vertical="center" wrapText="1"/>
    </xf>
    <xf numFmtId="0" fontId="21" fillId="29" borderId="10" xfId="83" applyFont="1" applyFill="1" applyBorder="1" applyAlignment="1">
      <alignment horizontal="center" vertical="center" wrapText="1"/>
      <protection/>
    </xf>
    <xf numFmtId="43" fontId="20" fillId="29" borderId="10" xfId="114" applyFont="1" applyFill="1" applyBorder="1" applyAlignment="1">
      <alignment vertical="center" wrapText="1"/>
    </xf>
    <xf numFmtId="4" fontId="34" fillId="29" borderId="10" xfId="0" applyNumberFormat="1" applyFont="1" applyFill="1" applyBorder="1" applyAlignment="1">
      <alignment vertical="center"/>
    </xf>
    <xf numFmtId="9" fontId="20" fillId="30" borderId="10" xfId="67" applyNumberFormat="1" applyFont="1" applyFill="1" applyBorder="1" applyAlignment="1">
      <alignment horizontal="center" vertical="center"/>
      <protection/>
    </xf>
    <xf numFmtId="0" fontId="21" fillId="29" borderId="10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vertical="center" wrapText="1"/>
    </xf>
    <xf numFmtId="0" fontId="34" fillId="29" borderId="10" xfId="67" applyFont="1" applyFill="1" applyBorder="1" applyAlignment="1">
      <alignment horizontal="center" vertical="center" wrapText="1"/>
      <protection/>
    </xf>
    <xf numFmtId="0" fontId="21" fillId="29" borderId="10" xfId="0" applyFont="1" applyFill="1" applyBorder="1" applyAlignment="1">
      <alignment horizontal="left" vertical="center" wrapText="1"/>
    </xf>
    <xf numFmtId="0" fontId="34" fillId="29" borderId="10" xfId="0" applyFont="1" applyFill="1" applyBorder="1" applyAlignment="1">
      <alignment horizontal="center" vertical="center" wrapText="1"/>
    </xf>
    <xf numFmtId="9" fontId="34" fillId="29" borderId="11" xfId="0" applyNumberFormat="1" applyFont="1" applyFill="1" applyBorder="1" applyAlignment="1">
      <alignment horizontal="center" vertical="center"/>
    </xf>
    <xf numFmtId="49" fontId="34" fillId="29" borderId="10" xfId="114" applyNumberFormat="1" applyFont="1" applyFill="1" applyBorder="1" applyAlignment="1">
      <alignment horizontal="center" vertical="center" wrapText="1"/>
    </xf>
    <xf numFmtId="43" fontId="34" fillId="29" borderId="10" xfId="114" applyFont="1" applyFill="1" applyBorder="1" applyAlignment="1">
      <alignment horizontal="center" vertical="center" wrapText="1"/>
    </xf>
    <xf numFmtId="49" fontId="34" fillId="29" borderId="10" xfId="0" applyNumberFormat="1" applyFont="1" applyFill="1" applyBorder="1" applyAlignment="1">
      <alignment horizontal="center" vertical="center"/>
    </xf>
    <xf numFmtId="0" fontId="21" fillId="29" borderId="11" xfId="0" applyFont="1" applyFill="1" applyBorder="1" applyAlignment="1">
      <alignment horizontal="center" vertical="center" wrapText="1"/>
    </xf>
    <xf numFmtId="4" fontId="21" fillId="29" borderId="10" xfId="114" applyNumberFormat="1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20" fillId="30" borderId="10" xfId="67" applyFont="1" applyFill="1" applyBorder="1" applyAlignment="1">
      <alignment horizontal="center" vertical="center"/>
      <protection/>
    </xf>
    <xf numFmtId="0" fontId="21" fillId="29" borderId="10" xfId="80" applyFont="1" applyFill="1" applyBorder="1" applyAlignment="1">
      <alignment horizontal="center" vertical="center" wrapText="1"/>
      <protection/>
    </xf>
    <xf numFmtId="173" fontId="20" fillId="30" borderId="10" xfId="109" applyFont="1" applyFill="1" applyBorder="1" applyAlignment="1" applyProtection="1">
      <alignment horizontal="center" vertical="center" wrapText="1"/>
      <protection/>
    </xf>
    <xf numFmtId="0" fontId="20" fillId="26" borderId="10" xfId="97" applyNumberFormat="1" applyFont="1" applyFill="1" applyBorder="1" applyAlignment="1" applyProtection="1">
      <alignment horizontal="center" vertical="center"/>
      <protection hidden="1"/>
    </xf>
    <xf numFmtId="173" fontId="34" fillId="26" borderId="10" xfId="109" applyFont="1" applyFill="1" applyBorder="1" applyAlignment="1">
      <alignment vertical="center"/>
    </xf>
    <xf numFmtId="0" fontId="34" fillId="26" borderId="10" xfId="0" applyFont="1" applyFill="1" applyBorder="1" applyAlignment="1">
      <alignment horizontal="center" vertical="center"/>
    </xf>
    <xf numFmtId="0" fontId="20" fillId="27" borderId="10" xfId="69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49" fontId="20" fillId="24" borderId="10" xfId="67" applyNumberFormat="1" applyFont="1" applyFill="1" applyBorder="1" applyAlignment="1">
      <alignment horizontal="center" vertical="center"/>
      <protection/>
    </xf>
    <xf numFmtId="9" fontId="21" fillId="30" borderId="10" xfId="67" applyNumberFormat="1" applyFont="1" applyFill="1" applyBorder="1" applyAlignment="1">
      <alignment horizontal="center" vertical="center"/>
      <protection/>
    </xf>
    <xf numFmtId="49" fontId="20" fillId="30" borderId="10" xfId="67" applyNumberFormat="1" applyFont="1" applyFill="1" applyBorder="1" applyAlignment="1">
      <alignment horizontal="center" vertical="center"/>
      <protection/>
    </xf>
    <xf numFmtId="173" fontId="20" fillId="30" borderId="10" xfId="109" applyFont="1" applyFill="1" applyBorder="1" applyAlignment="1" applyProtection="1">
      <alignment horizontal="center" vertical="center"/>
      <protection/>
    </xf>
    <xf numFmtId="0" fontId="20" fillId="30" borderId="10" xfId="109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Font="1" applyFill="1" applyBorder="1" applyAlignment="1">
      <alignment horizontal="center" vertical="center" wrapText="1"/>
    </xf>
    <xf numFmtId="17" fontId="20" fillId="30" borderId="10" xfId="67" applyNumberFormat="1" applyFont="1" applyFill="1" applyBorder="1" applyAlignment="1">
      <alignment horizontal="center" vertical="center"/>
      <protection/>
    </xf>
    <xf numFmtId="43" fontId="20" fillId="30" borderId="10" xfId="109" applyNumberFormat="1" applyFont="1" applyFill="1" applyBorder="1" applyAlignment="1" applyProtection="1">
      <alignment horizontal="center" vertical="center" wrapText="1"/>
      <protection/>
    </xf>
    <xf numFmtId="0" fontId="21" fillId="26" borderId="10" xfId="0" applyFont="1" applyFill="1" applyBorder="1" applyAlignment="1">
      <alignment horizontal="center" vertical="center" wrapText="1"/>
    </xf>
    <xf numFmtId="9" fontId="21" fillId="26" borderId="10" xfId="69" applyNumberFormat="1" applyFont="1" applyFill="1" applyBorder="1" applyAlignment="1">
      <alignment horizontal="center" vertical="center"/>
      <protection/>
    </xf>
    <xf numFmtId="0" fontId="34" fillId="32" borderId="10" xfId="0" applyFont="1" applyFill="1" applyBorder="1" applyAlignment="1">
      <alignment horizontal="center" vertical="center" wrapText="1"/>
    </xf>
    <xf numFmtId="0" fontId="21" fillId="26" borderId="10" xfId="69" applyFont="1" applyFill="1" applyBorder="1" applyAlignment="1">
      <alignment horizontal="center" vertical="center" wrapText="1"/>
      <protection/>
    </xf>
    <xf numFmtId="0" fontId="20" fillId="27" borderId="10" xfId="69" applyFont="1" applyFill="1" applyBorder="1" applyAlignment="1">
      <alignment vertical="center" wrapText="1"/>
      <protection/>
    </xf>
    <xf numFmtId="0" fontId="20" fillId="28" borderId="10" xfId="0" applyFont="1" applyFill="1" applyBorder="1" applyAlignment="1">
      <alignment horizontal="center" vertical="center" wrapText="1"/>
    </xf>
    <xf numFmtId="17" fontId="20" fillId="24" borderId="10" xfId="67" applyNumberFormat="1" applyFont="1" applyFill="1" applyBorder="1" applyAlignment="1">
      <alignment horizontal="center" vertical="center"/>
      <protection/>
    </xf>
    <xf numFmtId="0" fontId="21" fillId="29" borderId="10" xfId="67" applyFont="1" applyFill="1" applyBorder="1" applyAlignment="1">
      <alignment horizontal="center" vertical="center" wrapText="1"/>
      <protection/>
    </xf>
    <xf numFmtId="4" fontId="20" fillId="30" borderId="10" xfId="112" applyNumberFormat="1" applyFont="1" applyFill="1" applyBorder="1" applyAlignment="1" applyProtection="1">
      <alignment horizontal="center" vertical="center" wrapText="1"/>
      <protection/>
    </xf>
    <xf numFmtId="1" fontId="21" fillId="25" borderId="10" xfId="67" applyNumberFormat="1" applyFont="1" applyFill="1" applyBorder="1" applyAlignment="1">
      <alignment horizontal="center" vertical="center" wrapText="1"/>
      <protection/>
    </xf>
    <xf numFmtId="0" fontId="21" fillId="30" borderId="10" xfId="67" applyFont="1" applyFill="1" applyBorder="1" applyAlignment="1">
      <alignment horizontal="center" vertical="center" wrapText="1"/>
      <protection/>
    </xf>
    <xf numFmtId="1" fontId="21" fillId="29" borderId="10" xfId="67" applyNumberFormat="1" applyFont="1" applyFill="1" applyBorder="1" applyAlignment="1">
      <alignment horizontal="center" vertical="center" wrapText="1"/>
      <protection/>
    </xf>
    <xf numFmtId="0" fontId="34" fillId="31" borderId="10" xfId="0" applyFont="1" applyFill="1" applyBorder="1" applyAlignment="1">
      <alignment horizontal="center" vertical="center" wrapText="1"/>
    </xf>
    <xf numFmtId="3" fontId="34" fillId="29" borderId="10" xfId="114" applyNumberFormat="1" applyFont="1" applyFill="1" applyBorder="1" applyAlignment="1">
      <alignment horizontal="center" vertical="center" wrapText="1"/>
    </xf>
    <xf numFmtId="0" fontId="21" fillId="29" borderId="10" xfId="0" applyFont="1" applyFill="1" applyBorder="1" applyAlignment="1" applyProtection="1">
      <alignment horizontal="left" vertical="top" wrapText="1"/>
      <protection locked="0"/>
    </xf>
    <xf numFmtId="0" fontId="21" fillId="24" borderId="10" xfId="67" applyFont="1" applyFill="1" applyBorder="1" applyAlignment="1">
      <alignment vertical="center" wrapText="1"/>
      <protection/>
    </xf>
    <xf numFmtId="0" fontId="21" fillId="30" borderId="10" xfId="67" applyFont="1" applyFill="1" applyBorder="1" applyAlignment="1">
      <alignment vertical="center" wrapText="1"/>
      <protection/>
    </xf>
    <xf numFmtId="49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34" fillId="25" borderId="0" xfId="0" applyFont="1" applyFill="1" applyAlignment="1">
      <alignment wrapText="1"/>
    </xf>
    <xf numFmtId="0" fontId="20" fillId="24" borderId="10" xfId="96" applyNumberFormat="1" applyFont="1" applyFill="1" applyBorder="1" applyAlignment="1" applyProtection="1">
      <alignment horizontal="center" vertical="center" wrapText="1"/>
      <protection hidden="1"/>
    </xf>
    <xf numFmtId="3" fontId="34" fillId="25" borderId="10" xfId="114" applyNumberFormat="1" applyFont="1" applyFill="1" applyBorder="1" applyAlignment="1">
      <alignment horizontal="right" vertical="center" wrapText="1"/>
    </xf>
    <xf numFmtId="49" fontId="21" fillId="29" borderId="10" xfId="0" applyNumberFormat="1" applyFont="1" applyFill="1" applyBorder="1" applyAlignment="1" applyProtection="1">
      <alignment horizontal="center" vertical="center" wrapText="1"/>
      <protection/>
    </xf>
    <xf numFmtId="0" fontId="34" fillId="29" borderId="0" xfId="0" applyFont="1" applyFill="1" applyAlignment="1">
      <alignment wrapText="1"/>
    </xf>
    <xf numFmtId="0" fontId="20" fillId="30" borderId="10" xfId="96" applyNumberFormat="1" applyFont="1" applyFill="1" applyBorder="1" applyAlignment="1" applyProtection="1">
      <alignment horizontal="center" vertical="center" wrapText="1"/>
      <protection hidden="1"/>
    </xf>
    <xf numFmtId="173" fontId="20" fillId="30" borderId="10" xfId="109" applyFont="1" applyFill="1" applyBorder="1" applyAlignment="1" applyProtection="1">
      <alignment horizontal="right" vertical="center" wrapText="1"/>
      <protection/>
    </xf>
    <xf numFmtId="3" fontId="34" fillId="29" borderId="10" xfId="114" applyNumberFormat="1" applyFont="1" applyFill="1" applyBorder="1" applyAlignment="1">
      <alignment horizontal="right" vertical="center" wrapText="1"/>
    </xf>
    <xf numFmtId="0" fontId="34" fillId="25" borderId="10" xfId="74" applyNumberFormat="1" applyFont="1" applyFill="1" applyBorder="1" applyAlignment="1">
      <alignment horizontal="center" vertical="center"/>
      <protection/>
    </xf>
    <xf numFmtId="0" fontId="34" fillId="25" borderId="10" xfId="74" applyNumberFormat="1" applyFont="1" applyFill="1" applyBorder="1" applyAlignment="1">
      <alignment horizontal="center" vertical="center" wrapText="1"/>
      <protection/>
    </xf>
    <xf numFmtId="0" fontId="27" fillId="25" borderId="10" xfId="0" applyFont="1" applyFill="1" applyBorder="1" applyAlignment="1">
      <alignment horizontal="left" vertical="center" wrapText="1"/>
    </xf>
    <xf numFmtId="0" fontId="34" fillId="25" borderId="10" xfId="69" applyFont="1" applyFill="1" applyBorder="1" applyAlignment="1">
      <alignment horizontal="center" vertical="center"/>
      <protection/>
    </xf>
    <xf numFmtId="3" fontId="34" fillId="25" borderId="10" xfId="0" applyNumberFormat="1" applyFont="1" applyFill="1" applyBorder="1" applyAlignment="1">
      <alignment horizontal="center" vertical="center"/>
    </xf>
    <xf numFmtId="0" fontId="34" fillId="29" borderId="10" xfId="74" applyNumberFormat="1" applyFont="1" applyFill="1" applyBorder="1" applyAlignment="1">
      <alignment horizontal="center" vertical="center"/>
      <protection/>
    </xf>
    <xf numFmtId="0" fontId="34" fillId="29" borderId="10" xfId="74" applyNumberFormat="1" applyFont="1" applyFill="1" applyBorder="1" applyAlignment="1">
      <alignment horizontal="center" vertical="center" wrapText="1"/>
      <protection/>
    </xf>
    <xf numFmtId="0" fontId="27" fillId="29" borderId="10" xfId="0" applyFont="1" applyFill="1" applyBorder="1" applyAlignment="1">
      <alignment horizontal="left" vertical="center" wrapText="1"/>
    </xf>
    <xf numFmtId="0" fontId="34" fillId="29" borderId="10" xfId="69" applyFont="1" applyFill="1" applyBorder="1" applyAlignment="1">
      <alignment horizontal="center" vertical="center"/>
      <protection/>
    </xf>
    <xf numFmtId="3" fontId="34" fillId="29" borderId="10" xfId="0" applyNumberFormat="1" applyFont="1" applyFill="1" applyBorder="1" applyAlignment="1">
      <alignment horizontal="center" vertical="center"/>
    </xf>
    <xf numFmtId="4" fontId="34" fillId="29" borderId="10" xfId="0" applyNumberFormat="1" applyFont="1" applyFill="1" applyBorder="1" applyAlignment="1">
      <alignment horizontal="center" vertical="center" wrapText="1"/>
    </xf>
    <xf numFmtId="0" fontId="22" fillId="26" borderId="15" xfId="67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1" fillId="24" borderId="10" xfId="67" applyFont="1" applyFill="1" applyBorder="1" applyAlignment="1">
      <alignment horizontal="center" vertical="center" wrapText="1"/>
      <protection/>
    </xf>
    <xf numFmtId="0" fontId="26" fillId="26" borderId="0" xfId="67" applyFont="1" applyFill="1" applyBorder="1" applyAlignment="1">
      <alignment horizontal="left" vertical="center" wrapText="1"/>
      <protection/>
    </xf>
    <xf numFmtId="0" fontId="26" fillId="26" borderId="16" xfId="67" applyFont="1" applyFill="1" applyBorder="1" applyAlignment="1">
      <alignment horizontal="left" vertical="center" wrapText="1"/>
      <protection/>
    </xf>
    <xf numFmtId="0" fontId="26" fillId="26" borderId="15" xfId="67" applyFont="1" applyFill="1" applyBorder="1" applyAlignment="1">
      <alignment horizontal="left" vertical="center" wrapText="1"/>
      <protection/>
    </xf>
    <xf numFmtId="0" fontId="36" fillId="29" borderId="10" xfId="0" applyFont="1" applyFill="1" applyBorder="1" applyAlignment="1">
      <alignment horizontal="left" vertical="center" wrapText="1" indent="1"/>
    </xf>
    <xf numFmtId="0" fontId="34" fillId="29" borderId="17" xfId="69" applyFont="1" applyFill="1" applyBorder="1" applyAlignment="1">
      <alignment horizontal="center" vertical="center" wrapText="1"/>
      <protection/>
    </xf>
    <xf numFmtId="0" fontId="34" fillId="29" borderId="17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wrapText="1"/>
    </xf>
    <xf numFmtId="43" fontId="34" fillId="29" borderId="11" xfId="114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vertical="center" wrapText="1"/>
    </xf>
    <xf numFmtId="49" fontId="34" fillId="29" borderId="11" xfId="0" applyNumberFormat="1" applyFont="1" applyFill="1" applyBorder="1" applyAlignment="1">
      <alignment horizontal="center" vertical="center"/>
    </xf>
    <xf numFmtId="3" fontId="20" fillId="29" borderId="10" xfId="114" applyNumberFormat="1" applyFont="1" applyFill="1" applyBorder="1" applyAlignment="1">
      <alignment horizontal="center" vertical="center" wrapText="1"/>
    </xf>
    <xf numFmtId="4" fontId="20" fillId="29" borderId="10" xfId="114" applyNumberFormat="1" applyFont="1" applyFill="1" applyBorder="1" applyAlignment="1">
      <alignment horizontal="center" vertical="center" wrapText="1"/>
    </xf>
    <xf numFmtId="3" fontId="34" fillId="29" borderId="11" xfId="114" applyNumberFormat="1" applyFont="1" applyFill="1" applyBorder="1" applyAlignment="1">
      <alignment horizontal="center" vertical="center" wrapText="1"/>
    </xf>
    <xf numFmtId="176" fontId="14" fillId="29" borderId="10" xfId="109" applyNumberFormat="1" applyFont="1" applyFill="1" applyBorder="1" applyAlignment="1">
      <alignment horizontal="right" vertical="center"/>
    </xf>
    <xf numFmtId="0" fontId="27" fillId="25" borderId="0" xfId="67" applyFont="1" applyFill="1" applyAlignment="1">
      <alignment horizontal="center" vertical="center"/>
      <protection/>
    </xf>
    <xf numFmtId="0" fontId="28" fillId="25" borderId="0" xfId="67" applyFont="1" applyFill="1" applyBorder="1" applyAlignment="1">
      <alignment horizontal="left" vertical="center"/>
      <protection/>
    </xf>
    <xf numFmtId="0" fontId="29" fillId="25" borderId="0" xfId="67" applyFont="1" applyFill="1" applyAlignment="1">
      <alignment horizontal="left" vertical="center"/>
      <protection/>
    </xf>
    <xf numFmtId="0" fontId="29" fillId="25" borderId="0" xfId="67" applyFont="1" applyFill="1" applyAlignment="1">
      <alignment horizontal="center" vertical="center"/>
      <protection/>
    </xf>
    <xf numFmtId="0" fontId="22" fillId="26" borderId="16" xfId="67" applyFont="1" applyFill="1" applyBorder="1" applyAlignment="1">
      <alignment horizontal="left" vertical="center" wrapText="1"/>
      <protection/>
    </xf>
    <xf numFmtId="0" fontId="24" fillId="25" borderId="18" xfId="67" applyFont="1" applyFill="1" applyBorder="1" applyAlignment="1">
      <alignment horizontal="center" vertical="center" wrapText="1"/>
      <protection/>
    </xf>
    <xf numFmtId="0" fontId="24" fillId="25" borderId="19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9" borderId="12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0" fillId="30" borderId="10" xfId="95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95" applyNumberFormat="1" applyFont="1" applyFill="1" applyBorder="1" applyAlignment="1" applyProtection="1">
      <alignment horizontal="center" vertical="center" wrapText="1"/>
      <protection hidden="1"/>
    </xf>
    <xf numFmtId="173" fontId="20" fillId="24" borderId="10" xfId="109" applyFont="1" applyFill="1" applyBorder="1" applyAlignment="1" applyProtection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4" fillId="25" borderId="18" xfId="67" applyFont="1" applyFill="1" applyBorder="1" applyAlignment="1">
      <alignment horizontal="center" vertical="center" wrapText="1"/>
      <protection/>
    </xf>
    <xf numFmtId="0" fontId="24" fillId="25" borderId="19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6" borderId="16" xfId="67" applyFont="1" applyFill="1" applyBorder="1" applyAlignment="1">
      <alignment horizontal="left" vertical="center" wrapText="1"/>
      <protection/>
    </xf>
    <xf numFmtId="0" fontId="28" fillId="25" borderId="0" xfId="67" applyFont="1" applyFill="1" applyBorder="1" applyAlignment="1">
      <alignment horizontal="center" vertical="center"/>
      <protection/>
    </xf>
    <xf numFmtId="173" fontId="20" fillId="24" borderId="10" xfId="109" applyFont="1" applyFill="1" applyBorder="1" applyAlignment="1" applyProtection="1">
      <alignment horizontal="right" vertical="center" wrapText="1"/>
      <protection/>
    </xf>
    <xf numFmtId="4" fontId="34" fillId="25" borderId="10" xfId="0" applyNumberFormat="1" applyFont="1" applyFill="1" applyBorder="1" applyAlignment="1">
      <alignment horizontal="center" vertical="center" wrapText="1"/>
    </xf>
    <xf numFmtId="173" fontId="34" fillId="25" borderId="10" xfId="109" applyFont="1" applyFill="1" applyBorder="1" applyAlignment="1">
      <alignment vertical="center"/>
    </xf>
    <xf numFmtId="3" fontId="35" fillId="25" borderId="10" xfId="114" applyNumberFormat="1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left" vertical="center" wrapText="1" indent="1"/>
    </xf>
    <xf numFmtId="0" fontId="34" fillId="25" borderId="17" xfId="69" applyFont="1" applyFill="1" applyBorder="1" applyAlignment="1">
      <alignment horizontal="center" vertical="center" wrapText="1"/>
      <protection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43" fontId="34" fillId="25" borderId="11" xfId="114" applyFont="1" applyFill="1" applyBorder="1" applyAlignment="1">
      <alignment horizontal="center" vertical="center" wrapText="1"/>
    </xf>
    <xf numFmtId="3" fontId="20" fillId="25" borderId="10" xfId="114" applyNumberFormat="1" applyFont="1" applyFill="1" applyBorder="1" applyAlignment="1">
      <alignment horizontal="center" vertical="center" wrapText="1"/>
    </xf>
    <xf numFmtId="4" fontId="20" fillId="25" borderId="10" xfId="114" applyNumberFormat="1" applyFont="1" applyFill="1" applyBorder="1" applyAlignment="1">
      <alignment horizontal="center" vertical="center" wrapText="1"/>
    </xf>
    <xf numFmtId="173" fontId="20" fillId="24" borderId="10" xfId="109" applyFont="1" applyFill="1" applyBorder="1" applyAlignment="1" applyProtection="1">
      <alignment horizontal="center" vertical="center" wrapText="1"/>
      <protection/>
    </xf>
    <xf numFmtId="0" fontId="34" fillId="25" borderId="11" xfId="0" applyFont="1" applyFill="1" applyBorder="1" applyAlignment="1">
      <alignment vertical="center" wrapText="1"/>
    </xf>
    <xf numFmtId="49" fontId="34" fillId="25" borderId="11" xfId="0" applyNumberFormat="1" applyFont="1" applyFill="1" applyBorder="1" applyAlignment="1">
      <alignment horizontal="center" vertical="center"/>
    </xf>
    <xf numFmtId="0" fontId="22" fillId="25" borderId="16" xfId="67" applyFont="1" applyFill="1" applyBorder="1" applyAlignment="1">
      <alignment horizontal="left" vertical="center" wrapText="1"/>
      <protection/>
    </xf>
    <xf numFmtId="0" fontId="22" fillId="25" borderId="15" xfId="67" applyFont="1" applyFill="1" applyBorder="1" applyAlignment="1">
      <alignment horizontal="left" vertical="center" wrapText="1"/>
      <protection/>
    </xf>
    <xf numFmtId="43" fontId="20" fillId="24" borderId="10" xfId="109" applyNumberFormat="1" applyFont="1" applyFill="1" applyBorder="1" applyAlignment="1" applyProtection="1">
      <alignment horizontal="center" vertical="center" wrapText="1"/>
      <protection/>
    </xf>
    <xf numFmtId="0" fontId="26" fillId="25" borderId="16" xfId="67" applyFont="1" applyFill="1" applyBorder="1" applyAlignment="1">
      <alignment horizontal="left" vertical="center" wrapText="1"/>
      <protection/>
    </xf>
    <xf numFmtId="0" fontId="26" fillId="25" borderId="15" xfId="67" applyFont="1" applyFill="1" applyBorder="1" applyAlignment="1">
      <alignment horizontal="left" vertical="center" wrapText="1"/>
      <protection/>
    </xf>
    <xf numFmtId="0" fontId="22" fillId="25" borderId="12" xfId="67" applyFont="1" applyFill="1" applyBorder="1" applyAlignment="1">
      <alignment horizontal="center" vertical="center"/>
      <protection/>
    </xf>
    <xf numFmtId="0" fontId="21" fillId="25" borderId="12" xfId="67" applyFont="1" applyFill="1" applyBorder="1" applyAlignment="1">
      <alignment horizontal="center" vertical="center"/>
      <protection/>
    </xf>
    <xf numFmtId="176" fontId="14" fillId="25" borderId="10" xfId="109" applyNumberFormat="1" applyFont="1" applyFill="1" applyBorder="1" applyAlignment="1">
      <alignment horizontal="right" vertical="center"/>
    </xf>
    <xf numFmtId="0" fontId="21" fillId="25" borderId="14" xfId="67" applyFont="1" applyFill="1" applyBorder="1" applyAlignment="1">
      <alignment horizontal="center" vertical="center"/>
      <protection/>
    </xf>
    <xf numFmtId="0" fontId="22" fillId="25" borderId="0" xfId="67" applyFont="1" applyFill="1" applyBorder="1" applyAlignment="1">
      <alignment vertical="center"/>
      <protection/>
    </xf>
    <xf numFmtId="0" fontId="26" fillId="25" borderId="10" xfId="67" applyFont="1" applyFill="1" applyBorder="1" applyAlignment="1">
      <alignment horizontal="left" vertical="center" wrapText="1"/>
      <protection/>
    </xf>
    <xf numFmtId="176" fontId="14" fillId="25" borderId="14" xfId="109" applyNumberFormat="1" applyFont="1" applyFill="1" applyBorder="1" applyAlignment="1">
      <alignment horizontal="right" vertical="center"/>
    </xf>
    <xf numFmtId="3" fontId="35" fillId="26" borderId="16" xfId="114" applyNumberFormat="1" applyFont="1" applyFill="1" applyBorder="1" applyAlignment="1">
      <alignment horizontal="center" vertical="center" wrapText="1"/>
    </xf>
    <xf numFmtId="3" fontId="35" fillId="25" borderId="16" xfId="114" applyNumberFormat="1" applyFont="1" applyFill="1" applyBorder="1" applyAlignment="1">
      <alignment horizontal="center" vertical="center" wrapText="1"/>
    </xf>
    <xf numFmtId="9" fontId="21" fillId="25" borderId="0" xfId="67" applyNumberFormat="1" applyFont="1" applyFill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6" fillId="33" borderId="20" xfId="67" applyFont="1" applyFill="1" applyBorder="1" applyAlignment="1">
      <alignment horizontal="left" vertical="center" wrapText="1"/>
      <protection/>
    </xf>
    <xf numFmtId="0" fontId="26" fillId="33" borderId="16" xfId="67" applyFont="1" applyFill="1" applyBorder="1" applyAlignment="1">
      <alignment horizontal="left" vertical="center" wrapText="1"/>
      <protection/>
    </xf>
    <xf numFmtId="0" fontId="26" fillId="33" borderId="15" xfId="67" applyFont="1" applyFill="1" applyBorder="1" applyAlignment="1">
      <alignment horizontal="left" vertical="center" wrapText="1"/>
      <protection/>
    </xf>
    <xf numFmtId="0" fontId="26" fillId="26" borderId="21" xfId="67" applyFont="1" applyFill="1" applyBorder="1" applyAlignment="1">
      <alignment horizontal="left" vertical="center"/>
      <protection/>
    </xf>
    <xf numFmtId="0" fontId="26" fillId="26" borderId="12" xfId="67" applyFont="1" applyFill="1" applyBorder="1" applyAlignment="1">
      <alignment horizontal="left" vertical="center"/>
      <protection/>
    </xf>
    <xf numFmtId="0" fontId="24" fillId="29" borderId="10" xfId="0" applyFont="1" applyFill="1" applyBorder="1" applyAlignment="1">
      <alignment horizontal="left" vertical="center"/>
    </xf>
    <xf numFmtId="0" fontId="22" fillId="29" borderId="12" xfId="67" applyFont="1" applyFill="1" applyBorder="1" applyAlignment="1">
      <alignment horizontal="center" vertical="center"/>
      <protection/>
    </xf>
    <xf numFmtId="0" fontId="22" fillId="33" borderId="20" xfId="67" applyFont="1" applyFill="1" applyBorder="1" applyAlignment="1">
      <alignment horizontal="left" vertical="center" wrapText="1"/>
      <protection/>
    </xf>
    <xf numFmtId="0" fontId="22" fillId="33" borderId="16" xfId="67" applyFont="1" applyFill="1" applyBorder="1" applyAlignment="1">
      <alignment horizontal="left" vertical="center" wrapText="1"/>
      <protection/>
    </xf>
    <xf numFmtId="0" fontId="22" fillId="33" borderId="15" xfId="67" applyFont="1" applyFill="1" applyBorder="1" applyAlignment="1">
      <alignment horizontal="left" vertical="center" wrapText="1"/>
      <protection/>
    </xf>
    <xf numFmtId="0" fontId="22" fillId="26" borderId="20" xfId="67" applyFont="1" applyFill="1" applyBorder="1" applyAlignment="1">
      <alignment horizontal="left" vertical="center" wrapText="1"/>
      <protection/>
    </xf>
    <xf numFmtId="0" fontId="22" fillId="26" borderId="16" xfId="67" applyFont="1" applyFill="1" applyBorder="1" applyAlignment="1">
      <alignment horizontal="left" vertical="center" wrapText="1"/>
      <protection/>
    </xf>
    <xf numFmtId="0" fontId="24" fillId="25" borderId="18" xfId="67" applyFont="1" applyFill="1" applyBorder="1" applyAlignment="1">
      <alignment horizontal="right" vertical="center" wrapText="1"/>
      <protection/>
    </xf>
    <xf numFmtId="0" fontId="24" fillId="25" borderId="19" xfId="67" applyFont="1" applyFill="1" applyBorder="1" applyAlignment="1">
      <alignment horizontal="right" vertical="center" wrapText="1"/>
      <protection/>
    </xf>
    <xf numFmtId="0" fontId="24" fillId="25" borderId="18" xfId="67" applyFont="1" applyFill="1" applyBorder="1" applyAlignment="1">
      <alignment horizontal="center" vertical="center" wrapText="1"/>
      <protection/>
    </xf>
    <xf numFmtId="0" fontId="24" fillId="25" borderId="19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35" fillId="25" borderId="22" xfId="67" applyFont="1" applyFill="1" applyBorder="1" applyAlignment="1">
      <alignment horizontal="center" vertical="center"/>
      <protection/>
    </xf>
    <xf numFmtId="0" fontId="26" fillId="25" borderId="20" xfId="67" applyFont="1" applyFill="1" applyBorder="1" applyAlignment="1">
      <alignment horizontal="left" vertical="center" wrapText="1"/>
      <protection/>
    </xf>
    <xf numFmtId="0" fontId="26" fillId="25" borderId="16" xfId="67" applyFont="1" applyFill="1" applyBorder="1" applyAlignment="1">
      <alignment horizontal="left" vertical="center" wrapText="1"/>
      <protection/>
    </xf>
    <xf numFmtId="0" fontId="26" fillId="25" borderId="15" xfId="67" applyFont="1" applyFill="1" applyBorder="1" applyAlignment="1">
      <alignment horizontal="left" vertical="center" wrapText="1"/>
      <protection/>
    </xf>
    <xf numFmtId="0" fontId="26" fillId="25" borderId="10" xfId="67" applyFont="1" applyFill="1" applyBorder="1" applyAlignment="1">
      <alignment horizontal="left" vertical="center"/>
      <protection/>
    </xf>
    <xf numFmtId="0" fontId="24" fillId="25" borderId="21" xfId="0" applyFont="1" applyFill="1" applyBorder="1" applyAlignment="1">
      <alignment horizontal="left" vertical="center"/>
    </xf>
    <xf numFmtId="0" fontId="24" fillId="25" borderId="12" xfId="0" applyFont="1" applyFill="1" applyBorder="1" applyAlignment="1">
      <alignment horizontal="left" vertical="center"/>
    </xf>
    <xf numFmtId="0" fontId="22" fillId="25" borderId="12" xfId="67" applyFont="1" applyFill="1" applyBorder="1" applyAlignment="1">
      <alignment horizontal="center" vertical="center"/>
      <protection/>
    </xf>
    <xf numFmtId="0" fontId="29" fillId="25" borderId="0" xfId="67" applyFont="1" applyFill="1" applyAlignment="1">
      <alignment vertical="center"/>
      <protection/>
    </xf>
    <xf numFmtId="0" fontId="22" fillId="25" borderId="20" xfId="67" applyFont="1" applyFill="1" applyBorder="1" applyAlignment="1">
      <alignment horizontal="left" vertical="center" wrapText="1"/>
      <protection/>
    </xf>
    <xf numFmtId="0" fontId="22" fillId="25" borderId="16" xfId="67" applyFont="1" applyFill="1" applyBorder="1" applyAlignment="1">
      <alignment horizontal="left" vertical="center" wrapText="1"/>
      <protection/>
    </xf>
    <xf numFmtId="0" fontId="22" fillId="25" borderId="15" xfId="67" applyFont="1" applyFill="1" applyBorder="1" applyAlignment="1">
      <alignment horizontal="left" vertical="center" wrapText="1"/>
      <protection/>
    </xf>
    <xf numFmtId="0" fontId="26" fillId="25" borderId="21" xfId="67" applyFont="1" applyFill="1" applyBorder="1" applyAlignment="1">
      <alignment horizontal="left" vertical="center"/>
      <protection/>
    </xf>
    <xf numFmtId="0" fontId="26" fillId="25" borderId="12" xfId="67" applyFont="1" applyFill="1" applyBorder="1" applyAlignment="1">
      <alignment horizontal="left" vertical="center"/>
      <protection/>
    </xf>
  </cellXfs>
  <cellStyles count="109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Лист1" xfId="95"/>
    <cellStyle name="Обычный_Лист1 2" xfId="96"/>
    <cellStyle name="Обычный_Утв.заявка  (свод.)-2006  от 10 11 05.база xls (вар 2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Стиль 1" xfId="105"/>
    <cellStyle name="Стиль 1 2 15" xfId="106"/>
    <cellStyle name="Стиль 1 3" xfId="107"/>
    <cellStyle name="Текст предупреждения" xfId="108"/>
    <cellStyle name="Comma" xfId="109"/>
    <cellStyle name="Comma [0]" xfId="110"/>
    <cellStyle name="Финансовый 100" xfId="111"/>
    <cellStyle name="Финансовый 2" xfId="112"/>
    <cellStyle name="Финансовый 2 2" xfId="113"/>
    <cellStyle name="Финансовый 2 2 3" xfId="114"/>
    <cellStyle name="Финансовый 2 36" xfId="115"/>
    <cellStyle name="Финансовый 29" xfId="116"/>
    <cellStyle name="Финансовый 3" xfId="117"/>
    <cellStyle name="Финансовый 3 2" xfId="118"/>
    <cellStyle name="Финансовый 67" xfId="119"/>
    <cellStyle name="Финансовый 78" xfId="120"/>
    <cellStyle name="Финансовый 80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90"/>
  <sheetViews>
    <sheetView tabSelected="1" zoomScalePageLayoutView="0" workbookViewId="0" topLeftCell="B1">
      <selection activeCell="B7" sqref="B7"/>
    </sheetView>
  </sheetViews>
  <sheetFormatPr defaultColWidth="9.00390625" defaultRowHeight="12.75"/>
  <cols>
    <col min="1" max="1" width="5.25390625" style="5" hidden="1" customWidth="1"/>
    <col min="2" max="2" width="9.875" style="5" customWidth="1"/>
    <col min="3" max="3" width="17.375" style="7" customWidth="1"/>
    <col min="4" max="4" width="24.75390625" style="5" customWidth="1"/>
    <col min="5" max="5" width="42.25390625" style="5" customWidth="1"/>
    <col min="6" max="6" width="75.00390625" style="5" customWidth="1"/>
    <col min="7" max="7" width="34.625" style="5" customWidth="1"/>
    <col min="8" max="8" width="10.125" style="5" customWidth="1"/>
    <col min="9" max="9" width="15.25390625" style="5" customWidth="1"/>
    <col min="10" max="10" width="14.75390625" style="5" customWidth="1"/>
    <col min="11" max="11" width="13.125" style="5" customWidth="1"/>
    <col min="12" max="12" width="19.875" style="5" customWidth="1"/>
    <col min="13" max="13" width="18.25390625" style="5" customWidth="1"/>
    <col min="14" max="14" width="15.75390625" style="5" customWidth="1"/>
    <col min="15" max="15" width="21.875" style="5" customWidth="1"/>
    <col min="16" max="16" width="22.625" style="5" customWidth="1"/>
    <col min="17" max="17" width="12.875" style="5" customWidth="1"/>
    <col min="18" max="18" width="10.875" style="5" customWidth="1"/>
    <col min="19" max="19" width="13.125" style="5" bestFit="1" customWidth="1"/>
    <col min="20" max="20" width="18.00390625" style="5" customWidth="1"/>
    <col min="21" max="21" width="25.625" style="13" customWidth="1"/>
    <col min="22" max="22" width="26.125" style="13" customWidth="1"/>
    <col min="23" max="23" width="12.875" style="5" customWidth="1"/>
    <col min="24" max="24" width="9.75390625" style="5" bestFit="1" customWidth="1"/>
    <col min="25" max="25" width="27.25390625" style="5" customWidth="1"/>
    <col min="26" max="26" width="20.875" style="4" customWidth="1"/>
    <col min="27" max="27" width="12.625" style="4" bestFit="1" customWidth="1"/>
    <col min="28" max="38" width="9.125" style="4" customWidth="1"/>
    <col min="39" max="16384" width="9.125" style="5" customWidth="1"/>
  </cols>
  <sheetData>
    <row r="1" spans="2:2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162"/>
      <c r="P1" s="4"/>
      <c r="Q1" s="4"/>
      <c r="R1" s="4"/>
      <c r="S1" s="4"/>
      <c r="T1" s="162"/>
      <c r="U1" s="16"/>
      <c r="V1" s="16"/>
      <c r="W1" s="220" t="s">
        <v>26</v>
      </c>
      <c r="X1" s="220"/>
      <c r="Y1" s="220"/>
    </row>
    <row r="2" spans="2:25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2"/>
      <c r="P2" s="4"/>
      <c r="Q2" s="4"/>
      <c r="R2" s="4"/>
      <c r="S2" s="4"/>
      <c r="T2" s="4"/>
      <c r="U2" s="16"/>
      <c r="V2" s="16"/>
      <c r="W2" s="220" t="s">
        <v>27</v>
      </c>
      <c r="X2" s="220"/>
      <c r="Y2" s="220"/>
    </row>
    <row r="3" spans="2:25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2"/>
      <c r="P3" s="4"/>
      <c r="Q3" s="4"/>
      <c r="R3" s="4"/>
      <c r="S3" s="4"/>
      <c r="T3" s="4"/>
      <c r="U3" s="16"/>
      <c r="V3" s="16"/>
      <c r="W3" s="220" t="s">
        <v>14</v>
      </c>
      <c r="X3" s="220"/>
      <c r="Y3" s="220"/>
    </row>
    <row r="4" spans="2:2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62"/>
      <c r="P4" s="4"/>
      <c r="Q4" s="4"/>
      <c r="R4" s="4"/>
      <c r="S4" s="4"/>
      <c r="T4" s="4"/>
      <c r="U4" s="16"/>
      <c r="V4" s="16"/>
      <c r="W4" s="220" t="s">
        <v>233</v>
      </c>
      <c r="X4" s="220"/>
      <c r="Y4" s="220"/>
    </row>
    <row r="5" spans="2:25" ht="4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2"/>
      <c r="P5" s="4"/>
      <c r="Q5" s="4"/>
      <c r="R5" s="4"/>
      <c r="S5" s="4"/>
      <c r="T5" s="4"/>
      <c r="U5" s="16"/>
      <c r="V5" s="16"/>
      <c r="W5" s="162"/>
      <c r="X5" s="162"/>
      <c r="Y5" s="162"/>
    </row>
    <row r="6" spans="2:25" ht="12.75">
      <c r="B6" s="220" t="s">
        <v>80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</row>
    <row r="7" spans="2:25" ht="47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162"/>
      <c r="M7" s="162"/>
      <c r="N7" s="162"/>
      <c r="O7" s="162"/>
      <c r="P7" s="4"/>
      <c r="Q7" s="162"/>
      <c r="R7" s="162"/>
      <c r="S7" s="162"/>
      <c r="T7" s="221"/>
      <c r="U7" s="221"/>
      <c r="V7" s="221"/>
      <c r="W7" s="221"/>
      <c r="X7" s="221"/>
      <c r="Y7" s="221"/>
    </row>
    <row r="8" spans="2:25" ht="47.25" customHeight="1">
      <c r="B8" s="160" t="s">
        <v>16</v>
      </c>
      <c r="C8" s="160" t="s">
        <v>17</v>
      </c>
      <c r="D8" s="218" t="s">
        <v>18</v>
      </c>
      <c r="E8" s="218" t="s">
        <v>19</v>
      </c>
      <c r="F8" s="218" t="s">
        <v>20</v>
      </c>
      <c r="G8" s="218" t="s">
        <v>15</v>
      </c>
      <c r="H8" s="218" t="s">
        <v>21</v>
      </c>
      <c r="I8" s="218" t="s">
        <v>22</v>
      </c>
      <c r="J8" s="218" t="s">
        <v>23</v>
      </c>
      <c r="K8" s="218" t="s">
        <v>24</v>
      </c>
      <c r="L8" s="218" t="s">
        <v>0</v>
      </c>
      <c r="M8" s="218" t="s">
        <v>1</v>
      </c>
      <c r="N8" s="218" t="s">
        <v>2</v>
      </c>
      <c r="O8" s="218" t="s">
        <v>3</v>
      </c>
      <c r="P8" s="218" t="s">
        <v>4</v>
      </c>
      <c r="Q8" s="218" t="s">
        <v>5</v>
      </c>
      <c r="R8" s="218" t="s">
        <v>6</v>
      </c>
      <c r="S8" s="218" t="s">
        <v>7</v>
      </c>
      <c r="T8" s="218" t="s">
        <v>8</v>
      </c>
      <c r="U8" s="216" t="s">
        <v>9</v>
      </c>
      <c r="V8" s="216" t="s">
        <v>10</v>
      </c>
      <c r="W8" s="218" t="s">
        <v>11</v>
      </c>
      <c r="X8" s="218" t="s">
        <v>12</v>
      </c>
      <c r="Y8" s="218" t="s">
        <v>13</v>
      </c>
    </row>
    <row r="9" spans="2:25" ht="47.25" customHeight="1" thickBot="1">
      <c r="B9" s="161"/>
      <c r="C9" s="16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7"/>
      <c r="V9" s="217"/>
      <c r="W9" s="219"/>
      <c r="X9" s="219"/>
      <c r="Y9" s="219"/>
    </row>
    <row r="10" spans="2:25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</row>
    <row r="11" spans="2:25" ht="15" customHeight="1">
      <c r="B11" s="204" t="s">
        <v>29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ht="216.75">
      <c r="B12" s="24" t="s">
        <v>108</v>
      </c>
      <c r="C12" s="33" t="s">
        <v>14</v>
      </c>
      <c r="D12" s="117" t="s">
        <v>109</v>
      </c>
      <c r="E12" s="117" t="s">
        <v>110</v>
      </c>
      <c r="F12" s="117" t="s">
        <v>111</v>
      </c>
      <c r="G12" s="15" t="s">
        <v>112</v>
      </c>
      <c r="H12" s="1" t="s">
        <v>34</v>
      </c>
      <c r="I12" s="10">
        <v>0</v>
      </c>
      <c r="J12" s="3">
        <v>470000000</v>
      </c>
      <c r="K12" s="29" t="s">
        <v>35</v>
      </c>
      <c r="L12" s="2" t="s">
        <v>113</v>
      </c>
      <c r="M12" s="36" t="s">
        <v>92</v>
      </c>
      <c r="N12" s="30" t="s">
        <v>36</v>
      </c>
      <c r="O12" s="15" t="s">
        <v>68</v>
      </c>
      <c r="P12" s="15" t="s">
        <v>106</v>
      </c>
      <c r="Q12" s="31" t="s">
        <v>70</v>
      </c>
      <c r="R12" s="15" t="s">
        <v>37</v>
      </c>
      <c r="S12" s="119">
        <v>2</v>
      </c>
      <c r="T12" s="35">
        <v>31000000</v>
      </c>
      <c r="U12" s="120">
        <v>0</v>
      </c>
      <c r="V12" s="120">
        <f>U12*1.12</f>
        <v>0</v>
      </c>
      <c r="W12" s="1" t="s">
        <v>38</v>
      </c>
      <c r="X12" s="10" t="s">
        <v>39</v>
      </c>
      <c r="Y12" s="9" t="s">
        <v>93</v>
      </c>
    </row>
    <row r="13" spans="2:25" ht="216.75">
      <c r="B13" s="24" t="s">
        <v>114</v>
      </c>
      <c r="C13" s="33" t="s">
        <v>14</v>
      </c>
      <c r="D13" s="117" t="s">
        <v>109</v>
      </c>
      <c r="E13" s="117" t="s">
        <v>110</v>
      </c>
      <c r="F13" s="117" t="s">
        <v>111</v>
      </c>
      <c r="G13" s="15" t="s">
        <v>112</v>
      </c>
      <c r="H13" s="1" t="s">
        <v>34</v>
      </c>
      <c r="I13" s="10">
        <v>0</v>
      </c>
      <c r="J13" s="3">
        <v>470000000</v>
      </c>
      <c r="K13" s="29" t="s">
        <v>35</v>
      </c>
      <c r="L13" s="2" t="s">
        <v>113</v>
      </c>
      <c r="M13" s="36" t="s">
        <v>92</v>
      </c>
      <c r="N13" s="30" t="s">
        <v>36</v>
      </c>
      <c r="O13" s="15" t="s">
        <v>68</v>
      </c>
      <c r="P13" s="15" t="s">
        <v>106</v>
      </c>
      <c r="Q13" s="31" t="s">
        <v>70</v>
      </c>
      <c r="R13" s="15" t="s">
        <v>37</v>
      </c>
      <c r="S13" s="119">
        <v>2</v>
      </c>
      <c r="T13" s="35">
        <v>26073929.5</v>
      </c>
      <c r="U13" s="174">
        <f>S13*T13</f>
        <v>52147859</v>
      </c>
      <c r="V13" s="120">
        <f>U13*1.12</f>
        <v>58405602.080000006</v>
      </c>
      <c r="W13" s="1" t="s">
        <v>38</v>
      </c>
      <c r="X13" s="10" t="s">
        <v>39</v>
      </c>
      <c r="Y13" s="9"/>
    </row>
    <row r="14" spans="2:25" ht="89.25">
      <c r="B14" s="24" t="s">
        <v>100</v>
      </c>
      <c r="C14" s="33" t="s">
        <v>14</v>
      </c>
      <c r="D14" s="117" t="s">
        <v>101</v>
      </c>
      <c r="E14" s="117" t="s">
        <v>102</v>
      </c>
      <c r="F14" s="117" t="s">
        <v>103</v>
      </c>
      <c r="G14" s="118" t="s">
        <v>104</v>
      </c>
      <c r="H14" s="1" t="s">
        <v>34</v>
      </c>
      <c r="I14" s="10">
        <v>0</v>
      </c>
      <c r="J14" s="3">
        <v>470000000</v>
      </c>
      <c r="K14" s="29" t="s">
        <v>35</v>
      </c>
      <c r="L14" s="2" t="s">
        <v>105</v>
      </c>
      <c r="M14" s="36" t="s">
        <v>92</v>
      </c>
      <c r="N14" s="30" t="s">
        <v>36</v>
      </c>
      <c r="O14" s="15" t="s">
        <v>68</v>
      </c>
      <c r="P14" s="15" t="s">
        <v>106</v>
      </c>
      <c r="Q14" s="31" t="s">
        <v>70</v>
      </c>
      <c r="R14" s="15" t="s">
        <v>37</v>
      </c>
      <c r="S14" s="119">
        <v>1</v>
      </c>
      <c r="T14" s="35">
        <v>8000000</v>
      </c>
      <c r="U14" s="120">
        <v>0</v>
      </c>
      <c r="V14" s="120">
        <f aca="true" t="shared" si="0" ref="V14:V25">U14*1.12</f>
        <v>0</v>
      </c>
      <c r="W14" s="1" t="s">
        <v>38</v>
      </c>
      <c r="X14" s="10" t="s">
        <v>39</v>
      </c>
      <c r="Y14" s="9" t="s">
        <v>93</v>
      </c>
    </row>
    <row r="15" spans="2:25" ht="89.25">
      <c r="B15" s="24" t="s">
        <v>107</v>
      </c>
      <c r="C15" s="33" t="s">
        <v>14</v>
      </c>
      <c r="D15" s="117" t="s">
        <v>101</v>
      </c>
      <c r="E15" s="117" t="s">
        <v>102</v>
      </c>
      <c r="F15" s="117" t="s">
        <v>103</v>
      </c>
      <c r="G15" s="118" t="s">
        <v>104</v>
      </c>
      <c r="H15" s="1" t="s">
        <v>34</v>
      </c>
      <c r="I15" s="10">
        <v>0</v>
      </c>
      <c r="J15" s="3">
        <v>470000000</v>
      </c>
      <c r="K15" s="29" t="s">
        <v>35</v>
      </c>
      <c r="L15" s="2" t="s">
        <v>105</v>
      </c>
      <c r="M15" s="36" t="s">
        <v>92</v>
      </c>
      <c r="N15" s="30" t="s">
        <v>36</v>
      </c>
      <c r="O15" s="15" t="s">
        <v>68</v>
      </c>
      <c r="P15" s="15" t="s">
        <v>106</v>
      </c>
      <c r="Q15" s="31" t="s">
        <v>70</v>
      </c>
      <c r="R15" s="15" t="s">
        <v>37</v>
      </c>
      <c r="S15" s="119">
        <v>1</v>
      </c>
      <c r="T15" s="35">
        <v>5823792</v>
      </c>
      <c r="U15" s="174">
        <f>S15*T15</f>
        <v>5823792</v>
      </c>
      <c r="V15" s="120">
        <f t="shared" si="0"/>
        <v>6522647.040000001</v>
      </c>
      <c r="W15" s="1" t="s">
        <v>38</v>
      </c>
      <c r="X15" s="10" t="s">
        <v>39</v>
      </c>
      <c r="Y15" s="9"/>
    </row>
    <row r="16" spans="2:25" ht="63.75">
      <c r="B16" s="24" t="s">
        <v>127</v>
      </c>
      <c r="C16" s="33" t="s">
        <v>14</v>
      </c>
      <c r="D16" s="126" t="s">
        <v>128</v>
      </c>
      <c r="E16" s="127" t="s">
        <v>96</v>
      </c>
      <c r="F16" s="127" t="s">
        <v>129</v>
      </c>
      <c r="G16" s="128" t="s">
        <v>130</v>
      </c>
      <c r="H16" s="129" t="s">
        <v>72</v>
      </c>
      <c r="I16" s="27">
        <v>0</v>
      </c>
      <c r="J16" s="34">
        <v>470000000</v>
      </c>
      <c r="K16" s="29" t="s">
        <v>35</v>
      </c>
      <c r="L16" s="106" t="s">
        <v>131</v>
      </c>
      <c r="M16" s="36" t="s">
        <v>92</v>
      </c>
      <c r="N16" s="30" t="s">
        <v>36</v>
      </c>
      <c r="O16" s="23" t="s">
        <v>53</v>
      </c>
      <c r="P16" s="15" t="s">
        <v>79</v>
      </c>
      <c r="Q16" s="31" t="s">
        <v>70</v>
      </c>
      <c r="R16" s="15" t="s">
        <v>37</v>
      </c>
      <c r="S16" s="130">
        <v>1</v>
      </c>
      <c r="T16" s="35">
        <f>15850.056/1.12</f>
        <v>14151.835714285713</v>
      </c>
      <c r="U16" s="14">
        <v>0</v>
      </c>
      <c r="V16" s="14">
        <f t="shared" si="0"/>
        <v>0</v>
      </c>
      <c r="W16" s="26" t="s">
        <v>38</v>
      </c>
      <c r="X16" s="10" t="s">
        <v>39</v>
      </c>
      <c r="Y16" s="129" t="s">
        <v>132</v>
      </c>
    </row>
    <row r="17" spans="2:25" ht="63.75">
      <c r="B17" s="24" t="s">
        <v>133</v>
      </c>
      <c r="C17" s="33" t="s">
        <v>14</v>
      </c>
      <c r="D17" s="126" t="s">
        <v>128</v>
      </c>
      <c r="E17" s="127" t="s">
        <v>96</v>
      </c>
      <c r="F17" s="127" t="s">
        <v>129</v>
      </c>
      <c r="G17" s="128" t="s">
        <v>130</v>
      </c>
      <c r="H17" s="129" t="s">
        <v>72</v>
      </c>
      <c r="I17" s="27">
        <v>0</v>
      </c>
      <c r="J17" s="34">
        <v>470000000</v>
      </c>
      <c r="K17" s="29" t="s">
        <v>35</v>
      </c>
      <c r="L17" s="106" t="s">
        <v>134</v>
      </c>
      <c r="M17" s="36" t="s">
        <v>92</v>
      </c>
      <c r="N17" s="30" t="s">
        <v>36</v>
      </c>
      <c r="O17" s="23" t="s">
        <v>78</v>
      </c>
      <c r="P17" s="15" t="s">
        <v>135</v>
      </c>
      <c r="Q17" s="31" t="s">
        <v>70</v>
      </c>
      <c r="R17" s="15" t="s">
        <v>37</v>
      </c>
      <c r="S17" s="130">
        <v>1</v>
      </c>
      <c r="T17" s="35">
        <f>15850.056/1.12</f>
        <v>14151.835714285713</v>
      </c>
      <c r="U17" s="175">
        <f>S17*T17</f>
        <v>14151.835714285713</v>
      </c>
      <c r="V17" s="14">
        <f t="shared" si="0"/>
        <v>15850.056</v>
      </c>
      <c r="W17" s="26" t="s">
        <v>38</v>
      </c>
      <c r="X17" s="10" t="s">
        <v>39</v>
      </c>
      <c r="Y17" s="129"/>
    </row>
    <row r="18" spans="2:25" ht="63.75">
      <c r="B18" s="24" t="s">
        <v>136</v>
      </c>
      <c r="C18" s="33" t="s">
        <v>14</v>
      </c>
      <c r="D18" s="126" t="s">
        <v>97</v>
      </c>
      <c r="E18" s="127" t="s">
        <v>98</v>
      </c>
      <c r="F18" s="127" t="s">
        <v>98</v>
      </c>
      <c r="G18" s="128" t="s">
        <v>137</v>
      </c>
      <c r="H18" s="129" t="s">
        <v>72</v>
      </c>
      <c r="I18" s="27">
        <v>0</v>
      </c>
      <c r="J18" s="34">
        <v>470000000</v>
      </c>
      <c r="K18" s="29" t="s">
        <v>35</v>
      </c>
      <c r="L18" s="106" t="s">
        <v>131</v>
      </c>
      <c r="M18" s="36" t="s">
        <v>92</v>
      </c>
      <c r="N18" s="30" t="s">
        <v>36</v>
      </c>
      <c r="O18" s="23" t="s">
        <v>53</v>
      </c>
      <c r="P18" s="15" t="s">
        <v>79</v>
      </c>
      <c r="Q18" s="31" t="s">
        <v>138</v>
      </c>
      <c r="R18" s="15" t="s">
        <v>37</v>
      </c>
      <c r="S18" s="130">
        <v>1</v>
      </c>
      <c r="T18" s="35">
        <f>28270.05/1.12</f>
        <v>25241.11607142857</v>
      </c>
      <c r="U18" s="14">
        <v>0</v>
      </c>
      <c r="V18" s="14">
        <f t="shared" si="0"/>
        <v>0</v>
      </c>
      <c r="W18" s="26" t="s">
        <v>38</v>
      </c>
      <c r="X18" s="10" t="s">
        <v>39</v>
      </c>
      <c r="Y18" s="129" t="s">
        <v>132</v>
      </c>
    </row>
    <row r="19" spans="2:25" ht="63.75">
      <c r="B19" s="24" t="s">
        <v>139</v>
      </c>
      <c r="C19" s="33" t="s">
        <v>14</v>
      </c>
      <c r="D19" s="126" t="s">
        <v>97</v>
      </c>
      <c r="E19" s="127" t="s">
        <v>98</v>
      </c>
      <c r="F19" s="127" t="s">
        <v>98</v>
      </c>
      <c r="G19" s="128" t="s">
        <v>137</v>
      </c>
      <c r="H19" s="129" t="s">
        <v>72</v>
      </c>
      <c r="I19" s="27">
        <v>0</v>
      </c>
      <c r="J19" s="34">
        <v>470000000</v>
      </c>
      <c r="K19" s="29" t="s">
        <v>35</v>
      </c>
      <c r="L19" s="106" t="s">
        <v>134</v>
      </c>
      <c r="M19" s="36" t="s">
        <v>92</v>
      </c>
      <c r="N19" s="30" t="s">
        <v>36</v>
      </c>
      <c r="O19" s="23" t="s">
        <v>78</v>
      </c>
      <c r="P19" s="15" t="s">
        <v>135</v>
      </c>
      <c r="Q19" s="31" t="s">
        <v>138</v>
      </c>
      <c r="R19" s="15" t="s">
        <v>37</v>
      </c>
      <c r="S19" s="130">
        <v>1</v>
      </c>
      <c r="T19" s="35">
        <f>28270.05/1.12</f>
        <v>25241.11607142857</v>
      </c>
      <c r="U19" s="175">
        <f>S19*T19</f>
        <v>25241.11607142857</v>
      </c>
      <c r="V19" s="14">
        <f t="shared" si="0"/>
        <v>28270.05</v>
      </c>
      <c r="W19" s="26" t="s">
        <v>38</v>
      </c>
      <c r="X19" s="10" t="s">
        <v>39</v>
      </c>
      <c r="Y19" s="129"/>
    </row>
    <row r="20" spans="2:25" ht="63.75">
      <c r="B20" s="24" t="s">
        <v>140</v>
      </c>
      <c r="C20" s="33" t="s">
        <v>14</v>
      </c>
      <c r="D20" s="126" t="s">
        <v>97</v>
      </c>
      <c r="E20" s="127" t="s">
        <v>98</v>
      </c>
      <c r="F20" s="127" t="s">
        <v>98</v>
      </c>
      <c r="G20" s="128" t="s">
        <v>141</v>
      </c>
      <c r="H20" s="129" t="s">
        <v>72</v>
      </c>
      <c r="I20" s="27">
        <v>0</v>
      </c>
      <c r="J20" s="34">
        <v>470000000</v>
      </c>
      <c r="K20" s="29" t="s">
        <v>35</v>
      </c>
      <c r="L20" s="106" t="s">
        <v>131</v>
      </c>
      <c r="M20" s="36" t="s">
        <v>92</v>
      </c>
      <c r="N20" s="30" t="s">
        <v>36</v>
      </c>
      <c r="O20" s="23" t="s">
        <v>53</v>
      </c>
      <c r="P20" s="15" t="s">
        <v>79</v>
      </c>
      <c r="Q20" s="31" t="s">
        <v>142</v>
      </c>
      <c r="R20" s="15" t="s">
        <v>37</v>
      </c>
      <c r="S20" s="130">
        <v>2</v>
      </c>
      <c r="T20" s="35">
        <f>7000.06/1.12</f>
        <v>6250.053571428572</v>
      </c>
      <c r="U20" s="14">
        <v>0</v>
      </c>
      <c r="V20" s="14">
        <f t="shared" si="0"/>
        <v>0</v>
      </c>
      <c r="W20" s="26" t="s">
        <v>38</v>
      </c>
      <c r="X20" s="10" t="s">
        <v>39</v>
      </c>
      <c r="Y20" s="129" t="s">
        <v>132</v>
      </c>
    </row>
    <row r="21" spans="2:25" ht="63.75">
      <c r="B21" s="24" t="s">
        <v>143</v>
      </c>
      <c r="C21" s="33" t="s">
        <v>14</v>
      </c>
      <c r="D21" s="126" t="s">
        <v>97</v>
      </c>
      <c r="E21" s="127" t="s">
        <v>98</v>
      </c>
      <c r="F21" s="127" t="s">
        <v>98</v>
      </c>
      <c r="G21" s="128" t="s">
        <v>141</v>
      </c>
      <c r="H21" s="129" t="s">
        <v>72</v>
      </c>
      <c r="I21" s="27">
        <v>0</v>
      </c>
      <c r="J21" s="34">
        <v>470000000</v>
      </c>
      <c r="K21" s="29" t="s">
        <v>35</v>
      </c>
      <c r="L21" s="106" t="s">
        <v>134</v>
      </c>
      <c r="M21" s="36" t="s">
        <v>92</v>
      </c>
      <c r="N21" s="30" t="s">
        <v>36</v>
      </c>
      <c r="O21" s="23" t="s">
        <v>78</v>
      </c>
      <c r="P21" s="15" t="s">
        <v>135</v>
      </c>
      <c r="Q21" s="31" t="s">
        <v>142</v>
      </c>
      <c r="R21" s="15" t="s">
        <v>37</v>
      </c>
      <c r="S21" s="130">
        <v>2</v>
      </c>
      <c r="T21" s="35">
        <f>7000.06/1.12</f>
        <v>6250.053571428572</v>
      </c>
      <c r="U21" s="175">
        <f>S21*T21</f>
        <v>12500.107142857143</v>
      </c>
      <c r="V21" s="14">
        <f t="shared" si="0"/>
        <v>14000.12</v>
      </c>
      <c r="W21" s="26" t="s">
        <v>38</v>
      </c>
      <c r="X21" s="10" t="s">
        <v>39</v>
      </c>
      <c r="Y21" s="129"/>
    </row>
    <row r="22" spans="2:25" ht="63.75">
      <c r="B22" s="24" t="s">
        <v>144</v>
      </c>
      <c r="C22" s="33" t="s">
        <v>14</v>
      </c>
      <c r="D22" s="126" t="s">
        <v>97</v>
      </c>
      <c r="E22" s="127" t="s">
        <v>98</v>
      </c>
      <c r="F22" s="127" t="s">
        <v>98</v>
      </c>
      <c r="G22" s="128" t="s">
        <v>145</v>
      </c>
      <c r="H22" s="129" t="s">
        <v>72</v>
      </c>
      <c r="I22" s="27">
        <v>0</v>
      </c>
      <c r="J22" s="34">
        <v>470000000</v>
      </c>
      <c r="K22" s="29" t="s">
        <v>35</v>
      </c>
      <c r="L22" s="106" t="s">
        <v>131</v>
      </c>
      <c r="M22" s="36" t="s">
        <v>92</v>
      </c>
      <c r="N22" s="30" t="s">
        <v>36</v>
      </c>
      <c r="O22" s="23" t="s">
        <v>53</v>
      </c>
      <c r="P22" s="15" t="s">
        <v>79</v>
      </c>
      <c r="Q22" s="31" t="s">
        <v>146</v>
      </c>
      <c r="R22" s="15" t="s">
        <v>37</v>
      </c>
      <c r="S22" s="130">
        <v>1</v>
      </c>
      <c r="T22" s="35">
        <f>23800.06/1.12</f>
        <v>21250.05357142857</v>
      </c>
      <c r="U22" s="14">
        <v>0</v>
      </c>
      <c r="V22" s="14">
        <f t="shared" si="0"/>
        <v>0</v>
      </c>
      <c r="W22" s="26" t="s">
        <v>38</v>
      </c>
      <c r="X22" s="10" t="s">
        <v>39</v>
      </c>
      <c r="Y22" s="129" t="s">
        <v>132</v>
      </c>
    </row>
    <row r="23" spans="2:25" ht="63.75">
      <c r="B23" s="24" t="s">
        <v>147</v>
      </c>
      <c r="C23" s="33" t="s">
        <v>14</v>
      </c>
      <c r="D23" s="126" t="s">
        <v>97</v>
      </c>
      <c r="E23" s="127" t="s">
        <v>98</v>
      </c>
      <c r="F23" s="127" t="s">
        <v>98</v>
      </c>
      <c r="G23" s="128" t="s">
        <v>145</v>
      </c>
      <c r="H23" s="129" t="s">
        <v>72</v>
      </c>
      <c r="I23" s="27">
        <v>0</v>
      </c>
      <c r="J23" s="34">
        <v>470000000</v>
      </c>
      <c r="K23" s="29" t="s">
        <v>35</v>
      </c>
      <c r="L23" s="106" t="s">
        <v>134</v>
      </c>
      <c r="M23" s="36" t="s">
        <v>92</v>
      </c>
      <c r="N23" s="30" t="s">
        <v>36</v>
      </c>
      <c r="O23" s="23" t="s">
        <v>78</v>
      </c>
      <c r="P23" s="15" t="s">
        <v>135</v>
      </c>
      <c r="Q23" s="31" t="s">
        <v>146</v>
      </c>
      <c r="R23" s="15" t="s">
        <v>37</v>
      </c>
      <c r="S23" s="130">
        <v>1</v>
      </c>
      <c r="T23" s="35">
        <f>23800.06/1.12</f>
        <v>21250.05357142857</v>
      </c>
      <c r="U23" s="175">
        <f>S23*T23</f>
        <v>21250.05357142857</v>
      </c>
      <c r="V23" s="14">
        <f t="shared" si="0"/>
        <v>23800.059999999998</v>
      </c>
      <c r="W23" s="26" t="s">
        <v>38</v>
      </c>
      <c r="X23" s="10" t="s">
        <v>39</v>
      </c>
      <c r="Y23" s="129"/>
    </row>
    <row r="24" spans="2:25" ht="63.75">
      <c r="B24" s="24" t="s">
        <v>148</v>
      </c>
      <c r="C24" s="33" t="s">
        <v>14</v>
      </c>
      <c r="D24" s="126" t="s">
        <v>94</v>
      </c>
      <c r="E24" s="127" t="s">
        <v>95</v>
      </c>
      <c r="F24" s="127" t="s">
        <v>149</v>
      </c>
      <c r="G24" s="128" t="s">
        <v>150</v>
      </c>
      <c r="H24" s="129" t="s">
        <v>72</v>
      </c>
      <c r="I24" s="27">
        <v>0</v>
      </c>
      <c r="J24" s="34">
        <v>470000000</v>
      </c>
      <c r="K24" s="29" t="s">
        <v>35</v>
      </c>
      <c r="L24" s="106" t="s">
        <v>131</v>
      </c>
      <c r="M24" s="36" t="s">
        <v>92</v>
      </c>
      <c r="N24" s="30" t="s">
        <v>36</v>
      </c>
      <c r="O24" s="23" t="s">
        <v>53</v>
      </c>
      <c r="P24" s="15" t="s">
        <v>79</v>
      </c>
      <c r="Q24" s="31" t="s">
        <v>70</v>
      </c>
      <c r="R24" s="15" t="s">
        <v>37</v>
      </c>
      <c r="S24" s="130">
        <v>3</v>
      </c>
      <c r="T24" s="35">
        <f>17184.03/1.12</f>
        <v>15342.883928571426</v>
      </c>
      <c r="U24" s="14">
        <v>0</v>
      </c>
      <c r="V24" s="14">
        <f t="shared" si="0"/>
        <v>0</v>
      </c>
      <c r="W24" s="26" t="s">
        <v>38</v>
      </c>
      <c r="X24" s="10" t="s">
        <v>39</v>
      </c>
      <c r="Y24" s="129" t="s">
        <v>132</v>
      </c>
    </row>
    <row r="25" spans="2:25" ht="63.75">
      <c r="B25" s="24" t="s">
        <v>151</v>
      </c>
      <c r="C25" s="33" t="s">
        <v>14</v>
      </c>
      <c r="D25" s="126" t="s">
        <v>94</v>
      </c>
      <c r="E25" s="127" t="s">
        <v>95</v>
      </c>
      <c r="F25" s="127" t="s">
        <v>149</v>
      </c>
      <c r="G25" s="128" t="s">
        <v>150</v>
      </c>
      <c r="H25" s="129" t="s">
        <v>72</v>
      </c>
      <c r="I25" s="27">
        <v>0</v>
      </c>
      <c r="J25" s="34">
        <v>470000000</v>
      </c>
      <c r="K25" s="29" t="s">
        <v>35</v>
      </c>
      <c r="L25" s="106" t="s">
        <v>134</v>
      </c>
      <c r="M25" s="36" t="s">
        <v>92</v>
      </c>
      <c r="N25" s="30" t="s">
        <v>36</v>
      </c>
      <c r="O25" s="23" t="s">
        <v>78</v>
      </c>
      <c r="P25" s="15" t="s">
        <v>135</v>
      </c>
      <c r="Q25" s="31" t="s">
        <v>70</v>
      </c>
      <c r="R25" s="15" t="s">
        <v>37</v>
      </c>
      <c r="S25" s="130">
        <v>3</v>
      </c>
      <c r="T25" s="35">
        <f>17184.03/1.12</f>
        <v>15342.883928571426</v>
      </c>
      <c r="U25" s="175">
        <f>S25*T25</f>
        <v>46028.651785714275</v>
      </c>
      <c r="V25" s="14">
        <f t="shared" si="0"/>
        <v>51552.09</v>
      </c>
      <c r="W25" s="26" t="s">
        <v>38</v>
      </c>
      <c r="X25" s="10" t="s">
        <v>39</v>
      </c>
      <c r="Y25" s="129"/>
    </row>
    <row r="26" spans="2:25" ht="63.75">
      <c r="B26" s="24" t="s">
        <v>40</v>
      </c>
      <c r="C26" s="25" t="s">
        <v>14</v>
      </c>
      <c r="D26" s="3" t="s">
        <v>41</v>
      </c>
      <c r="E26" s="3" t="s">
        <v>42</v>
      </c>
      <c r="F26" s="3" t="s">
        <v>43</v>
      </c>
      <c r="G26" s="49" t="s">
        <v>44</v>
      </c>
      <c r="H26" s="15" t="s">
        <v>45</v>
      </c>
      <c r="I26" s="52">
        <v>0</v>
      </c>
      <c r="J26" s="28">
        <v>470000000</v>
      </c>
      <c r="K26" s="29" t="s">
        <v>35</v>
      </c>
      <c r="L26" s="17" t="s">
        <v>46</v>
      </c>
      <c r="M26" s="3" t="s">
        <v>47</v>
      </c>
      <c r="N26" s="30" t="s">
        <v>36</v>
      </c>
      <c r="O26" s="23" t="s">
        <v>48</v>
      </c>
      <c r="P26" s="15" t="s">
        <v>49</v>
      </c>
      <c r="Q26" s="31">
        <v>796</v>
      </c>
      <c r="R26" s="15" t="s">
        <v>37</v>
      </c>
      <c r="S26" s="55">
        <v>26</v>
      </c>
      <c r="T26" s="51">
        <v>8500</v>
      </c>
      <c r="U26" s="53">
        <v>0</v>
      </c>
      <c r="V26" s="53">
        <f>U26*1.12</f>
        <v>0</v>
      </c>
      <c r="W26" s="26" t="s">
        <v>38</v>
      </c>
      <c r="X26" s="10" t="s">
        <v>39</v>
      </c>
      <c r="Y26" s="54" t="s">
        <v>50</v>
      </c>
    </row>
    <row r="27" spans="2:25" ht="63.75">
      <c r="B27" s="24" t="s">
        <v>51</v>
      </c>
      <c r="C27" s="25" t="s">
        <v>14</v>
      </c>
      <c r="D27" s="3" t="s">
        <v>41</v>
      </c>
      <c r="E27" s="3" t="s">
        <v>42</v>
      </c>
      <c r="F27" s="3" t="s">
        <v>43</v>
      </c>
      <c r="G27" s="49" t="s">
        <v>44</v>
      </c>
      <c r="H27" s="15" t="s">
        <v>45</v>
      </c>
      <c r="I27" s="52">
        <v>0</v>
      </c>
      <c r="J27" s="28">
        <v>470000000</v>
      </c>
      <c r="K27" s="29" t="s">
        <v>35</v>
      </c>
      <c r="L27" s="17" t="s">
        <v>46</v>
      </c>
      <c r="M27" s="3" t="s">
        <v>52</v>
      </c>
      <c r="N27" s="30" t="s">
        <v>36</v>
      </c>
      <c r="O27" s="23" t="s">
        <v>53</v>
      </c>
      <c r="P27" s="15" t="s">
        <v>49</v>
      </c>
      <c r="Q27" s="31">
        <v>796</v>
      </c>
      <c r="R27" s="15" t="s">
        <v>37</v>
      </c>
      <c r="S27" s="55">
        <v>26</v>
      </c>
      <c r="T27" s="51">
        <v>8500</v>
      </c>
      <c r="U27" s="48">
        <f>S27*T27</f>
        <v>221000</v>
      </c>
      <c r="V27" s="47">
        <f>U27*1.12</f>
        <v>247520.00000000003</v>
      </c>
      <c r="W27" s="26"/>
      <c r="X27" s="10" t="s">
        <v>39</v>
      </c>
      <c r="Y27" s="54"/>
    </row>
    <row r="28" spans="2:25" ht="12.75" customHeight="1">
      <c r="B28" s="214" t="s">
        <v>31</v>
      </c>
      <c r="C28" s="215"/>
      <c r="D28" s="215"/>
      <c r="E28" s="215"/>
      <c r="F28" s="100"/>
      <c r="G28" s="90"/>
      <c r="H28" s="21"/>
      <c r="I28" s="101"/>
      <c r="J28" s="102"/>
      <c r="K28" s="37"/>
      <c r="L28" s="103"/>
      <c r="M28" s="38"/>
      <c r="N28" s="39"/>
      <c r="O28" s="104"/>
      <c r="P28" s="40"/>
      <c r="Q28" s="41"/>
      <c r="R28" s="40"/>
      <c r="S28" s="87"/>
      <c r="T28" s="88"/>
      <c r="U28" s="20">
        <f>SUM(U12:U27)</f>
        <v>58311822.76428571</v>
      </c>
      <c r="V28" s="20">
        <f>SUM(V12:V27)</f>
        <v>65309241.49600001</v>
      </c>
      <c r="W28" s="89"/>
      <c r="X28" s="22"/>
      <c r="Y28" s="90"/>
    </row>
    <row r="29" spans="2:25" ht="12.75" customHeight="1">
      <c r="B29" s="211" t="s">
        <v>30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3"/>
    </row>
    <row r="30" spans="2:25" ht="63.75">
      <c r="B30" s="24" t="s">
        <v>166</v>
      </c>
      <c r="C30" s="25" t="s">
        <v>14</v>
      </c>
      <c r="D30" s="178" t="s">
        <v>167</v>
      </c>
      <c r="E30" s="179" t="s">
        <v>168</v>
      </c>
      <c r="F30" s="180" t="s">
        <v>169</v>
      </c>
      <c r="G30" s="49" t="s">
        <v>170</v>
      </c>
      <c r="H30" s="181" t="s">
        <v>72</v>
      </c>
      <c r="I30" s="27">
        <v>0</v>
      </c>
      <c r="J30" s="34">
        <v>470000000</v>
      </c>
      <c r="K30" s="29" t="s">
        <v>35</v>
      </c>
      <c r="L30" s="182" t="s">
        <v>171</v>
      </c>
      <c r="M30" s="3" t="s">
        <v>172</v>
      </c>
      <c r="N30" s="30" t="s">
        <v>36</v>
      </c>
      <c r="O30" s="23" t="s">
        <v>78</v>
      </c>
      <c r="P30" s="11" t="s">
        <v>203</v>
      </c>
      <c r="Q30" s="31" t="s">
        <v>76</v>
      </c>
      <c r="R30" s="31" t="s">
        <v>77</v>
      </c>
      <c r="S30" s="183">
        <v>1</v>
      </c>
      <c r="T30" s="184">
        <v>291948</v>
      </c>
      <c r="U30" s="185">
        <f aca="true" t="shared" si="1" ref="U30:U38">S30*T30</f>
        <v>291948</v>
      </c>
      <c r="V30" s="53">
        <f aca="true" t="shared" si="2" ref="V30:V38">U30*1.12</f>
        <v>326981.76</v>
      </c>
      <c r="W30" s="54"/>
      <c r="X30" s="10" t="s">
        <v>39</v>
      </c>
      <c r="Y30" s="54"/>
    </row>
    <row r="31" spans="2:25" ht="63.75">
      <c r="B31" s="24" t="s">
        <v>173</v>
      </c>
      <c r="C31" s="25" t="s">
        <v>14</v>
      </c>
      <c r="D31" s="178" t="s">
        <v>167</v>
      </c>
      <c r="E31" s="179" t="s">
        <v>168</v>
      </c>
      <c r="F31" s="180" t="s">
        <v>169</v>
      </c>
      <c r="G31" s="49" t="s">
        <v>174</v>
      </c>
      <c r="H31" s="181" t="s">
        <v>72</v>
      </c>
      <c r="I31" s="27">
        <v>0</v>
      </c>
      <c r="J31" s="34">
        <v>470000000</v>
      </c>
      <c r="K31" s="29" t="s">
        <v>35</v>
      </c>
      <c r="L31" s="182" t="s">
        <v>171</v>
      </c>
      <c r="M31" s="3" t="s">
        <v>172</v>
      </c>
      <c r="N31" s="30" t="s">
        <v>36</v>
      </c>
      <c r="O31" s="186" t="s">
        <v>78</v>
      </c>
      <c r="P31" s="11" t="s">
        <v>203</v>
      </c>
      <c r="Q31" s="31" t="s">
        <v>76</v>
      </c>
      <c r="R31" s="187" t="s">
        <v>77</v>
      </c>
      <c r="S31" s="183">
        <v>2</v>
      </c>
      <c r="T31" s="184">
        <v>72500</v>
      </c>
      <c r="U31" s="185">
        <f t="shared" si="1"/>
        <v>145000</v>
      </c>
      <c r="V31" s="53">
        <f t="shared" si="2"/>
        <v>162400.00000000003</v>
      </c>
      <c r="W31" s="54"/>
      <c r="X31" s="10" t="s">
        <v>39</v>
      </c>
      <c r="Y31" s="54"/>
    </row>
    <row r="32" spans="2:25" ht="63.75">
      <c r="B32" s="24" t="s">
        <v>175</v>
      </c>
      <c r="C32" s="25" t="s">
        <v>14</v>
      </c>
      <c r="D32" s="178" t="s">
        <v>167</v>
      </c>
      <c r="E32" s="179" t="s">
        <v>168</v>
      </c>
      <c r="F32" s="180" t="s">
        <v>169</v>
      </c>
      <c r="G32" s="49" t="s">
        <v>176</v>
      </c>
      <c r="H32" s="181" t="s">
        <v>72</v>
      </c>
      <c r="I32" s="27">
        <v>0</v>
      </c>
      <c r="J32" s="34">
        <v>470000000</v>
      </c>
      <c r="K32" s="29" t="s">
        <v>35</v>
      </c>
      <c r="L32" s="182" t="s">
        <v>171</v>
      </c>
      <c r="M32" s="3" t="s">
        <v>172</v>
      </c>
      <c r="N32" s="30" t="s">
        <v>36</v>
      </c>
      <c r="O32" s="186" t="s">
        <v>78</v>
      </c>
      <c r="P32" s="11" t="s">
        <v>203</v>
      </c>
      <c r="Q32" s="31" t="s">
        <v>76</v>
      </c>
      <c r="R32" s="187" t="s">
        <v>77</v>
      </c>
      <c r="S32" s="183">
        <v>2</v>
      </c>
      <c r="T32" s="184">
        <v>14205</v>
      </c>
      <c r="U32" s="185">
        <f t="shared" si="1"/>
        <v>28410</v>
      </c>
      <c r="V32" s="53">
        <f t="shared" si="2"/>
        <v>31819.200000000004</v>
      </c>
      <c r="W32" s="54"/>
      <c r="X32" s="10" t="s">
        <v>39</v>
      </c>
      <c r="Y32" s="54"/>
    </row>
    <row r="33" spans="2:25" ht="63.75">
      <c r="B33" s="24" t="s">
        <v>177</v>
      </c>
      <c r="C33" s="25" t="s">
        <v>14</v>
      </c>
      <c r="D33" s="178" t="s">
        <v>167</v>
      </c>
      <c r="E33" s="179" t="s">
        <v>168</v>
      </c>
      <c r="F33" s="180" t="s">
        <v>169</v>
      </c>
      <c r="G33" s="49" t="s">
        <v>178</v>
      </c>
      <c r="H33" s="181" t="s">
        <v>72</v>
      </c>
      <c r="I33" s="27">
        <v>0</v>
      </c>
      <c r="J33" s="34">
        <v>470000000</v>
      </c>
      <c r="K33" s="29" t="s">
        <v>35</v>
      </c>
      <c r="L33" s="182" t="s">
        <v>171</v>
      </c>
      <c r="M33" s="3" t="s">
        <v>172</v>
      </c>
      <c r="N33" s="30" t="s">
        <v>36</v>
      </c>
      <c r="O33" s="186" t="s">
        <v>78</v>
      </c>
      <c r="P33" s="11" t="s">
        <v>203</v>
      </c>
      <c r="Q33" s="31" t="s">
        <v>76</v>
      </c>
      <c r="R33" s="187" t="s">
        <v>77</v>
      </c>
      <c r="S33" s="183">
        <v>1</v>
      </c>
      <c r="T33" s="184">
        <v>40800</v>
      </c>
      <c r="U33" s="185">
        <f t="shared" si="1"/>
        <v>40800</v>
      </c>
      <c r="V33" s="53">
        <f t="shared" si="2"/>
        <v>45696.00000000001</v>
      </c>
      <c r="W33" s="54"/>
      <c r="X33" s="10" t="s">
        <v>39</v>
      </c>
      <c r="Y33" s="54"/>
    </row>
    <row r="34" spans="2:25" ht="63.75">
      <c r="B34" s="24" t="s">
        <v>179</v>
      </c>
      <c r="C34" s="25" t="s">
        <v>14</v>
      </c>
      <c r="D34" s="3" t="s">
        <v>180</v>
      </c>
      <c r="E34" s="3" t="s">
        <v>181</v>
      </c>
      <c r="F34" s="3" t="s">
        <v>182</v>
      </c>
      <c r="G34" s="49" t="s">
        <v>183</v>
      </c>
      <c r="H34" s="181" t="s">
        <v>72</v>
      </c>
      <c r="I34" s="27">
        <v>0</v>
      </c>
      <c r="J34" s="34">
        <v>470000000</v>
      </c>
      <c r="K34" s="29" t="s">
        <v>35</v>
      </c>
      <c r="L34" s="182" t="s">
        <v>171</v>
      </c>
      <c r="M34" s="3" t="s">
        <v>172</v>
      </c>
      <c r="N34" s="30" t="s">
        <v>36</v>
      </c>
      <c r="O34" s="186" t="s">
        <v>78</v>
      </c>
      <c r="P34" s="11" t="s">
        <v>203</v>
      </c>
      <c r="Q34" s="187" t="s">
        <v>70</v>
      </c>
      <c r="R34" s="181" t="s">
        <v>37</v>
      </c>
      <c r="S34" s="183">
        <v>1</v>
      </c>
      <c r="T34" s="184">
        <v>139000</v>
      </c>
      <c r="U34" s="185">
        <f t="shared" si="1"/>
        <v>139000</v>
      </c>
      <c r="V34" s="53">
        <f t="shared" si="2"/>
        <v>155680.00000000003</v>
      </c>
      <c r="W34" s="54"/>
      <c r="X34" s="10" t="s">
        <v>39</v>
      </c>
      <c r="Y34" s="54"/>
    </row>
    <row r="35" spans="2:25" ht="63.75">
      <c r="B35" s="24" t="s">
        <v>184</v>
      </c>
      <c r="C35" s="25" t="s">
        <v>14</v>
      </c>
      <c r="D35" s="178" t="s">
        <v>185</v>
      </c>
      <c r="E35" s="179" t="s">
        <v>168</v>
      </c>
      <c r="F35" s="180" t="s">
        <v>186</v>
      </c>
      <c r="G35" s="49" t="s">
        <v>187</v>
      </c>
      <c r="H35" s="181" t="s">
        <v>72</v>
      </c>
      <c r="I35" s="27">
        <v>0</v>
      </c>
      <c r="J35" s="34">
        <v>470000000</v>
      </c>
      <c r="K35" s="29" t="s">
        <v>35</v>
      </c>
      <c r="L35" s="182" t="s">
        <v>171</v>
      </c>
      <c r="M35" s="3" t="s">
        <v>172</v>
      </c>
      <c r="N35" s="30" t="s">
        <v>36</v>
      </c>
      <c r="O35" s="186" t="s">
        <v>78</v>
      </c>
      <c r="P35" s="11" t="s">
        <v>203</v>
      </c>
      <c r="Q35" s="187" t="s">
        <v>70</v>
      </c>
      <c r="R35" s="181" t="s">
        <v>37</v>
      </c>
      <c r="S35" s="183">
        <v>150</v>
      </c>
      <c r="T35" s="184">
        <v>5167</v>
      </c>
      <c r="U35" s="185">
        <f t="shared" si="1"/>
        <v>775050</v>
      </c>
      <c r="V35" s="53">
        <f t="shared" si="2"/>
        <v>868056.0000000001</v>
      </c>
      <c r="W35" s="54"/>
      <c r="X35" s="10" t="s">
        <v>39</v>
      </c>
      <c r="Y35" s="54"/>
    </row>
    <row r="36" spans="2:25" ht="63.75">
      <c r="B36" s="24" t="s">
        <v>188</v>
      </c>
      <c r="C36" s="25" t="s">
        <v>14</v>
      </c>
      <c r="D36" s="178" t="s">
        <v>189</v>
      </c>
      <c r="E36" s="179" t="s">
        <v>190</v>
      </c>
      <c r="F36" s="180" t="s">
        <v>191</v>
      </c>
      <c r="G36" s="49" t="s">
        <v>192</v>
      </c>
      <c r="H36" s="181" t="s">
        <v>72</v>
      </c>
      <c r="I36" s="27">
        <v>0</v>
      </c>
      <c r="J36" s="34">
        <v>470000000</v>
      </c>
      <c r="K36" s="29" t="s">
        <v>35</v>
      </c>
      <c r="L36" s="182" t="s">
        <v>171</v>
      </c>
      <c r="M36" s="3" t="s">
        <v>172</v>
      </c>
      <c r="N36" s="30" t="s">
        <v>36</v>
      </c>
      <c r="O36" s="186" t="s">
        <v>78</v>
      </c>
      <c r="P36" s="11" t="s">
        <v>203</v>
      </c>
      <c r="Q36" s="187" t="s">
        <v>70</v>
      </c>
      <c r="R36" s="181" t="s">
        <v>37</v>
      </c>
      <c r="S36" s="183">
        <v>2</v>
      </c>
      <c r="T36" s="184">
        <v>345000</v>
      </c>
      <c r="U36" s="185">
        <f t="shared" si="1"/>
        <v>690000</v>
      </c>
      <c r="V36" s="53">
        <f t="shared" si="2"/>
        <v>772800.0000000001</v>
      </c>
      <c r="W36" s="54"/>
      <c r="X36" s="10" t="s">
        <v>39</v>
      </c>
      <c r="Y36" s="54"/>
    </row>
    <row r="37" spans="2:25" ht="63.75">
      <c r="B37" s="24" t="s">
        <v>193</v>
      </c>
      <c r="C37" s="25" t="s">
        <v>14</v>
      </c>
      <c r="D37" s="178" t="s">
        <v>194</v>
      </c>
      <c r="E37" s="179" t="s">
        <v>195</v>
      </c>
      <c r="F37" s="180" t="s">
        <v>196</v>
      </c>
      <c r="G37" s="49" t="s">
        <v>197</v>
      </c>
      <c r="H37" s="181" t="s">
        <v>72</v>
      </c>
      <c r="I37" s="27">
        <v>0</v>
      </c>
      <c r="J37" s="34">
        <v>470000000</v>
      </c>
      <c r="K37" s="29" t="s">
        <v>35</v>
      </c>
      <c r="L37" s="182" t="s">
        <v>171</v>
      </c>
      <c r="M37" s="3" t="s">
        <v>172</v>
      </c>
      <c r="N37" s="30" t="s">
        <v>36</v>
      </c>
      <c r="O37" s="186" t="s">
        <v>78</v>
      </c>
      <c r="P37" s="11" t="s">
        <v>203</v>
      </c>
      <c r="Q37" s="187" t="s">
        <v>70</v>
      </c>
      <c r="R37" s="181" t="s">
        <v>37</v>
      </c>
      <c r="S37" s="183">
        <v>1</v>
      </c>
      <c r="T37" s="184">
        <v>16000</v>
      </c>
      <c r="U37" s="185">
        <f t="shared" si="1"/>
        <v>16000</v>
      </c>
      <c r="V37" s="53">
        <f t="shared" si="2"/>
        <v>17920</v>
      </c>
      <c r="W37" s="54"/>
      <c r="X37" s="10" t="s">
        <v>39</v>
      </c>
      <c r="Y37" s="54"/>
    </row>
    <row r="38" spans="2:25" ht="63.75">
      <c r="B38" s="24" t="s">
        <v>198</v>
      </c>
      <c r="C38" s="25" t="s">
        <v>14</v>
      </c>
      <c r="D38" s="178" t="s">
        <v>199</v>
      </c>
      <c r="E38" s="179" t="s">
        <v>200</v>
      </c>
      <c r="F38" s="180" t="s">
        <v>201</v>
      </c>
      <c r="G38" s="49" t="s">
        <v>202</v>
      </c>
      <c r="H38" s="181" t="s">
        <v>72</v>
      </c>
      <c r="I38" s="27">
        <v>0</v>
      </c>
      <c r="J38" s="34">
        <v>470000000</v>
      </c>
      <c r="K38" s="29" t="s">
        <v>35</v>
      </c>
      <c r="L38" s="182" t="s">
        <v>171</v>
      </c>
      <c r="M38" s="3" t="s">
        <v>172</v>
      </c>
      <c r="N38" s="30" t="s">
        <v>36</v>
      </c>
      <c r="O38" s="186" t="s">
        <v>78</v>
      </c>
      <c r="P38" s="11" t="s">
        <v>203</v>
      </c>
      <c r="Q38" s="187" t="s">
        <v>70</v>
      </c>
      <c r="R38" s="181" t="s">
        <v>37</v>
      </c>
      <c r="S38" s="183">
        <v>1</v>
      </c>
      <c r="T38" s="184">
        <v>50000</v>
      </c>
      <c r="U38" s="185">
        <f t="shared" si="1"/>
        <v>50000</v>
      </c>
      <c r="V38" s="53">
        <f t="shared" si="2"/>
        <v>56000.00000000001</v>
      </c>
      <c r="W38" s="54"/>
      <c r="X38" s="10" t="s">
        <v>39</v>
      </c>
      <c r="Y38" s="54"/>
    </row>
    <row r="39" spans="2:25" ht="12.75" customHeight="1">
      <c r="B39" s="214" t="s">
        <v>31</v>
      </c>
      <c r="C39" s="215"/>
      <c r="D39" s="215"/>
      <c r="E39" s="215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20">
        <f>SUM(U30:U38)</f>
        <v>2176208</v>
      </c>
      <c r="V39" s="20">
        <f>SUM(V30:V38)</f>
        <v>2437352.9600000004</v>
      </c>
      <c r="W39" s="159"/>
      <c r="X39" s="159"/>
      <c r="Y39" s="137"/>
    </row>
    <row r="40" spans="2:25" ht="15.75">
      <c r="B40" s="204" t="s">
        <v>33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6"/>
    </row>
    <row r="41" spans="2:25" ht="63.75">
      <c r="B41" s="9" t="s">
        <v>81</v>
      </c>
      <c r="C41" s="105" t="s">
        <v>67</v>
      </c>
      <c r="D41" s="3" t="s">
        <v>82</v>
      </c>
      <c r="E41" s="3" t="s">
        <v>83</v>
      </c>
      <c r="F41" s="3" t="s">
        <v>83</v>
      </c>
      <c r="G41" s="3" t="s">
        <v>84</v>
      </c>
      <c r="H41" s="8" t="s">
        <v>45</v>
      </c>
      <c r="I41" s="19">
        <v>0.7</v>
      </c>
      <c r="J41" s="3">
        <v>470000000</v>
      </c>
      <c r="K41" s="3" t="s">
        <v>35</v>
      </c>
      <c r="L41" s="2" t="s">
        <v>85</v>
      </c>
      <c r="M41" s="3" t="s">
        <v>86</v>
      </c>
      <c r="N41" s="1"/>
      <c r="O41" s="91" t="s">
        <v>87</v>
      </c>
      <c r="P41" s="11" t="s">
        <v>62</v>
      </c>
      <c r="Q41" s="1"/>
      <c r="R41" s="1"/>
      <c r="S41" s="1"/>
      <c r="T41" s="92"/>
      <c r="U41" s="18">
        <v>0</v>
      </c>
      <c r="V41" s="46">
        <f aca="true" t="shared" si="3" ref="V41:V48">U41*1.12</f>
        <v>0</v>
      </c>
      <c r="W41" s="1" t="s">
        <v>63</v>
      </c>
      <c r="X41" s="109" t="s">
        <v>39</v>
      </c>
      <c r="Y41" s="1" t="s">
        <v>90</v>
      </c>
    </row>
    <row r="42" spans="2:25" ht="63.75">
      <c r="B42" s="9" t="s">
        <v>88</v>
      </c>
      <c r="C42" s="105" t="s">
        <v>67</v>
      </c>
      <c r="D42" s="3" t="s">
        <v>82</v>
      </c>
      <c r="E42" s="3" t="s">
        <v>83</v>
      </c>
      <c r="F42" s="3" t="s">
        <v>83</v>
      </c>
      <c r="G42" s="3" t="s">
        <v>84</v>
      </c>
      <c r="H42" s="8" t="s">
        <v>72</v>
      </c>
      <c r="I42" s="19">
        <v>0.7</v>
      </c>
      <c r="J42" s="3">
        <v>470000000</v>
      </c>
      <c r="K42" s="3" t="s">
        <v>35</v>
      </c>
      <c r="L42" s="2" t="s">
        <v>89</v>
      </c>
      <c r="M42" s="3" t="s">
        <v>60</v>
      </c>
      <c r="N42" s="1"/>
      <c r="O42" s="140" t="s">
        <v>91</v>
      </c>
      <c r="P42" s="11" t="s">
        <v>62</v>
      </c>
      <c r="Q42" s="1"/>
      <c r="R42" s="1"/>
      <c r="S42" s="1"/>
      <c r="T42" s="92"/>
      <c r="U42" s="185">
        <v>343420</v>
      </c>
      <c r="V42" s="46">
        <f t="shared" si="3"/>
        <v>384630.4</v>
      </c>
      <c r="W42" s="1" t="s">
        <v>63</v>
      </c>
      <c r="X42" s="109" t="s">
        <v>39</v>
      </c>
      <c r="Y42" s="1"/>
    </row>
    <row r="43" spans="2:25" ht="51">
      <c r="B43" s="9" t="s">
        <v>54</v>
      </c>
      <c r="C43" s="2" t="s">
        <v>14</v>
      </c>
      <c r="D43" s="3" t="s">
        <v>55</v>
      </c>
      <c r="E43" s="3" t="s">
        <v>56</v>
      </c>
      <c r="F43" s="3" t="s">
        <v>57</v>
      </c>
      <c r="G43" s="3" t="s">
        <v>58</v>
      </c>
      <c r="H43" s="8" t="s">
        <v>45</v>
      </c>
      <c r="I43" s="19">
        <v>0.9</v>
      </c>
      <c r="J43" s="3">
        <v>470000000</v>
      </c>
      <c r="K43" s="3" t="s">
        <v>35</v>
      </c>
      <c r="L43" s="2" t="s">
        <v>59</v>
      </c>
      <c r="M43" s="3" t="s">
        <v>60</v>
      </c>
      <c r="N43" s="1"/>
      <c r="O43" s="91" t="s">
        <v>61</v>
      </c>
      <c r="P43" s="11" t="s">
        <v>62</v>
      </c>
      <c r="Q43" s="1"/>
      <c r="R43" s="1"/>
      <c r="S43" s="1"/>
      <c r="T43" s="92"/>
      <c r="U43" s="46">
        <v>0</v>
      </c>
      <c r="V43" s="46">
        <f t="shared" si="3"/>
        <v>0</v>
      </c>
      <c r="W43" s="1" t="s">
        <v>63</v>
      </c>
      <c r="X43" s="10" t="s">
        <v>39</v>
      </c>
      <c r="Y43" s="1" t="s">
        <v>99</v>
      </c>
    </row>
    <row r="44" spans="2:25" ht="51">
      <c r="B44" s="9" t="s">
        <v>64</v>
      </c>
      <c r="C44" s="2" t="s">
        <v>14</v>
      </c>
      <c r="D44" s="3" t="s">
        <v>55</v>
      </c>
      <c r="E44" s="3" t="s">
        <v>56</v>
      </c>
      <c r="F44" s="3" t="s">
        <v>57</v>
      </c>
      <c r="G44" s="3" t="s">
        <v>58</v>
      </c>
      <c r="H44" s="8" t="s">
        <v>72</v>
      </c>
      <c r="I44" s="19">
        <v>0.9</v>
      </c>
      <c r="J44" s="3">
        <v>470000000</v>
      </c>
      <c r="K44" s="3" t="s">
        <v>35</v>
      </c>
      <c r="L44" s="2" t="s">
        <v>65</v>
      </c>
      <c r="M44" s="3" t="s">
        <v>60</v>
      </c>
      <c r="N44" s="1"/>
      <c r="O44" s="91" t="s">
        <v>66</v>
      </c>
      <c r="P44" s="11" t="s">
        <v>75</v>
      </c>
      <c r="Q44" s="1"/>
      <c r="R44" s="1"/>
      <c r="S44" s="1"/>
      <c r="T44" s="92"/>
      <c r="U44" s="167">
        <v>117000</v>
      </c>
      <c r="V44" s="46">
        <f t="shared" si="3"/>
        <v>131040.00000000001</v>
      </c>
      <c r="W44" s="1" t="s">
        <v>38</v>
      </c>
      <c r="X44" s="109" t="s">
        <v>39</v>
      </c>
      <c r="Y44" s="1"/>
    </row>
    <row r="45" spans="2:25" ht="51">
      <c r="B45" s="9" t="s">
        <v>223</v>
      </c>
      <c r="C45" s="2" t="s">
        <v>14</v>
      </c>
      <c r="D45" s="3" t="s">
        <v>224</v>
      </c>
      <c r="E45" s="3" t="s">
        <v>225</v>
      </c>
      <c r="F45" s="3" t="s">
        <v>225</v>
      </c>
      <c r="G45" s="3" t="s">
        <v>226</v>
      </c>
      <c r="H45" s="8" t="s">
        <v>45</v>
      </c>
      <c r="I45" s="19">
        <v>0.7</v>
      </c>
      <c r="J45" s="3">
        <v>470000000</v>
      </c>
      <c r="K45" s="3" t="s">
        <v>35</v>
      </c>
      <c r="L45" s="2" t="s">
        <v>227</v>
      </c>
      <c r="M45" s="138" t="s">
        <v>228</v>
      </c>
      <c r="N45" s="1"/>
      <c r="O45" s="115" t="s">
        <v>229</v>
      </c>
      <c r="P45" s="11" t="s">
        <v>75</v>
      </c>
      <c r="Q45" s="1"/>
      <c r="R45" s="166"/>
      <c r="S45" s="166"/>
      <c r="T45" s="167"/>
      <c r="U45" s="46">
        <v>0</v>
      </c>
      <c r="V45" s="46">
        <f t="shared" si="3"/>
        <v>0</v>
      </c>
      <c r="W45" s="1" t="s">
        <v>63</v>
      </c>
      <c r="X45" s="109" t="s">
        <v>39</v>
      </c>
      <c r="Y45" s="2">
        <v>11.15</v>
      </c>
    </row>
    <row r="46" spans="2:25" ht="51">
      <c r="B46" s="9" t="s">
        <v>230</v>
      </c>
      <c r="C46" s="2" t="s">
        <v>14</v>
      </c>
      <c r="D46" s="3" t="s">
        <v>224</v>
      </c>
      <c r="E46" s="3" t="s">
        <v>225</v>
      </c>
      <c r="F46" s="3" t="s">
        <v>225</v>
      </c>
      <c r="G46" s="3" t="s">
        <v>226</v>
      </c>
      <c r="H46" s="8" t="s">
        <v>45</v>
      </c>
      <c r="I46" s="19">
        <v>0.7</v>
      </c>
      <c r="J46" s="3">
        <v>470000000</v>
      </c>
      <c r="K46" s="3" t="s">
        <v>35</v>
      </c>
      <c r="L46" s="2" t="s">
        <v>231</v>
      </c>
      <c r="M46" s="138" t="s">
        <v>228</v>
      </c>
      <c r="N46" s="1"/>
      <c r="O46" s="115" t="s">
        <v>229</v>
      </c>
      <c r="P46" s="11" t="s">
        <v>232</v>
      </c>
      <c r="Q46" s="1"/>
      <c r="R46" s="166"/>
      <c r="S46" s="166"/>
      <c r="T46" s="167"/>
      <c r="U46" s="185">
        <v>2192500</v>
      </c>
      <c r="V46" s="185">
        <f t="shared" si="3"/>
        <v>2455600.0000000005</v>
      </c>
      <c r="W46" s="1" t="s">
        <v>63</v>
      </c>
      <c r="X46" s="109" t="s">
        <v>39</v>
      </c>
      <c r="Y46" s="2"/>
    </row>
    <row r="47" spans="2:25" ht="51">
      <c r="B47" s="9" t="s">
        <v>155</v>
      </c>
      <c r="C47" s="3" t="s">
        <v>67</v>
      </c>
      <c r="D47" s="3" t="s">
        <v>152</v>
      </c>
      <c r="E47" s="3" t="s">
        <v>153</v>
      </c>
      <c r="F47" s="3" t="s">
        <v>153</v>
      </c>
      <c r="G47" s="3" t="s">
        <v>156</v>
      </c>
      <c r="H47" s="9" t="s">
        <v>45</v>
      </c>
      <c r="I47" s="19">
        <v>0.7</v>
      </c>
      <c r="J47" s="3">
        <v>470000000</v>
      </c>
      <c r="K47" s="3" t="s">
        <v>35</v>
      </c>
      <c r="L47" s="2" t="s">
        <v>157</v>
      </c>
      <c r="M47" s="138" t="s">
        <v>158</v>
      </c>
      <c r="N47" s="1"/>
      <c r="O47" s="140" t="s">
        <v>159</v>
      </c>
      <c r="P47" s="30" t="s">
        <v>62</v>
      </c>
      <c r="Q47" s="1"/>
      <c r="R47" s="1"/>
      <c r="S47" s="1"/>
      <c r="T47" s="1"/>
      <c r="U47" s="18">
        <v>0</v>
      </c>
      <c r="V47" s="18">
        <f t="shared" si="3"/>
        <v>0</v>
      </c>
      <c r="W47" s="1" t="s">
        <v>124</v>
      </c>
      <c r="X47" s="109" t="s">
        <v>39</v>
      </c>
      <c r="Y47" s="9">
        <v>20.21</v>
      </c>
    </row>
    <row r="48" spans="2:25" ht="51">
      <c r="B48" s="9" t="s">
        <v>160</v>
      </c>
      <c r="C48" s="3" t="s">
        <v>67</v>
      </c>
      <c r="D48" s="3" t="s">
        <v>152</v>
      </c>
      <c r="E48" s="3" t="s">
        <v>153</v>
      </c>
      <c r="F48" s="3" t="s">
        <v>153</v>
      </c>
      <c r="G48" s="3" t="s">
        <v>156</v>
      </c>
      <c r="H48" s="9" t="s">
        <v>45</v>
      </c>
      <c r="I48" s="19">
        <v>0.7</v>
      </c>
      <c r="J48" s="3">
        <v>470000000</v>
      </c>
      <c r="K48" s="3" t="s">
        <v>35</v>
      </c>
      <c r="L48" s="2" t="s">
        <v>157</v>
      </c>
      <c r="M48" s="138" t="s">
        <v>158</v>
      </c>
      <c r="N48" s="1"/>
      <c r="O48" s="140" t="s">
        <v>159</v>
      </c>
      <c r="P48" s="30" t="s">
        <v>62</v>
      </c>
      <c r="Q48" s="1"/>
      <c r="R48" s="1"/>
      <c r="S48" s="1"/>
      <c r="T48" s="1"/>
      <c r="U48" s="185">
        <v>6072300</v>
      </c>
      <c r="V48" s="185">
        <f t="shared" si="3"/>
        <v>6800976.000000001</v>
      </c>
      <c r="W48" s="1" t="s">
        <v>124</v>
      </c>
      <c r="X48" s="109" t="s">
        <v>39</v>
      </c>
      <c r="Y48" s="9"/>
    </row>
    <row r="49" spans="2:25" ht="15.75">
      <c r="B49" s="207" t="s">
        <v>73</v>
      </c>
      <c r="C49" s="208"/>
      <c r="D49" s="208"/>
      <c r="E49" s="208"/>
      <c r="F49" s="208"/>
      <c r="G49" s="90"/>
      <c r="H49" s="21"/>
      <c r="I49" s="101"/>
      <c r="J49" s="102"/>
      <c r="K49" s="37"/>
      <c r="L49" s="103"/>
      <c r="M49" s="38"/>
      <c r="N49" s="39"/>
      <c r="O49" s="104"/>
      <c r="P49" s="40"/>
      <c r="Q49" s="41"/>
      <c r="R49" s="40"/>
      <c r="S49" s="87"/>
      <c r="T49" s="88"/>
      <c r="U49" s="20">
        <f>SUM(U41:U48)</f>
        <v>8725220</v>
      </c>
      <c r="V49" s="20">
        <f>SUM(V41:V48)</f>
        <v>9772246.400000002</v>
      </c>
      <c r="W49" s="89"/>
      <c r="X49" s="22"/>
      <c r="Y49" s="90"/>
    </row>
    <row r="50" spans="2:25" ht="15.75">
      <c r="B50" s="204" t="s">
        <v>32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6"/>
    </row>
    <row r="51" spans="2:25" ht="51">
      <c r="B51" s="9" t="s">
        <v>71</v>
      </c>
      <c r="C51" s="3" t="s">
        <v>67</v>
      </c>
      <c r="D51" s="3" t="s">
        <v>163</v>
      </c>
      <c r="E51" s="3" t="s">
        <v>164</v>
      </c>
      <c r="F51" s="3" t="s">
        <v>165</v>
      </c>
      <c r="G51" s="3"/>
      <c r="H51" s="8" t="s">
        <v>72</v>
      </c>
      <c r="I51" s="10">
        <v>0.7</v>
      </c>
      <c r="J51" s="3">
        <v>470000000</v>
      </c>
      <c r="K51" s="3" t="s">
        <v>35</v>
      </c>
      <c r="L51" s="2" t="s">
        <v>213</v>
      </c>
      <c r="M51" s="3" t="s">
        <v>214</v>
      </c>
      <c r="N51" s="1"/>
      <c r="O51" s="6" t="s">
        <v>78</v>
      </c>
      <c r="P51" s="30" t="s">
        <v>162</v>
      </c>
      <c r="Q51" s="1"/>
      <c r="R51" s="1"/>
      <c r="S51" s="1"/>
      <c r="T51" s="92"/>
      <c r="U51" s="185">
        <v>6648867</v>
      </c>
      <c r="V51" s="190">
        <f>U51*1.12</f>
        <v>7446731.040000001</v>
      </c>
      <c r="W51" s="1" t="s">
        <v>154</v>
      </c>
      <c r="X51" s="109" t="s">
        <v>39</v>
      </c>
      <c r="Y51" s="9"/>
    </row>
    <row r="52" spans="2:25" ht="51">
      <c r="B52" s="9" t="s">
        <v>74</v>
      </c>
      <c r="C52" s="3" t="s">
        <v>67</v>
      </c>
      <c r="D52" s="3" t="s">
        <v>163</v>
      </c>
      <c r="E52" s="3" t="s">
        <v>164</v>
      </c>
      <c r="F52" s="3" t="s">
        <v>165</v>
      </c>
      <c r="G52" s="3"/>
      <c r="H52" s="8" t="s">
        <v>72</v>
      </c>
      <c r="I52" s="10">
        <v>0.7</v>
      </c>
      <c r="J52" s="3">
        <v>470000000</v>
      </c>
      <c r="K52" s="3" t="s">
        <v>35</v>
      </c>
      <c r="L52" s="2" t="s">
        <v>213</v>
      </c>
      <c r="M52" s="3" t="s">
        <v>215</v>
      </c>
      <c r="N52" s="1"/>
      <c r="O52" s="6" t="s">
        <v>78</v>
      </c>
      <c r="P52" s="30" t="s">
        <v>162</v>
      </c>
      <c r="Q52" s="1"/>
      <c r="R52" s="1"/>
      <c r="S52" s="1"/>
      <c r="T52" s="92"/>
      <c r="U52" s="185">
        <v>3480724</v>
      </c>
      <c r="V52" s="190">
        <f>U52*1.12</f>
        <v>3898410.8800000004</v>
      </c>
      <c r="W52" s="1" t="s">
        <v>154</v>
      </c>
      <c r="X52" s="109" t="s">
        <v>39</v>
      </c>
      <c r="Y52" s="9"/>
    </row>
    <row r="53" spans="2:25" ht="63.75">
      <c r="B53" s="9" t="s">
        <v>161</v>
      </c>
      <c r="C53" s="3" t="s">
        <v>67</v>
      </c>
      <c r="D53" s="3" t="s">
        <v>216</v>
      </c>
      <c r="E53" s="3" t="s">
        <v>217</v>
      </c>
      <c r="F53" s="3" t="s">
        <v>218</v>
      </c>
      <c r="G53" s="3" t="s">
        <v>219</v>
      </c>
      <c r="H53" s="8" t="s">
        <v>72</v>
      </c>
      <c r="I53" s="10">
        <v>1</v>
      </c>
      <c r="J53" s="3">
        <v>470000000</v>
      </c>
      <c r="K53" s="3" t="s">
        <v>35</v>
      </c>
      <c r="L53" s="2" t="s">
        <v>220</v>
      </c>
      <c r="M53" s="138" t="s">
        <v>221</v>
      </c>
      <c r="N53" s="1"/>
      <c r="O53" s="6" t="s">
        <v>78</v>
      </c>
      <c r="P53" s="11" t="s">
        <v>222</v>
      </c>
      <c r="Q53" s="1"/>
      <c r="R53" s="166"/>
      <c r="S53" s="166"/>
      <c r="T53" s="167"/>
      <c r="U53" s="185">
        <v>867857.1428</v>
      </c>
      <c r="V53" s="185">
        <f>U53*1.12</f>
        <v>971999.9999360001</v>
      </c>
      <c r="W53" s="1" t="s">
        <v>38</v>
      </c>
      <c r="X53" s="10" t="s">
        <v>39</v>
      </c>
      <c r="Y53" s="2"/>
    </row>
    <row r="54" spans="2:25" ht="15.75">
      <c r="B54" s="207" t="s">
        <v>73</v>
      </c>
      <c r="C54" s="208"/>
      <c r="D54" s="208"/>
      <c r="E54" s="208"/>
      <c r="F54" s="208"/>
      <c r="G54" s="90"/>
      <c r="H54" s="21"/>
      <c r="I54" s="101"/>
      <c r="J54" s="102"/>
      <c r="K54" s="37"/>
      <c r="L54" s="103"/>
      <c r="M54" s="38"/>
      <c r="N54" s="39"/>
      <c r="O54" s="104"/>
      <c r="P54" s="40"/>
      <c r="Q54" s="41"/>
      <c r="R54" s="40"/>
      <c r="S54" s="87"/>
      <c r="T54" s="88"/>
      <c r="U54" s="20">
        <f>SUM(U51:U53)</f>
        <v>10997448.1428</v>
      </c>
      <c r="V54" s="20">
        <f>SUM(V51:V53)</f>
        <v>12317141.919936001</v>
      </c>
      <c r="W54" s="89"/>
      <c r="X54" s="22"/>
      <c r="Y54" s="90"/>
    </row>
    <row r="55" spans="2:25" ht="15.75">
      <c r="B55" s="204" t="s">
        <v>115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6"/>
    </row>
    <row r="56" spans="2:25" ht="51">
      <c r="B56" s="9" t="s">
        <v>116</v>
      </c>
      <c r="C56" s="3" t="s">
        <v>67</v>
      </c>
      <c r="D56" s="3" t="s">
        <v>117</v>
      </c>
      <c r="E56" s="3" t="s">
        <v>118</v>
      </c>
      <c r="F56" s="3" t="s">
        <v>119</v>
      </c>
      <c r="G56" s="3"/>
      <c r="H56" s="1" t="s">
        <v>72</v>
      </c>
      <c r="I56" s="19">
        <v>0.7</v>
      </c>
      <c r="J56" s="3">
        <v>470000000</v>
      </c>
      <c r="K56" s="3" t="s">
        <v>35</v>
      </c>
      <c r="L56" s="2" t="s">
        <v>120</v>
      </c>
      <c r="M56" s="3" t="s">
        <v>121</v>
      </c>
      <c r="N56" s="1"/>
      <c r="O56" s="115" t="s">
        <v>122</v>
      </c>
      <c r="P56" s="11" t="s">
        <v>123</v>
      </c>
      <c r="Q56" s="1"/>
      <c r="R56" s="1"/>
      <c r="S56" s="1"/>
      <c r="T56" s="92"/>
      <c r="U56" s="185">
        <v>65550</v>
      </c>
      <c r="V56" s="46">
        <f>U56*1.12</f>
        <v>73416</v>
      </c>
      <c r="W56" s="33" t="s">
        <v>124</v>
      </c>
      <c r="X56" s="109" t="s">
        <v>39</v>
      </c>
      <c r="Y56" s="9" t="s">
        <v>69</v>
      </c>
    </row>
    <row r="57" spans="2:25" ht="51">
      <c r="B57" s="9" t="s">
        <v>125</v>
      </c>
      <c r="C57" s="3" t="s">
        <v>67</v>
      </c>
      <c r="D57" s="3" t="s">
        <v>117</v>
      </c>
      <c r="E57" s="3" t="s">
        <v>118</v>
      </c>
      <c r="F57" s="3" t="s">
        <v>119</v>
      </c>
      <c r="G57" s="3"/>
      <c r="H57" s="1" t="s">
        <v>72</v>
      </c>
      <c r="I57" s="19">
        <v>0.7</v>
      </c>
      <c r="J57" s="3">
        <v>470000000</v>
      </c>
      <c r="K57" s="3" t="s">
        <v>35</v>
      </c>
      <c r="L57" s="2" t="s">
        <v>120</v>
      </c>
      <c r="M57" s="3" t="s">
        <v>126</v>
      </c>
      <c r="N57" s="1"/>
      <c r="O57" s="115" t="s">
        <v>122</v>
      </c>
      <c r="P57" s="11" t="s">
        <v>123</v>
      </c>
      <c r="Q57" s="1"/>
      <c r="R57" s="1"/>
      <c r="S57" s="1"/>
      <c r="T57" s="92"/>
      <c r="U57" s="185">
        <v>211900</v>
      </c>
      <c r="V57" s="46">
        <f>U57*1.12</f>
        <v>237328.00000000003</v>
      </c>
      <c r="W57" s="33" t="s">
        <v>124</v>
      </c>
      <c r="X57" s="109" t="s">
        <v>39</v>
      </c>
      <c r="Y57" s="9" t="s">
        <v>69</v>
      </c>
    </row>
    <row r="58" spans="2:25" ht="15.75">
      <c r="B58" s="207" t="s">
        <v>73</v>
      </c>
      <c r="C58" s="208"/>
      <c r="D58" s="208"/>
      <c r="E58" s="208"/>
      <c r="F58" s="208"/>
      <c r="G58" s="141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20">
        <f>SUM(U56:U57)</f>
        <v>277450</v>
      </c>
      <c r="V58" s="20">
        <f>SUM(V56:V57)</f>
        <v>310744</v>
      </c>
      <c r="W58" s="142"/>
      <c r="X58" s="142"/>
      <c r="Y58" s="143"/>
    </row>
    <row r="59" spans="2:25" ht="16.5" customHeight="1">
      <c r="B59" s="209" t="s">
        <v>28</v>
      </c>
      <c r="C59" s="209"/>
      <c r="D59" s="209"/>
      <c r="E59" s="209"/>
      <c r="F59" s="57"/>
      <c r="G59" s="57"/>
      <c r="H59" s="163"/>
      <c r="I59" s="163"/>
      <c r="J59" s="163"/>
      <c r="K59" s="163"/>
      <c r="L59" s="163"/>
      <c r="M59" s="210"/>
      <c r="N59" s="210"/>
      <c r="O59" s="210"/>
      <c r="P59" s="210"/>
      <c r="Q59" s="56"/>
      <c r="R59" s="56"/>
      <c r="S59" s="56"/>
      <c r="T59" s="56"/>
      <c r="U59" s="154">
        <v>10113153794.999039</v>
      </c>
      <c r="V59" s="154">
        <v>11313923494.718925</v>
      </c>
      <c r="W59" s="56"/>
      <c r="X59" s="56"/>
      <c r="Y59" s="58"/>
    </row>
    <row r="60" spans="3:16" ht="30.75" customHeight="1">
      <c r="C60" s="5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3:16" ht="25.5" customHeight="1">
      <c r="C61" s="5"/>
      <c r="F61" s="164"/>
      <c r="G61" s="164"/>
      <c r="H61" s="164"/>
      <c r="I61" s="164"/>
      <c r="J61" s="164"/>
      <c r="K61" s="164"/>
      <c r="L61" s="164"/>
      <c r="M61" s="203"/>
      <c r="N61" s="203"/>
      <c r="O61" s="203"/>
      <c r="P61" s="203"/>
    </row>
    <row r="62" spans="3:16" ht="30.75" customHeight="1">
      <c r="C62" s="5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ht="47.25" customHeight="1">
      <c r="C63" s="5"/>
    </row>
    <row r="64" ht="47.25" customHeight="1">
      <c r="C64" s="5"/>
    </row>
    <row r="65" ht="47.25" customHeight="1">
      <c r="C65" s="5"/>
    </row>
    <row r="66" ht="47.25" customHeight="1">
      <c r="C66" s="5"/>
    </row>
    <row r="67" ht="47.25" customHeight="1">
      <c r="C67" s="5"/>
    </row>
    <row r="68" ht="47.25" customHeight="1">
      <c r="C68" s="5"/>
    </row>
    <row r="69" ht="47.25" customHeight="1">
      <c r="C69" s="5"/>
    </row>
    <row r="70" ht="47.25" customHeight="1">
      <c r="C70" s="5"/>
    </row>
    <row r="71" spans="3:38" ht="47.25" customHeight="1">
      <c r="C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3:38" ht="47.25" customHeight="1">
      <c r="C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3:38" ht="47.25" customHeight="1">
      <c r="C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3:38" ht="47.25" customHeight="1">
      <c r="C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3:38" ht="47.25" customHeight="1">
      <c r="C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3:38" ht="47.25" customHeight="1">
      <c r="C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3:38" ht="47.25" customHeight="1">
      <c r="C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3:38" ht="47.25" customHeight="1">
      <c r="C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3:38" ht="47.25" customHeight="1">
      <c r="C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3:38" ht="47.25" customHeight="1">
      <c r="C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3:38" ht="47.25" customHeight="1">
      <c r="C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3:38" ht="47.25" customHeight="1">
      <c r="C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3:38" ht="47.25" customHeight="1">
      <c r="C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3:38" ht="47.25" customHeight="1">
      <c r="C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3:38" ht="47.25" customHeight="1">
      <c r="C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3:38" ht="47.25" customHeight="1">
      <c r="C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3:38" ht="47.25" customHeight="1">
      <c r="C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3:38" ht="47.25" customHeight="1">
      <c r="C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3:38" ht="47.25" customHeight="1">
      <c r="C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3:38" ht="47.25" customHeight="1">
      <c r="C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3:38" ht="47.25" customHeight="1">
      <c r="C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3:38" ht="47.25" customHeight="1">
      <c r="C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3:38" ht="47.25" customHeight="1">
      <c r="C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3:38" ht="47.25" customHeight="1">
      <c r="C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3:38" ht="47.25" customHeight="1">
      <c r="C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3:38" ht="47.25" customHeight="1">
      <c r="C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3:38" ht="47.25" customHeight="1">
      <c r="C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3:38" ht="47.25" customHeight="1">
      <c r="C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3:38" ht="47.25" customHeight="1">
      <c r="C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3:38" ht="47.25" customHeight="1">
      <c r="C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3:38" ht="47.25" customHeight="1">
      <c r="C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3:38" ht="47.25" customHeight="1">
      <c r="C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3:38" ht="47.25" customHeight="1">
      <c r="C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3:38" ht="47.25" customHeight="1">
      <c r="C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3:38" ht="47.25" customHeight="1">
      <c r="C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3:38" ht="47.25" customHeight="1">
      <c r="C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3:38" ht="47.25" customHeight="1">
      <c r="C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3:38" ht="47.25" customHeight="1">
      <c r="C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3:38" ht="47.25" customHeight="1">
      <c r="C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3:38" ht="47.25" customHeight="1">
      <c r="C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3:38" ht="47.25" customHeight="1">
      <c r="C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3:38" ht="47.25" customHeight="1">
      <c r="C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3:38" ht="47.25" customHeight="1">
      <c r="C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3:38" ht="47.25" customHeight="1">
      <c r="C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3:38" ht="47.25" customHeight="1">
      <c r="C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3:38" ht="47.25" customHeight="1">
      <c r="C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3:38" ht="47.25" customHeight="1">
      <c r="C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3:38" ht="47.25" customHeight="1">
      <c r="C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3:38" ht="47.25" customHeight="1">
      <c r="C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3:38" ht="47.25" customHeight="1">
      <c r="C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3:38" ht="47.25" customHeight="1">
      <c r="C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3:38" ht="47.25" customHeight="1">
      <c r="C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3:38" ht="47.25" customHeight="1">
      <c r="C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3:38" ht="47.25" customHeight="1">
      <c r="C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3:38" ht="47.25" customHeight="1">
      <c r="C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3:38" ht="47.25" customHeight="1">
      <c r="C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3:38" ht="47.25" customHeight="1">
      <c r="C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3:38" ht="47.25" customHeight="1">
      <c r="C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3:38" ht="47.25" customHeight="1">
      <c r="C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3:38" ht="47.25" customHeight="1">
      <c r="C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3:38" ht="47.25" customHeight="1">
      <c r="C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3:38" ht="47.25" customHeight="1">
      <c r="C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3:38" ht="47.25" customHeight="1">
      <c r="C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3:38" ht="47.25" customHeight="1">
      <c r="C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3:38" ht="47.25" customHeight="1">
      <c r="C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3:38" ht="47.25" customHeight="1">
      <c r="C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3:38" ht="47.25" customHeight="1">
      <c r="C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3:38" ht="47.25" customHeight="1">
      <c r="C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3:38" ht="47.25" customHeight="1">
      <c r="C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3:38" ht="47.25" customHeight="1">
      <c r="C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3:38" ht="47.25" customHeight="1">
      <c r="C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3:38" ht="47.25" customHeight="1">
      <c r="C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3:38" ht="47.25" customHeight="1">
      <c r="C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3:38" ht="47.25" customHeight="1">
      <c r="C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3:38" ht="47.25" customHeight="1">
      <c r="C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3:38" ht="47.25" customHeight="1">
      <c r="C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3:38" ht="47.25" customHeight="1">
      <c r="C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3:38" ht="47.25" customHeight="1">
      <c r="C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3:38" ht="47.25" customHeight="1">
      <c r="C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3:38" ht="47.25" customHeight="1">
      <c r="C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3:38" ht="47.25" customHeight="1">
      <c r="C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3:38" ht="47.25" customHeight="1">
      <c r="C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3:38" ht="47.25" customHeight="1">
      <c r="C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3:38" ht="47.25" customHeight="1">
      <c r="C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3:38" ht="47.25" customHeight="1">
      <c r="C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3:38" ht="47.25" customHeight="1">
      <c r="C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3:38" ht="47.25" customHeight="1">
      <c r="C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3:38" ht="47.25" customHeight="1">
      <c r="C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3:38" ht="47.25" customHeight="1">
      <c r="C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3:38" ht="47.25" customHeight="1">
      <c r="C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3:38" ht="47.25" customHeight="1">
      <c r="C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3:38" ht="47.25" customHeight="1">
      <c r="C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3:38" ht="47.25" customHeight="1">
      <c r="C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3:38" ht="47.25" customHeight="1">
      <c r="C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3:38" ht="47.25" customHeight="1">
      <c r="C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3:38" ht="47.25" customHeight="1">
      <c r="C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3:38" ht="47.25" customHeight="1">
      <c r="C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3:38" ht="47.25" customHeight="1">
      <c r="C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3:38" ht="47.25" customHeight="1">
      <c r="C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3:38" ht="47.25" customHeight="1">
      <c r="C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3:38" ht="47.25" customHeight="1">
      <c r="C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3:38" ht="47.25" customHeight="1">
      <c r="C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3:38" ht="47.25" customHeight="1">
      <c r="C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3:38" ht="47.25" customHeight="1">
      <c r="C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3:38" ht="47.25" customHeight="1">
      <c r="C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3:38" ht="47.25" customHeight="1">
      <c r="C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3:38" ht="47.25" customHeight="1">
      <c r="C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3:38" ht="47.25" customHeight="1">
      <c r="C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3:38" ht="47.25" customHeight="1">
      <c r="C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3:38" ht="47.25" customHeight="1">
      <c r="C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3:38" ht="47.25" customHeight="1">
      <c r="C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3:38" ht="47.25" customHeight="1">
      <c r="C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3:38" ht="47.25" customHeight="1">
      <c r="C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3:38" ht="47.25" customHeight="1">
      <c r="C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3:38" ht="47.25" customHeight="1">
      <c r="C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3:38" ht="47.25" customHeight="1">
      <c r="C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3:38" ht="47.25" customHeight="1">
      <c r="C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3:38" ht="47.25" customHeight="1">
      <c r="C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3:38" ht="47.25" customHeight="1">
      <c r="C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3:38" ht="47.25" customHeight="1">
      <c r="C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</sheetData>
  <sheetProtection/>
  <mergeCells count="41">
    <mergeCell ref="W1:Y1"/>
    <mergeCell ref="W2:Y2"/>
    <mergeCell ref="W3:Y3"/>
    <mergeCell ref="W4:Y4"/>
    <mergeCell ref="B6:Y6"/>
    <mergeCell ref="T7:Y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B29:Y29"/>
    <mergeCell ref="B39:E39"/>
    <mergeCell ref="B40:Y40"/>
    <mergeCell ref="B49:F49"/>
    <mergeCell ref="V8:V9"/>
    <mergeCell ref="W8:W9"/>
    <mergeCell ref="X8:X9"/>
    <mergeCell ref="Y8:Y9"/>
    <mergeCell ref="B11:Y11"/>
    <mergeCell ref="B28:E28"/>
    <mergeCell ref="M61:P61"/>
    <mergeCell ref="B50:Y50"/>
    <mergeCell ref="B54:F54"/>
    <mergeCell ref="B55:Y55"/>
    <mergeCell ref="B58:F58"/>
    <mergeCell ref="B59:E59"/>
    <mergeCell ref="M59:P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91"/>
  <sheetViews>
    <sheetView zoomScalePageLayoutView="0" workbookViewId="0" topLeftCell="B49">
      <selection activeCell="I52" sqref="I52"/>
    </sheetView>
  </sheetViews>
  <sheetFormatPr defaultColWidth="9.00390625" defaultRowHeight="12.75"/>
  <cols>
    <col min="1" max="1" width="5.25390625" style="5" hidden="1" customWidth="1"/>
    <col min="2" max="2" width="7.375" style="5" bestFit="1" customWidth="1"/>
    <col min="3" max="3" width="10.00390625" style="7" customWidth="1"/>
    <col min="4" max="4" width="19.75390625" style="5" customWidth="1"/>
    <col min="5" max="5" width="12.625" style="5" customWidth="1"/>
    <col min="6" max="6" width="19.875" style="5" customWidth="1"/>
    <col min="7" max="7" width="20.75390625" style="5" customWidth="1"/>
    <col min="8" max="8" width="7.00390625" style="5" customWidth="1"/>
    <col min="9" max="9" width="6.375" style="5" customWidth="1"/>
    <col min="10" max="10" width="8.375" style="5" customWidth="1"/>
    <col min="11" max="11" width="11.625" style="5" customWidth="1"/>
    <col min="12" max="12" width="8.00390625" style="5" customWidth="1"/>
    <col min="13" max="13" width="12.75390625" style="5" customWidth="1"/>
    <col min="14" max="14" width="7.125" style="5" customWidth="1"/>
    <col min="15" max="15" width="9.125" style="5" customWidth="1"/>
    <col min="16" max="16" width="14.375" style="5" customWidth="1"/>
    <col min="17" max="17" width="8.25390625" style="5" customWidth="1"/>
    <col min="18" max="18" width="7.25390625" style="5" customWidth="1"/>
    <col min="19" max="19" width="6.875" style="5" customWidth="1"/>
    <col min="20" max="20" width="11.375" style="5" customWidth="1"/>
    <col min="21" max="21" width="17.75390625" style="13" customWidth="1"/>
    <col min="22" max="22" width="17.125" style="13" customWidth="1"/>
    <col min="23" max="23" width="8.625" style="5" customWidth="1"/>
    <col min="24" max="24" width="7.25390625" style="5" customWidth="1"/>
    <col min="25" max="25" width="13.125" style="5" customWidth="1"/>
    <col min="26" max="26" width="20.875" style="4" customWidth="1"/>
    <col min="27" max="27" width="12.625" style="4" bestFit="1" customWidth="1"/>
    <col min="28" max="38" width="9.125" style="4" customWidth="1"/>
    <col min="39" max="16384" width="9.125" style="5" customWidth="1"/>
  </cols>
  <sheetData>
    <row r="1" spans="2:2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162"/>
      <c r="P1" s="4"/>
      <c r="Q1" s="4"/>
      <c r="R1" s="4"/>
      <c r="S1" s="4"/>
      <c r="T1" s="162"/>
      <c r="U1" s="16"/>
      <c r="V1" s="16"/>
      <c r="W1" s="220" t="s">
        <v>26</v>
      </c>
      <c r="X1" s="220"/>
      <c r="Y1" s="220"/>
    </row>
    <row r="2" spans="2:25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2"/>
      <c r="P2" s="4"/>
      <c r="Q2" s="4"/>
      <c r="R2" s="4"/>
      <c r="S2" s="4"/>
      <c r="T2" s="4"/>
      <c r="U2" s="16"/>
      <c r="V2" s="16"/>
      <c r="W2" s="220" t="s">
        <v>27</v>
      </c>
      <c r="X2" s="220"/>
      <c r="Y2" s="220"/>
    </row>
    <row r="3" spans="2:25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2"/>
      <c r="P3" s="4"/>
      <c r="Q3" s="4"/>
      <c r="R3" s="4"/>
      <c r="S3" s="4"/>
      <c r="T3" s="4"/>
      <c r="U3" s="16"/>
      <c r="V3" s="16"/>
      <c r="W3" s="220" t="s">
        <v>14</v>
      </c>
      <c r="X3" s="220"/>
      <c r="Y3" s="220"/>
    </row>
    <row r="4" spans="2:2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62"/>
      <c r="P4" s="4"/>
      <c r="Q4" s="4"/>
      <c r="R4" s="4"/>
      <c r="S4" s="4"/>
      <c r="T4" s="4"/>
      <c r="U4" s="16"/>
      <c r="V4" s="16"/>
      <c r="W4" s="220" t="s">
        <v>233</v>
      </c>
      <c r="X4" s="220"/>
      <c r="Y4" s="220"/>
    </row>
    <row r="5" spans="2:25" ht="4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2"/>
      <c r="P5" s="4"/>
      <c r="Q5" s="4"/>
      <c r="R5" s="4"/>
      <c r="S5" s="4"/>
      <c r="T5" s="4"/>
      <c r="U5" s="16"/>
      <c r="V5" s="16"/>
      <c r="W5" s="162"/>
      <c r="X5" s="162"/>
      <c r="Y5" s="162"/>
    </row>
    <row r="6" spans="2:25" ht="12.75">
      <c r="B6" s="220" t="s">
        <v>80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</row>
    <row r="7" spans="2:25" ht="47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162"/>
      <c r="M7" s="162"/>
      <c r="N7" s="162"/>
      <c r="O7" s="162"/>
      <c r="P7" s="4"/>
      <c r="Q7" s="162"/>
      <c r="R7" s="162"/>
      <c r="S7" s="162"/>
      <c r="T7" s="221"/>
      <c r="U7" s="221"/>
      <c r="V7" s="221"/>
      <c r="W7" s="221"/>
      <c r="X7" s="221"/>
      <c r="Y7" s="221"/>
    </row>
    <row r="8" spans="2:25" ht="47.25" customHeight="1">
      <c r="B8" s="160" t="s">
        <v>16</v>
      </c>
      <c r="C8" s="160" t="s">
        <v>17</v>
      </c>
      <c r="D8" s="218" t="s">
        <v>18</v>
      </c>
      <c r="E8" s="218" t="s">
        <v>19</v>
      </c>
      <c r="F8" s="218" t="s">
        <v>20</v>
      </c>
      <c r="G8" s="218" t="s">
        <v>15</v>
      </c>
      <c r="H8" s="218" t="s">
        <v>21</v>
      </c>
      <c r="I8" s="218" t="s">
        <v>22</v>
      </c>
      <c r="J8" s="218" t="s">
        <v>23</v>
      </c>
      <c r="K8" s="218" t="s">
        <v>24</v>
      </c>
      <c r="L8" s="218" t="s">
        <v>0</v>
      </c>
      <c r="M8" s="218" t="s">
        <v>1</v>
      </c>
      <c r="N8" s="218" t="s">
        <v>2</v>
      </c>
      <c r="O8" s="218" t="s">
        <v>3</v>
      </c>
      <c r="P8" s="218" t="s">
        <v>4</v>
      </c>
      <c r="Q8" s="218" t="s">
        <v>5</v>
      </c>
      <c r="R8" s="218" t="s">
        <v>6</v>
      </c>
      <c r="S8" s="218" t="s">
        <v>7</v>
      </c>
      <c r="T8" s="218" t="s">
        <v>8</v>
      </c>
      <c r="U8" s="216" t="s">
        <v>9</v>
      </c>
      <c r="V8" s="216" t="s">
        <v>10</v>
      </c>
      <c r="W8" s="218" t="s">
        <v>11</v>
      </c>
      <c r="X8" s="218" t="s">
        <v>12</v>
      </c>
      <c r="Y8" s="218" t="s">
        <v>13</v>
      </c>
    </row>
    <row r="9" spans="2:25" ht="47.25" customHeight="1" thickBot="1">
      <c r="B9" s="161"/>
      <c r="C9" s="161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7"/>
      <c r="V9" s="217"/>
      <c r="W9" s="219"/>
      <c r="X9" s="219"/>
      <c r="Y9" s="219"/>
    </row>
    <row r="10" spans="2:25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</row>
    <row r="11" spans="2:25" ht="15" customHeight="1">
      <c r="B11" s="204" t="s">
        <v>29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ht="409.5">
      <c r="B12" s="24" t="s">
        <v>108</v>
      </c>
      <c r="C12" s="33" t="s">
        <v>14</v>
      </c>
      <c r="D12" s="117" t="s">
        <v>109</v>
      </c>
      <c r="E12" s="117" t="s">
        <v>110</v>
      </c>
      <c r="F12" s="117" t="s">
        <v>111</v>
      </c>
      <c r="G12" s="15" t="s">
        <v>112</v>
      </c>
      <c r="H12" s="1" t="s">
        <v>34</v>
      </c>
      <c r="I12" s="10">
        <v>0</v>
      </c>
      <c r="J12" s="3">
        <v>470000000</v>
      </c>
      <c r="K12" s="29" t="s">
        <v>35</v>
      </c>
      <c r="L12" s="2" t="s">
        <v>113</v>
      </c>
      <c r="M12" s="36" t="s">
        <v>92</v>
      </c>
      <c r="N12" s="30" t="s">
        <v>36</v>
      </c>
      <c r="O12" s="15" t="s">
        <v>68</v>
      </c>
      <c r="P12" s="15" t="s">
        <v>106</v>
      </c>
      <c r="Q12" s="31" t="s">
        <v>70</v>
      </c>
      <c r="R12" s="15" t="s">
        <v>37</v>
      </c>
      <c r="S12" s="119">
        <v>2</v>
      </c>
      <c r="T12" s="35">
        <v>31000000</v>
      </c>
      <c r="U12" s="120">
        <v>0</v>
      </c>
      <c r="V12" s="120">
        <f>U12*1.12</f>
        <v>0</v>
      </c>
      <c r="W12" s="1" t="s">
        <v>38</v>
      </c>
      <c r="X12" s="10" t="s">
        <v>39</v>
      </c>
      <c r="Y12" s="9" t="s">
        <v>93</v>
      </c>
    </row>
    <row r="13" spans="2:25" ht="409.5">
      <c r="B13" s="59" t="s">
        <v>114</v>
      </c>
      <c r="C13" s="107" t="s">
        <v>14</v>
      </c>
      <c r="D13" s="121" t="s">
        <v>109</v>
      </c>
      <c r="E13" s="121" t="s">
        <v>110</v>
      </c>
      <c r="F13" s="121" t="s">
        <v>111</v>
      </c>
      <c r="G13" s="75" t="s">
        <v>112</v>
      </c>
      <c r="H13" s="84" t="s">
        <v>34</v>
      </c>
      <c r="I13" s="70">
        <v>0</v>
      </c>
      <c r="J13" s="63">
        <v>470000000</v>
      </c>
      <c r="K13" s="64" t="s">
        <v>35</v>
      </c>
      <c r="L13" s="60" t="s">
        <v>113</v>
      </c>
      <c r="M13" s="67" t="s">
        <v>92</v>
      </c>
      <c r="N13" s="65" t="s">
        <v>36</v>
      </c>
      <c r="O13" s="75" t="s">
        <v>68</v>
      </c>
      <c r="P13" s="75" t="s">
        <v>106</v>
      </c>
      <c r="Q13" s="79" t="s">
        <v>70</v>
      </c>
      <c r="R13" s="75" t="s">
        <v>37</v>
      </c>
      <c r="S13" s="123">
        <v>2</v>
      </c>
      <c r="T13" s="108">
        <v>26073929.5</v>
      </c>
      <c r="U13" s="124">
        <f>S13*T13</f>
        <v>52147859</v>
      </c>
      <c r="V13" s="125">
        <f>U13*1.12</f>
        <v>58405602.080000006</v>
      </c>
      <c r="W13" s="84" t="s">
        <v>38</v>
      </c>
      <c r="X13" s="70" t="s">
        <v>39</v>
      </c>
      <c r="Y13" s="71"/>
    </row>
    <row r="14" spans="2:25" ht="140.25">
      <c r="B14" s="24" t="s">
        <v>100</v>
      </c>
      <c r="C14" s="33" t="s">
        <v>14</v>
      </c>
      <c r="D14" s="117" t="s">
        <v>101</v>
      </c>
      <c r="E14" s="117" t="s">
        <v>102</v>
      </c>
      <c r="F14" s="117" t="s">
        <v>103</v>
      </c>
      <c r="G14" s="118" t="s">
        <v>104</v>
      </c>
      <c r="H14" s="1" t="s">
        <v>34</v>
      </c>
      <c r="I14" s="10">
        <v>0</v>
      </c>
      <c r="J14" s="3">
        <v>470000000</v>
      </c>
      <c r="K14" s="29" t="s">
        <v>35</v>
      </c>
      <c r="L14" s="2" t="s">
        <v>105</v>
      </c>
      <c r="M14" s="36" t="s">
        <v>92</v>
      </c>
      <c r="N14" s="30" t="s">
        <v>36</v>
      </c>
      <c r="O14" s="15" t="s">
        <v>68</v>
      </c>
      <c r="P14" s="15" t="s">
        <v>106</v>
      </c>
      <c r="Q14" s="31" t="s">
        <v>70</v>
      </c>
      <c r="R14" s="15" t="s">
        <v>37</v>
      </c>
      <c r="S14" s="119">
        <v>1</v>
      </c>
      <c r="T14" s="35">
        <v>8000000</v>
      </c>
      <c r="U14" s="120">
        <v>0</v>
      </c>
      <c r="V14" s="120">
        <f aca="true" t="shared" si="0" ref="V14:V27">U14*1.12</f>
        <v>0</v>
      </c>
      <c r="W14" s="1" t="s">
        <v>38</v>
      </c>
      <c r="X14" s="10" t="s">
        <v>39</v>
      </c>
      <c r="Y14" s="9" t="s">
        <v>93</v>
      </c>
    </row>
    <row r="15" spans="2:25" ht="140.25">
      <c r="B15" s="59" t="s">
        <v>107</v>
      </c>
      <c r="C15" s="107" t="s">
        <v>14</v>
      </c>
      <c r="D15" s="121" t="s">
        <v>101</v>
      </c>
      <c r="E15" s="121" t="s">
        <v>102</v>
      </c>
      <c r="F15" s="121" t="s">
        <v>103</v>
      </c>
      <c r="G15" s="122" t="s">
        <v>104</v>
      </c>
      <c r="H15" s="84" t="s">
        <v>34</v>
      </c>
      <c r="I15" s="70">
        <v>0</v>
      </c>
      <c r="J15" s="63">
        <v>470000000</v>
      </c>
      <c r="K15" s="64" t="s">
        <v>35</v>
      </c>
      <c r="L15" s="60" t="s">
        <v>105</v>
      </c>
      <c r="M15" s="67" t="s">
        <v>92</v>
      </c>
      <c r="N15" s="65" t="s">
        <v>36</v>
      </c>
      <c r="O15" s="75" t="s">
        <v>68</v>
      </c>
      <c r="P15" s="75" t="s">
        <v>106</v>
      </c>
      <c r="Q15" s="79" t="s">
        <v>70</v>
      </c>
      <c r="R15" s="75" t="s">
        <v>37</v>
      </c>
      <c r="S15" s="123">
        <v>1</v>
      </c>
      <c r="T15" s="108">
        <v>5823792</v>
      </c>
      <c r="U15" s="124">
        <f>S15*T15</f>
        <v>5823792</v>
      </c>
      <c r="V15" s="125">
        <f t="shared" si="0"/>
        <v>6522647.040000001</v>
      </c>
      <c r="W15" s="84" t="s">
        <v>38</v>
      </c>
      <c r="X15" s="70" t="s">
        <v>39</v>
      </c>
      <c r="Y15" s="71"/>
    </row>
    <row r="16" spans="2:25" ht="114.75">
      <c r="B16" s="24" t="s">
        <v>127</v>
      </c>
      <c r="C16" s="33" t="s">
        <v>14</v>
      </c>
      <c r="D16" s="126" t="s">
        <v>128</v>
      </c>
      <c r="E16" s="127" t="s">
        <v>96</v>
      </c>
      <c r="F16" s="127" t="s">
        <v>129</v>
      </c>
      <c r="G16" s="128" t="s">
        <v>130</v>
      </c>
      <c r="H16" s="129" t="s">
        <v>72</v>
      </c>
      <c r="I16" s="27">
        <v>0</v>
      </c>
      <c r="J16" s="34">
        <v>470000000</v>
      </c>
      <c r="K16" s="29" t="s">
        <v>35</v>
      </c>
      <c r="L16" s="106" t="s">
        <v>131</v>
      </c>
      <c r="M16" s="36" t="s">
        <v>92</v>
      </c>
      <c r="N16" s="30" t="s">
        <v>36</v>
      </c>
      <c r="O16" s="23" t="s">
        <v>53</v>
      </c>
      <c r="P16" s="15" t="s">
        <v>79</v>
      </c>
      <c r="Q16" s="31" t="s">
        <v>70</v>
      </c>
      <c r="R16" s="15" t="s">
        <v>37</v>
      </c>
      <c r="S16" s="130">
        <v>1</v>
      </c>
      <c r="T16" s="35">
        <f>15850.056/1.12</f>
        <v>14151.835714285713</v>
      </c>
      <c r="U16" s="14">
        <v>0</v>
      </c>
      <c r="V16" s="14">
        <f t="shared" si="0"/>
        <v>0</v>
      </c>
      <c r="W16" s="26" t="s">
        <v>38</v>
      </c>
      <c r="X16" s="10" t="s">
        <v>39</v>
      </c>
      <c r="Y16" s="129" t="s">
        <v>132</v>
      </c>
    </row>
    <row r="17" spans="2:25" ht="114.75">
      <c r="B17" s="59" t="s">
        <v>133</v>
      </c>
      <c r="C17" s="107" t="s">
        <v>14</v>
      </c>
      <c r="D17" s="131" t="s">
        <v>128</v>
      </c>
      <c r="E17" s="132" t="s">
        <v>96</v>
      </c>
      <c r="F17" s="132" t="s">
        <v>129</v>
      </c>
      <c r="G17" s="133" t="s">
        <v>130</v>
      </c>
      <c r="H17" s="134" t="s">
        <v>72</v>
      </c>
      <c r="I17" s="62">
        <v>0</v>
      </c>
      <c r="J17" s="112">
        <v>470000000</v>
      </c>
      <c r="K17" s="64" t="s">
        <v>35</v>
      </c>
      <c r="L17" s="98" t="s">
        <v>134</v>
      </c>
      <c r="M17" s="67" t="s">
        <v>92</v>
      </c>
      <c r="N17" s="65" t="s">
        <v>36</v>
      </c>
      <c r="O17" s="66" t="s">
        <v>78</v>
      </c>
      <c r="P17" s="75" t="s">
        <v>135</v>
      </c>
      <c r="Q17" s="79" t="s">
        <v>70</v>
      </c>
      <c r="R17" s="75" t="s">
        <v>37</v>
      </c>
      <c r="S17" s="135">
        <v>1</v>
      </c>
      <c r="T17" s="108">
        <f>15850.056/1.12</f>
        <v>14151.835714285713</v>
      </c>
      <c r="U17" s="136">
        <f>S17*T17</f>
        <v>14151.835714285713</v>
      </c>
      <c r="V17" s="113">
        <f t="shared" si="0"/>
        <v>15850.056</v>
      </c>
      <c r="W17" s="61" t="s">
        <v>38</v>
      </c>
      <c r="X17" s="70" t="s">
        <v>39</v>
      </c>
      <c r="Y17" s="134"/>
    </row>
    <row r="18" spans="2:25" ht="114.75">
      <c r="B18" s="24" t="s">
        <v>136</v>
      </c>
      <c r="C18" s="33" t="s">
        <v>14</v>
      </c>
      <c r="D18" s="126" t="s">
        <v>97</v>
      </c>
      <c r="E18" s="127" t="s">
        <v>98</v>
      </c>
      <c r="F18" s="127" t="s">
        <v>98</v>
      </c>
      <c r="G18" s="128" t="s">
        <v>137</v>
      </c>
      <c r="H18" s="129" t="s">
        <v>72</v>
      </c>
      <c r="I18" s="27">
        <v>0</v>
      </c>
      <c r="J18" s="34">
        <v>470000000</v>
      </c>
      <c r="K18" s="29" t="s">
        <v>35</v>
      </c>
      <c r="L18" s="106" t="s">
        <v>131</v>
      </c>
      <c r="M18" s="36" t="s">
        <v>92</v>
      </c>
      <c r="N18" s="30" t="s">
        <v>36</v>
      </c>
      <c r="O18" s="23" t="s">
        <v>53</v>
      </c>
      <c r="P18" s="15" t="s">
        <v>79</v>
      </c>
      <c r="Q18" s="31" t="s">
        <v>138</v>
      </c>
      <c r="R18" s="15" t="s">
        <v>37</v>
      </c>
      <c r="S18" s="130">
        <v>1</v>
      </c>
      <c r="T18" s="35">
        <f>28270.05/1.12</f>
        <v>25241.11607142857</v>
      </c>
      <c r="U18" s="14">
        <v>0</v>
      </c>
      <c r="V18" s="14">
        <f t="shared" si="0"/>
        <v>0</v>
      </c>
      <c r="W18" s="26" t="s">
        <v>38</v>
      </c>
      <c r="X18" s="10" t="s">
        <v>39</v>
      </c>
      <c r="Y18" s="129" t="s">
        <v>132</v>
      </c>
    </row>
    <row r="19" spans="2:25" ht="114.75">
      <c r="B19" s="59" t="s">
        <v>139</v>
      </c>
      <c r="C19" s="107" t="s">
        <v>14</v>
      </c>
      <c r="D19" s="131" t="s">
        <v>97</v>
      </c>
      <c r="E19" s="132" t="s">
        <v>98</v>
      </c>
      <c r="F19" s="132" t="s">
        <v>98</v>
      </c>
      <c r="G19" s="133" t="s">
        <v>137</v>
      </c>
      <c r="H19" s="134" t="s">
        <v>72</v>
      </c>
      <c r="I19" s="62">
        <v>0</v>
      </c>
      <c r="J19" s="112">
        <v>470000000</v>
      </c>
      <c r="K19" s="64" t="s">
        <v>35</v>
      </c>
      <c r="L19" s="98" t="s">
        <v>134</v>
      </c>
      <c r="M19" s="67" t="s">
        <v>92</v>
      </c>
      <c r="N19" s="65" t="s">
        <v>36</v>
      </c>
      <c r="O19" s="66" t="s">
        <v>78</v>
      </c>
      <c r="P19" s="75" t="s">
        <v>135</v>
      </c>
      <c r="Q19" s="79" t="s">
        <v>138</v>
      </c>
      <c r="R19" s="75" t="s">
        <v>37</v>
      </c>
      <c r="S19" s="135">
        <v>1</v>
      </c>
      <c r="T19" s="108">
        <f>28270.05/1.12</f>
        <v>25241.11607142857</v>
      </c>
      <c r="U19" s="136">
        <f>S19*T19</f>
        <v>25241.11607142857</v>
      </c>
      <c r="V19" s="113">
        <f t="shared" si="0"/>
        <v>28270.05</v>
      </c>
      <c r="W19" s="61" t="s">
        <v>38</v>
      </c>
      <c r="X19" s="70" t="s">
        <v>39</v>
      </c>
      <c r="Y19" s="134"/>
    </row>
    <row r="20" spans="2:25" ht="114.75">
      <c r="B20" s="24" t="s">
        <v>140</v>
      </c>
      <c r="C20" s="33" t="s">
        <v>14</v>
      </c>
      <c r="D20" s="126" t="s">
        <v>97</v>
      </c>
      <c r="E20" s="127" t="s">
        <v>98</v>
      </c>
      <c r="F20" s="127" t="s">
        <v>98</v>
      </c>
      <c r="G20" s="128" t="s">
        <v>141</v>
      </c>
      <c r="H20" s="129" t="s">
        <v>72</v>
      </c>
      <c r="I20" s="27">
        <v>0</v>
      </c>
      <c r="J20" s="34">
        <v>470000000</v>
      </c>
      <c r="K20" s="29" t="s">
        <v>35</v>
      </c>
      <c r="L20" s="106" t="s">
        <v>131</v>
      </c>
      <c r="M20" s="36" t="s">
        <v>92</v>
      </c>
      <c r="N20" s="30" t="s">
        <v>36</v>
      </c>
      <c r="O20" s="23" t="s">
        <v>53</v>
      </c>
      <c r="P20" s="15" t="s">
        <v>79</v>
      </c>
      <c r="Q20" s="31" t="s">
        <v>142</v>
      </c>
      <c r="R20" s="15" t="s">
        <v>37</v>
      </c>
      <c r="S20" s="130">
        <v>2</v>
      </c>
      <c r="T20" s="35">
        <f>7000.06/1.12</f>
        <v>6250.053571428572</v>
      </c>
      <c r="U20" s="14">
        <v>0</v>
      </c>
      <c r="V20" s="14">
        <f t="shared" si="0"/>
        <v>0</v>
      </c>
      <c r="W20" s="26" t="s">
        <v>38</v>
      </c>
      <c r="X20" s="10" t="s">
        <v>39</v>
      </c>
      <c r="Y20" s="129" t="s">
        <v>132</v>
      </c>
    </row>
    <row r="21" spans="2:25" ht="114.75">
      <c r="B21" s="59" t="s">
        <v>143</v>
      </c>
      <c r="C21" s="107" t="s">
        <v>14</v>
      </c>
      <c r="D21" s="131" t="s">
        <v>97</v>
      </c>
      <c r="E21" s="132" t="s">
        <v>98</v>
      </c>
      <c r="F21" s="132" t="s">
        <v>98</v>
      </c>
      <c r="G21" s="133" t="s">
        <v>141</v>
      </c>
      <c r="H21" s="134" t="s">
        <v>72</v>
      </c>
      <c r="I21" s="62">
        <v>0</v>
      </c>
      <c r="J21" s="112">
        <v>470000000</v>
      </c>
      <c r="K21" s="64" t="s">
        <v>35</v>
      </c>
      <c r="L21" s="98" t="s">
        <v>134</v>
      </c>
      <c r="M21" s="67" t="s">
        <v>92</v>
      </c>
      <c r="N21" s="65" t="s">
        <v>36</v>
      </c>
      <c r="O21" s="66" t="s">
        <v>78</v>
      </c>
      <c r="P21" s="75" t="s">
        <v>135</v>
      </c>
      <c r="Q21" s="79" t="s">
        <v>142</v>
      </c>
      <c r="R21" s="75" t="s">
        <v>37</v>
      </c>
      <c r="S21" s="135">
        <v>2</v>
      </c>
      <c r="T21" s="108">
        <f>7000.06/1.12</f>
        <v>6250.053571428572</v>
      </c>
      <c r="U21" s="136">
        <f>S21*T21</f>
        <v>12500.107142857143</v>
      </c>
      <c r="V21" s="113">
        <f t="shared" si="0"/>
        <v>14000.12</v>
      </c>
      <c r="W21" s="61" t="s">
        <v>38</v>
      </c>
      <c r="X21" s="70" t="s">
        <v>39</v>
      </c>
      <c r="Y21" s="134"/>
    </row>
    <row r="22" spans="2:25" ht="114.75">
      <c r="B22" s="24" t="s">
        <v>144</v>
      </c>
      <c r="C22" s="33" t="s">
        <v>14</v>
      </c>
      <c r="D22" s="126" t="s">
        <v>97</v>
      </c>
      <c r="E22" s="127" t="s">
        <v>98</v>
      </c>
      <c r="F22" s="127" t="s">
        <v>98</v>
      </c>
      <c r="G22" s="128" t="s">
        <v>145</v>
      </c>
      <c r="H22" s="129" t="s">
        <v>72</v>
      </c>
      <c r="I22" s="27">
        <v>0</v>
      </c>
      <c r="J22" s="34">
        <v>470000000</v>
      </c>
      <c r="K22" s="29" t="s">
        <v>35</v>
      </c>
      <c r="L22" s="106" t="s">
        <v>131</v>
      </c>
      <c r="M22" s="36" t="s">
        <v>92</v>
      </c>
      <c r="N22" s="30" t="s">
        <v>36</v>
      </c>
      <c r="O22" s="23" t="s">
        <v>53</v>
      </c>
      <c r="P22" s="15" t="s">
        <v>79</v>
      </c>
      <c r="Q22" s="31" t="s">
        <v>146</v>
      </c>
      <c r="R22" s="15" t="s">
        <v>37</v>
      </c>
      <c r="S22" s="130">
        <v>1</v>
      </c>
      <c r="T22" s="35">
        <f>23800.06/1.12</f>
        <v>21250.05357142857</v>
      </c>
      <c r="U22" s="14">
        <v>0</v>
      </c>
      <c r="V22" s="14">
        <f t="shared" si="0"/>
        <v>0</v>
      </c>
      <c r="W22" s="26" t="s">
        <v>38</v>
      </c>
      <c r="X22" s="10" t="s">
        <v>39</v>
      </c>
      <c r="Y22" s="129" t="s">
        <v>132</v>
      </c>
    </row>
    <row r="23" spans="2:25" ht="114.75">
      <c r="B23" s="59" t="s">
        <v>147</v>
      </c>
      <c r="C23" s="107" t="s">
        <v>14</v>
      </c>
      <c r="D23" s="131" t="s">
        <v>97</v>
      </c>
      <c r="E23" s="132" t="s">
        <v>98</v>
      </c>
      <c r="F23" s="132" t="s">
        <v>98</v>
      </c>
      <c r="G23" s="133" t="s">
        <v>145</v>
      </c>
      <c r="H23" s="134" t="s">
        <v>72</v>
      </c>
      <c r="I23" s="62">
        <v>0</v>
      </c>
      <c r="J23" s="112">
        <v>470000000</v>
      </c>
      <c r="K23" s="64" t="s">
        <v>35</v>
      </c>
      <c r="L23" s="98" t="s">
        <v>134</v>
      </c>
      <c r="M23" s="67" t="s">
        <v>92</v>
      </c>
      <c r="N23" s="65" t="s">
        <v>36</v>
      </c>
      <c r="O23" s="66" t="s">
        <v>78</v>
      </c>
      <c r="P23" s="75" t="s">
        <v>135</v>
      </c>
      <c r="Q23" s="79" t="s">
        <v>146</v>
      </c>
      <c r="R23" s="75" t="s">
        <v>37</v>
      </c>
      <c r="S23" s="135">
        <v>1</v>
      </c>
      <c r="T23" s="108">
        <f>23800.06/1.12</f>
        <v>21250.05357142857</v>
      </c>
      <c r="U23" s="136">
        <f>S23*T23</f>
        <v>21250.05357142857</v>
      </c>
      <c r="V23" s="113">
        <f t="shared" si="0"/>
        <v>23800.059999999998</v>
      </c>
      <c r="W23" s="61" t="s">
        <v>38</v>
      </c>
      <c r="X23" s="70" t="s">
        <v>39</v>
      </c>
      <c r="Y23" s="134"/>
    </row>
    <row r="24" spans="2:25" ht="114.75">
      <c r="B24" s="24" t="s">
        <v>148</v>
      </c>
      <c r="C24" s="33" t="s">
        <v>14</v>
      </c>
      <c r="D24" s="126" t="s">
        <v>94</v>
      </c>
      <c r="E24" s="127" t="s">
        <v>95</v>
      </c>
      <c r="F24" s="127" t="s">
        <v>149</v>
      </c>
      <c r="G24" s="128" t="s">
        <v>150</v>
      </c>
      <c r="H24" s="129" t="s">
        <v>72</v>
      </c>
      <c r="I24" s="27">
        <v>0</v>
      </c>
      <c r="J24" s="34">
        <v>470000000</v>
      </c>
      <c r="K24" s="29" t="s">
        <v>35</v>
      </c>
      <c r="L24" s="106" t="s">
        <v>131</v>
      </c>
      <c r="M24" s="36" t="s">
        <v>92</v>
      </c>
      <c r="N24" s="30" t="s">
        <v>36</v>
      </c>
      <c r="O24" s="23" t="s">
        <v>53</v>
      </c>
      <c r="P24" s="15" t="s">
        <v>79</v>
      </c>
      <c r="Q24" s="31" t="s">
        <v>70</v>
      </c>
      <c r="R24" s="15" t="s">
        <v>37</v>
      </c>
      <c r="S24" s="130">
        <v>3</v>
      </c>
      <c r="T24" s="35">
        <f>17184.03/1.12</f>
        <v>15342.883928571426</v>
      </c>
      <c r="U24" s="14">
        <v>0</v>
      </c>
      <c r="V24" s="14">
        <f t="shared" si="0"/>
        <v>0</v>
      </c>
      <c r="W24" s="26" t="s">
        <v>38</v>
      </c>
      <c r="X24" s="10" t="s">
        <v>39</v>
      </c>
      <c r="Y24" s="129" t="s">
        <v>132</v>
      </c>
    </row>
    <row r="25" spans="2:25" ht="114.75">
      <c r="B25" s="59" t="s">
        <v>151</v>
      </c>
      <c r="C25" s="107" t="s">
        <v>14</v>
      </c>
      <c r="D25" s="131" t="s">
        <v>94</v>
      </c>
      <c r="E25" s="132" t="s">
        <v>95</v>
      </c>
      <c r="F25" s="132" t="s">
        <v>149</v>
      </c>
      <c r="G25" s="133" t="s">
        <v>150</v>
      </c>
      <c r="H25" s="134" t="s">
        <v>72</v>
      </c>
      <c r="I25" s="62">
        <v>0</v>
      </c>
      <c r="J25" s="112">
        <v>470000000</v>
      </c>
      <c r="K25" s="64" t="s">
        <v>35</v>
      </c>
      <c r="L25" s="98" t="s">
        <v>134</v>
      </c>
      <c r="M25" s="67" t="s">
        <v>92</v>
      </c>
      <c r="N25" s="65" t="s">
        <v>36</v>
      </c>
      <c r="O25" s="66" t="s">
        <v>78</v>
      </c>
      <c r="P25" s="75" t="s">
        <v>135</v>
      </c>
      <c r="Q25" s="79" t="s">
        <v>70</v>
      </c>
      <c r="R25" s="75" t="s">
        <v>37</v>
      </c>
      <c r="S25" s="135">
        <v>3</v>
      </c>
      <c r="T25" s="108">
        <f>17184.03/1.12</f>
        <v>15342.883928571426</v>
      </c>
      <c r="U25" s="136">
        <f>S25*T25</f>
        <v>46028.651785714275</v>
      </c>
      <c r="V25" s="113">
        <f t="shared" si="0"/>
        <v>51552.09</v>
      </c>
      <c r="W25" s="61" t="s">
        <v>38</v>
      </c>
      <c r="X25" s="70" t="s">
        <v>39</v>
      </c>
      <c r="Y25" s="134"/>
    </row>
    <row r="26" spans="2:25" ht="102">
      <c r="B26" s="24" t="s">
        <v>40</v>
      </c>
      <c r="C26" s="25" t="s">
        <v>14</v>
      </c>
      <c r="D26" s="3" t="s">
        <v>41</v>
      </c>
      <c r="E26" s="3" t="s">
        <v>42</v>
      </c>
      <c r="F26" s="3" t="s">
        <v>43</v>
      </c>
      <c r="G26" s="49" t="s">
        <v>44</v>
      </c>
      <c r="H26" s="15" t="s">
        <v>45</v>
      </c>
      <c r="I26" s="52">
        <v>0</v>
      </c>
      <c r="J26" s="28">
        <v>470000000</v>
      </c>
      <c r="K26" s="29" t="s">
        <v>35</v>
      </c>
      <c r="L26" s="17" t="s">
        <v>46</v>
      </c>
      <c r="M26" s="3" t="s">
        <v>47</v>
      </c>
      <c r="N26" s="30" t="s">
        <v>36</v>
      </c>
      <c r="O26" s="23" t="s">
        <v>48</v>
      </c>
      <c r="P26" s="15" t="s">
        <v>49</v>
      </c>
      <c r="Q26" s="31">
        <v>796</v>
      </c>
      <c r="R26" s="15" t="s">
        <v>37</v>
      </c>
      <c r="S26" s="55">
        <v>26</v>
      </c>
      <c r="T26" s="51">
        <v>8500</v>
      </c>
      <c r="U26" s="53">
        <v>0</v>
      </c>
      <c r="V26" s="53">
        <f t="shared" si="0"/>
        <v>0</v>
      </c>
      <c r="W26" s="26" t="s">
        <v>38</v>
      </c>
      <c r="X26" s="10" t="s">
        <v>39</v>
      </c>
      <c r="Y26" s="54" t="s">
        <v>50</v>
      </c>
    </row>
    <row r="27" spans="2:25" ht="102">
      <c r="B27" s="59" t="s">
        <v>51</v>
      </c>
      <c r="C27" s="73" t="s">
        <v>14</v>
      </c>
      <c r="D27" s="63" t="s">
        <v>41</v>
      </c>
      <c r="E27" s="63" t="s">
        <v>42</v>
      </c>
      <c r="F27" s="63" t="s">
        <v>43</v>
      </c>
      <c r="G27" s="74" t="s">
        <v>44</v>
      </c>
      <c r="H27" s="75" t="s">
        <v>45</v>
      </c>
      <c r="I27" s="76">
        <v>0</v>
      </c>
      <c r="J27" s="77">
        <v>470000000</v>
      </c>
      <c r="K27" s="64" t="s">
        <v>35</v>
      </c>
      <c r="L27" s="78" t="s">
        <v>46</v>
      </c>
      <c r="M27" s="63" t="s">
        <v>52</v>
      </c>
      <c r="N27" s="65" t="s">
        <v>36</v>
      </c>
      <c r="O27" s="66" t="s">
        <v>53</v>
      </c>
      <c r="P27" s="75" t="s">
        <v>49</v>
      </c>
      <c r="Q27" s="79">
        <v>796</v>
      </c>
      <c r="R27" s="75" t="s">
        <v>37</v>
      </c>
      <c r="S27" s="80">
        <v>26</v>
      </c>
      <c r="T27" s="81">
        <v>8500</v>
      </c>
      <c r="U27" s="68">
        <f>S27*T27</f>
        <v>221000</v>
      </c>
      <c r="V27" s="69">
        <f t="shared" si="0"/>
        <v>247520.00000000003</v>
      </c>
      <c r="W27" s="61"/>
      <c r="X27" s="70" t="s">
        <v>39</v>
      </c>
      <c r="Y27" s="82"/>
    </row>
    <row r="28" spans="2:25" ht="12.75" customHeight="1">
      <c r="B28" s="214" t="s">
        <v>31</v>
      </c>
      <c r="C28" s="215"/>
      <c r="D28" s="215"/>
      <c r="E28" s="215"/>
      <c r="F28" s="100"/>
      <c r="G28" s="90"/>
      <c r="H28" s="21"/>
      <c r="I28" s="101"/>
      <c r="J28" s="102"/>
      <c r="K28" s="37"/>
      <c r="L28" s="103"/>
      <c r="M28" s="38"/>
      <c r="N28" s="39"/>
      <c r="O28" s="104"/>
      <c r="P28" s="40"/>
      <c r="Q28" s="41"/>
      <c r="R28" s="40"/>
      <c r="S28" s="87"/>
      <c r="T28" s="88"/>
      <c r="U28" s="20">
        <f>SUM(U12:U27)</f>
        <v>58311822.76428571</v>
      </c>
      <c r="V28" s="20">
        <f>SUM(V12:V27)</f>
        <v>65309241.49600001</v>
      </c>
      <c r="W28" s="89"/>
      <c r="X28" s="22"/>
      <c r="Y28" s="90"/>
    </row>
    <row r="29" spans="2:25" ht="12.75" customHeight="1">
      <c r="B29" s="211" t="s">
        <v>30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3"/>
    </row>
    <row r="30" spans="2:25" ht="89.25">
      <c r="B30" s="59" t="s">
        <v>166</v>
      </c>
      <c r="C30" s="73" t="s">
        <v>14</v>
      </c>
      <c r="D30" s="144" t="s">
        <v>167</v>
      </c>
      <c r="E30" s="145" t="s">
        <v>168</v>
      </c>
      <c r="F30" s="146" t="s">
        <v>169</v>
      </c>
      <c r="G30" s="74" t="s">
        <v>170</v>
      </c>
      <c r="H30" s="147" t="s">
        <v>72</v>
      </c>
      <c r="I30" s="62">
        <v>0</v>
      </c>
      <c r="J30" s="112">
        <v>470000000</v>
      </c>
      <c r="K30" s="64" t="s">
        <v>35</v>
      </c>
      <c r="L30" s="148" t="s">
        <v>171</v>
      </c>
      <c r="M30" s="63" t="s">
        <v>172</v>
      </c>
      <c r="N30" s="65" t="s">
        <v>36</v>
      </c>
      <c r="O30" s="66" t="s">
        <v>78</v>
      </c>
      <c r="P30" s="85" t="s">
        <v>237</v>
      </c>
      <c r="Q30" s="79" t="s">
        <v>76</v>
      </c>
      <c r="R30" s="79" t="s">
        <v>77</v>
      </c>
      <c r="S30" s="151">
        <v>1</v>
      </c>
      <c r="T30" s="152">
        <v>291948</v>
      </c>
      <c r="U30" s="86">
        <f aca="true" t="shared" si="1" ref="U30:U38">S30*T30</f>
        <v>291948</v>
      </c>
      <c r="V30" s="153">
        <f aca="true" t="shared" si="2" ref="V30:V38">U30*1.12</f>
        <v>326981.76</v>
      </c>
      <c r="W30" s="82"/>
      <c r="X30" s="70" t="s">
        <v>39</v>
      </c>
      <c r="Y30" s="82"/>
    </row>
    <row r="31" spans="2:25" ht="89.25">
      <c r="B31" s="59" t="s">
        <v>173</v>
      </c>
      <c r="C31" s="73" t="s">
        <v>14</v>
      </c>
      <c r="D31" s="144" t="s">
        <v>167</v>
      </c>
      <c r="E31" s="145" t="s">
        <v>168</v>
      </c>
      <c r="F31" s="146" t="s">
        <v>169</v>
      </c>
      <c r="G31" s="74" t="s">
        <v>174</v>
      </c>
      <c r="H31" s="147" t="s">
        <v>72</v>
      </c>
      <c r="I31" s="62">
        <v>0</v>
      </c>
      <c r="J31" s="112">
        <v>470000000</v>
      </c>
      <c r="K31" s="64" t="s">
        <v>35</v>
      </c>
      <c r="L31" s="148" t="s">
        <v>171</v>
      </c>
      <c r="M31" s="63" t="s">
        <v>172</v>
      </c>
      <c r="N31" s="65" t="s">
        <v>36</v>
      </c>
      <c r="O31" s="149" t="s">
        <v>78</v>
      </c>
      <c r="P31" s="85" t="s">
        <v>203</v>
      </c>
      <c r="Q31" s="79" t="s">
        <v>76</v>
      </c>
      <c r="R31" s="150" t="s">
        <v>77</v>
      </c>
      <c r="S31" s="151">
        <v>2</v>
      </c>
      <c r="T31" s="152">
        <v>72500</v>
      </c>
      <c r="U31" s="86">
        <f t="shared" si="1"/>
        <v>145000</v>
      </c>
      <c r="V31" s="153">
        <f t="shared" si="2"/>
        <v>162400.00000000003</v>
      </c>
      <c r="W31" s="82"/>
      <c r="X31" s="70" t="s">
        <v>39</v>
      </c>
      <c r="Y31" s="82"/>
    </row>
    <row r="32" spans="2:25" ht="89.25">
      <c r="B32" s="59" t="s">
        <v>175</v>
      </c>
      <c r="C32" s="73" t="s">
        <v>14</v>
      </c>
      <c r="D32" s="144" t="s">
        <v>167</v>
      </c>
      <c r="E32" s="145" t="s">
        <v>168</v>
      </c>
      <c r="F32" s="146" t="s">
        <v>169</v>
      </c>
      <c r="G32" s="74" t="s">
        <v>176</v>
      </c>
      <c r="H32" s="147" t="s">
        <v>72</v>
      </c>
      <c r="I32" s="62">
        <v>0</v>
      </c>
      <c r="J32" s="112">
        <v>470000000</v>
      </c>
      <c r="K32" s="64" t="s">
        <v>35</v>
      </c>
      <c r="L32" s="148" t="s">
        <v>171</v>
      </c>
      <c r="M32" s="63" t="s">
        <v>172</v>
      </c>
      <c r="N32" s="65" t="s">
        <v>36</v>
      </c>
      <c r="O32" s="149" t="s">
        <v>78</v>
      </c>
      <c r="P32" s="85" t="s">
        <v>203</v>
      </c>
      <c r="Q32" s="79" t="s">
        <v>76</v>
      </c>
      <c r="R32" s="150" t="s">
        <v>77</v>
      </c>
      <c r="S32" s="151">
        <v>2</v>
      </c>
      <c r="T32" s="152">
        <v>14205</v>
      </c>
      <c r="U32" s="86">
        <f t="shared" si="1"/>
        <v>28410</v>
      </c>
      <c r="V32" s="153">
        <f t="shared" si="2"/>
        <v>31819.200000000004</v>
      </c>
      <c r="W32" s="82"/>
      <c r="X32" s="70" t="s">
        <v>39</v>
      </c>
      <c r="Y32" s="82"/>
    </row>
    <row r="33" spans="2:25" ht="89.25">
      <c r="B33" s="59" t="s">
        <v>177</v>
      </c>
      <c r="C33" s="73" t="s">
        <v>14</v>
      </c>
      <c r="D33" s="144" t="s">
        <v>167</v>
      </c>
      <c r="E33" s="145" t="s">
        <v>168</v>
      </c>
      <c r="F33" s="146" t="s">
        <v>169</v>
      </c>
      <c r="G33" s="74" t="s">
        <v>178</v>
      </c>
      <c r="H33" s="147" t="s">
        <v>72</v>
      </c>
      <c r="I33" s="62">
        <v>0</v>
      </c>
      <c r="J33" s="112">
        <v>470000000</v>
      </c>
      <c r="K33" s="64" t="s">
        <v>35</v>
      </c>
      <c r="L33" s="148" t="s">
        <v>171</v>
      </c>
      <c r="M33" s="63" t="s">
        <v>172</v>
      </c>
      <c r="N33" s="65" t="s">
        <v>36</v>
      </c>
      <c r="O33" s="149" t="s">
        <v>78</v>
      </c>
      <c r="P33" s="85" t="s">
        <v>203</v>
      </c>
      <c r="Q33" s="79" t="s">
        <v>76</v>
      </c>
      <c r="R33" s="150" t="s">
        <v>77</v>
      </c>
      <c r="S33" s="151">
        <v>1</v>
      </c>
      <c r="T33" s="152">
        <v>40800</v>
      </c>
      <c r="U33" s="86">
        <f t="shared" si="1"/>
        <v>40800</v>
      </c>
      <c r="V33" s="153">
        <f t="shared" si="2"/>
        <v>45696.00000000001</v>
      </c>
      <c r="W33" s="82"/>
      <c r="X33" s="70" t="s">
        <v>39</v>
      </c>
      <c r="Y33" s="82"/>
    </row>
    <row r="34" spans="2:25" ht="89.25">
      <c r="B34" s="59" t="s">
        <v>179</v>
      </c>
      <c r="C34" s="73" t="s">
        <v>14</v>
      </c>
      <c r="D34" s="63" t="s">
        <v>180</v>
      </c>
      <c r="E34" s="63" t="s">
        <v>181</v>
      </c>
      <c r="F34" s="63" t="s">
        <v>182</v>
      </c>
      <c r="G34" s="74" t="s">
        <v>183</v>
      </c>
      <c r="H34" s="147" t="s">
        <v>72</v>
      </c>
      <c r="I34" s="62">
        <v>0</v>
      </c>
      <c r="J34" s="112">
        <v>470000000</v>
      </c>
      <c r="K34" s="64" t="s">
        <v>35</v>
      </c>
      <c r="L34" s="148" t="s">
        <v>171</v>
      </c>
      <c r="M34" s="63" t="s">
        <v>172</v>
      </c>
      <c r="N34" s="65" t="s">
        <v>36</v>
      </c>
      <c r="O34" s="149" t="s">
        <v>78</v>
      </c>
      <c r="P34" s="85" t="s">
        <v>203</v>
      </c>
      <c r="Q34" s="150" t="s">
        <v>70</v>
      </c>
      <c r="R34" s="147" t="s">
        <v>37</v>
      </c>
      <c r="S34" s="151">
        <v>1</v>
      </c>
      <c r="T34" s="152">
        <v>139000</v>
      </c>
      <c r="U34" s="86">
        <f t="shared" si="1"/>
        <v>139000</v>
      </c>
      <c r="V34" s="153">
        <f t="shared" si="2"/>
        <v>155680.00000000003</v>
      </c>
      <c r="W34" s="82"/>
      <c r="X34" s="70" t="s">
        <v>39</v>
      </c>
      <c r="Y34" s="82"/>
    </row>
    <row r="35" spans="2:25" ht="89.25">
      <c r="B35" s="59" t="s">
        <v>184</v>
      </c>
      <c r="C35" s="73" t="s">
        <v>14</v>
      </c>
      <c r="D35" s="144" t="s">
        <v>185</v>
      </c>
      <c r="E35" s="145" t="s">
        <v>168</v>
      </c>
      <c r="F35" s="146" t="s">
        <v>186</v>
      </c>
      <c r="G35" s="74" t="s">
        <v>187</v>
      </c>
      <c r="H35" s="147" t="s">
        <v>72</v>
      </c>
      <c r="I35" s="62">
        <v>0</v>
      </c>
      <c r="J35" s="112">
        <v>470000000</v>
      </c>
      <c r="K35" s="64" t="s">
        <v>35</v>
      </c>
      <c r="L35" s="148" t="s">
        <v>171</v>
      </c>
      <c r="M35" s="63" t="s">
        <v>172</v>
      </c>
      <c r="N35" s="65" t="s">
        <v>36</v>
      </c>
      <c r="O35" s="149" t="s">
        <v>78</v>
      </c>
      <c r="P35" s="85" t="s">
        <v>203</v>
      </c>
      <c r="Q35" s="150" t="s">
        <v>70</v>
      </c>
      <c r="R35" s="147" t="s">
        <v>37</v>
      </c>
      <c r="S35" s="151">
        <v>150</v>
      </c>
      <c r="T35" s="152">
        <v>5167</v>
      </c>
      <c r="U35" s="86">
        <f t="shared" si="1"/>
        <v>775050</v>
      </c>
      <c r="V35" s="153">
        <f t="shared" si="2"/>
        <v>868056.0000000001</v>
      </c>
      <c r="W35" s="82"/>
      <c r="X35" s="70" t="s">
        <v>39</v>
      </c>
      <c r="Y35" s="82"/>
    </row>
    <row r="36" spans="2:25" ht="102">
      <c r="B36" s="59" t="s">
        <v>188</v>
      </c>
      <c r="C36" s="73" t="s">
        <v>14</v>
      </c>
      <c r="D36" s="144" t="s">
        <v>189</v>
      </c>
      <c r="E36" s="145" t="s">
        <v>190</v>
      </c>
      <c r="F36" s="146" t="s">
        <v>191</v>
      </c>
      <c r="G36" s="74" t="s">
        <v>192</v>
      </c>
      <c r="H36" s="147" t="s">
        <v>72</v>
      </c>
      <c r="I36" s="62">
        <v>0</v>
      </c>
      <c r="J36" s="112">
        <v>470000000</v>
      </c>
      <c r="K36" s="64" t="s">
        <v>35</v>
      </c>
      <c r="L36" s="148" t="s">
        <v>171</v>
      </c>
      <c r="M36" s="63" t="s">
        <v>172</v>
      </c>
      <c r="N36" s="65" t="s">
        <v>36</v>
      </c>
      <c r="O36" s="149" t="s">
        <v>78</v>
      </c>
      <c r="P36" s="85" t="s">
        <v>203</v>
      </c>
      <c r="Q36" s="150" t="s">
        <v>70</v>
      </c>
      <c r="R36" s="147" t="s">
        <v>37</v>
      </c>
      <c r="S36" s="151">
        <v>2</v>
      </c>
      <c r="T36" s="152">
        <v>345000</v>
      </c>
      <c r="U36" s="86">
        <f t="shared" si="1"/>
        <v>690000</v>
      </c>
      <c r="V36" s="153">
        <f t="shared" si="2"/>
        <v>772800.0000000001</v>
      </c>
      <c r="W36" s="82"/>
      <c r="X36" s="70" t="s">
        <v>39</v>
      </c>
      <c r="Y36" s="82"/>
    </row>
    <row r="37" spans="2:25" ht="89.25">
      <c r="B37" s="59" t="s">
        <v>193</v>
      </c>
      <c r="C37" s="73" t="s">
        <v>14</v>
      </c>
      <c r="D37" s="144" t="s">
        <v>194</v>
      </c>
      <c r="E37" s="145" t="s">
        <v>195</v>
      </c>
      <c r="F37" s="146" t="s">
        <v>196</v>
      </c>
      <c r="G37" s="74" t="s">
        <v>197</v>
      </c>
      <c r="H37" s="147" t="s">
        <v>72</v>
      </c>
      <c r="I37" s="62">
        <v>0</v>
      </c>
      <c r="J37" s="112">
        <v>470000000</v>
      </c>
      <c r="K37" s="64" t="s">
        <v>35</v>
      </c>
      <c r="L37" s="148" t="s">
        <v>171</v>
      </c>
      <c r="M37" s="63" t="s">
        <v>172</v>
      </c>
      <c r="N37" s="65" t="s">
        <v>36</v>
      </c>
      <c r="O37" s="149" t="s">
        <v>78</v>
      </c>
      <c r="P37" s="85" t="s">
        <v>203</v>
      </c>
      <c r="Q37" s="150" t="s">
        <v>70</v>
      </c>
      <c r="R37" s="147" t="s">
        <v>37</v>
      </c>
      <c r="S37" s="151">
        <v>1</v>
      </c>
      <c r="T37" s="152">
        <v>16000</v>
      </c>
      <c r="U37" s="86">
        <f t="shared" si="1"/>
        <v>16000</v>
      </c>
      <c r="V37" s="153">
        <f t="shared" si="2"/>
        <v>17920</v>
      </c>
      <c r="W37" s="82"/>
      <c r="X37" s="70" t="s">
        <v>39</v>
      </c>
      <c r="Y37" s="82"/>
    </row>
    <row r="38" spans="2:25" ht="89.25">
      <c r="B38" s="59" t="s">
        <v>198</v>
      </c>
      <c r="C38" s="73" t="s">
        <v>14</v>
      </c>
      <c r="D38" s="144" t="s">
        <v>199</v>
      </c>
      <c r="E38" s="145" t="s">
        <v>200</v>
      </c>
      <c r="F38" s="146" t="s">
        <v>201</v>
      </c>
      <c r="G38" s="74" t="s">
        <v>202</v>
      </c>
      <c r="H38" s="147" t="s">
        <v>72</v>
      </c>
      <c r="I38" s="62">
        <v>0</v>
      </c>
      <c r="J38" s="112">
        <v>470000000</v>
      </c>
      <c r="K38" s="64" t="s">
        <v>35</v>
      </c>
      <c r="L38" s="148" t="s">
        <v>171</v>
      </c>
      <c r="M38" s="63" t="s">
        <v>172</v>
      </c>
      <c r="N38" s="65" t="s">
        <v>36</v>
      </c>
      <c r="O38" s="149" t="s">
        <v>78</v>
      </c>
      <c r="P38" s="85" t="s">
        <v>203</v>
      </c>
      <c r="Q38" s="150" t="s">
        <v>70</v>
      </c>
      <c r="R38" s="147" t="s">
        <v>37</v>
      </c>
      <c r="S38" s="151">
        <v>1</v>
      </c>
      <c r="T38" s="152">
        <v>50000</v>
      </c>
      <c r="U38" s="86">
        <f t="shared" si="1"/>
        <v>50000</v>
      </c>
      <c r="V38" s="153">
        <f t="shared" si="2"/>
        <v>56000.00000000001</v>
      </c>
      <c r="W38" s="82"/>
      <c r="X38" s="70" t="s">
        <v>39</v>
      </c>
      <c r="Y38" s="82"/>
    </row>
    <row r="39" spans="2:25" ht="12.75" customHeight="1">
      <c r="B39" s="214" t="s">
        <v>31</v>
      </c>
      <c r="C39" s="215"/>
      <c r="D39" s="215"/>
      <c r="E39" s="215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20">
        <f>SUM(U30:U38)</f>
        <v>2176208</v>
      </c>
      <c r="V39" s="20">
        <f>SUM(V30:V38)</f>
        <v>2437352.9600000004</v>
      </c>
      <c r="W39" s="159"/>
      <c r="X39" s="159"/>
      <c r="Y39" s="137"/>
    </row>
    <row r="40" spans="2:25" ht="12.75" customHeight="1">
      <c r="B40" s="204" t="s">
        <v>241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6"/>
    </row>
    <row r="41" spans="2:25" ht="102">
      <c r="B41" s="71" t="s">
        <v>243</v>
      </c>
      <c r="C41" s="60" t="s">
        <v>14</v>
      </c>
      <c r="D41" s="63" t="s">
        <v>238</v>
      </c>
      <c r="E41" s="63" t="s">
        <v>239</v>
      </c>
      <c r="F41" s="63" t="s">
        <v>240</v>
      </c>
      <c r="G41" s="63"/>
      <c r="H41" s="83" t="s">
        <v>72</v>
      </c>
      <c r="I41" s="70">
        <v>0.7</v>
      </c>
      <c r="J41" s="63">
        <v>470000000</v>
      </c>
      <c r="K41" s="63" t="s">
        <v>35</v>
      </c>
      <c r="L41" s="60" t="s">
        <v>213</v>
      </c>
      <c r="M41" s="63" t="s">
        <v>214</v>
      </c>
      <c r="N41" s="84"/>
      <c r="O41" s="72" t="s">
        <v>78</v>
      </c>
      <c r="P41" s="65" t="s">
        <v>162</v>
      </c>
      <c r="Q41" s="84"/>
      <c r="R41" s="84"/>
      <c r="S41" s="84"/>
      <c r="T41" s="94"/>
      <c r="U41" s="86">
        <v>6648867</v>
      </c>
      <c r="V41" s="99">
        <f>U41*1.12</f>
        <v>7446731.040000001</v>
      </c>
      <c r="W41" s="84" t="s">
        <v>154</v>
      </c>
      <c r="X41" s="111" t="s">
        <v>39</v>
      </c>
      <c r="Y41" s="71"/>
    </row>
    <row r="42" spans="2:25" ht="102">
      <c r="B42" s="71" t="s">
        <v>244</v>
      </c>
      <c r="C42" s="60" t="s">
        <v>14</v>
      </c>
      <c r="D42" s="63" t="s">
        <v>238</v>
      </c>
      <c r="E42" s="63" t="s">
        <v>239</v>
      </c>
      <c r="F42" s="63" t="s">
        <v>240</v>
      </c>
      <c r="G42" s="63"/>
      <c r="H42" s="83" t="s">
        <v>72</v>
      </c>
      <c r="I42" s="70">
        <v>0.7</v>
      </c>
      <c r="J42" s="63">
        <v>470000000</v>
      </c>
      <c r="K42" s="63" t="s">
        <v>35</v>
      </c>
      <c r="L42" s="60" t="s">
        <v>213</v>
      </c>
      <c r="M42" s="63" t="s">
        <v>215</v>
      </c>
      <c r="N42" s="84"/>
      <c r="O42" s="72" t="s">
        <v>78</v>
      </c>
      <c r="P42" s="65" t="s">
        <v>162</v>
      </c>
      <c r="Q42" s="84"/>
      <c r="R42" s="84"/>
      <c r="S42" s="84"/>
      <c r="T42" s="94"/>
      <c r="U42" s="86">
        <v>3480724</v>
      </c>
      <c r="V42" s="99">
        <f>U42*1.12</f>
        <v>3898410.8800000004</v>
      </c>
      <c r="W42" s="84" t="s">
        <v>154</v>
      </c>
      <c r="X42" s="111" t="s">
        <v>39</v>
      </c>
      <c r="Y42" s="71"/>
    </row>
    <row r="43" spans="2:25" ht="12.75" customHeight="1">
      <c r="B43" s="214" t="s">
        <v>242</v>
      </c>
      <c r="C43" s="215"/>
      <c r="D43" s="215"/>
      <c r="E43" s="215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200">
        <f>SUM(U41:U42)</f>
        <v>10129591</v>
      </c>
      <c r="V43" s="200">
        <f>SUM(V41:V42)</f>
        <v>11345141.920000002</v>
      </c>
      <c r="W43" s="172"/>
      <c r="X43" s="172"/>
      <c r="Y43" s="137"/>
    </row>
    <row r="44" spans="2:25" ht="15.75">
      <c r="B44" s="204" t="s">
        <v>33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6"/>
    </row>
    <row r="45" spans="2:25" ht="114.75">
      <c r="B45" s="9" t="s">
        <v>81</v>
      </c>
      <c r="C45" s="105" t="s">
        <v>67</v>
      </c>
      <c r="D45" s="3" t="s">
        <v>82</v>
      </c>
      <c r="E45" s="3" t="s">
        <v>83</v>
      </c>
      <c r="F45" s="3" t="s">
        <v>83</v>
      </c>
      <c r="G45" s="3" t="s">
        <v>84</v>
      </c>
      <c r="H45" s="8" t="s">
        <v>45</v>
      </c>
      <c r="I45" s="19">
        <v>0.7</v>
      </c>
      <c r="J45" s="3">
        <v>470000000</v>
      </c>
      <c r="K45" s="3" t="s">
        <v>35</v>
      </c>
      <c r="L45" s="2" t="s">
        <v>85</v>
      </c>
      <c r="M45" s="3" t="s">
        <v>86</v>
      </c>
      <c r="N45" s="1"/>
      <c r="O45" s="91" t="s">
        <v>87</v>
      </c>
      <c r="P45" s="11" t="s">
        <v>62</v>
      </c>
      <c r="Q45" s="1"/>
      <c r="R45" s="1"/>
      <c r="S45" s="1"/>
      <c r="T45" s="92"/>
      <c r="U45" s="18">
        <v>0</v>
      </c>
      <c r="V45" s="46">
        <f aca="true" t="shared" si="3" ref="V45:V52">U45*1.12</f>
        <v>0</v>
      </c>
      <c r="W45" s="1" t="s">
        <v>63</v>
      </c>
      <c r="X45" s="109" t="s">
        <v>39</v>
      </c>
      <c r="Y45" s="1" t="s">
        <v>90</v>
      </c>
    </row>
    <row r="46" spans="2:25" ht="102">
      <c r="B46" s="71" t="s">
        <v>88</v>
      </c>
      <c r="C46" s="97" t="s">
        <v>67</v>
      </c>
      <c r="D46" s="63" t="s">
        <v>82</v>
      </c>
      <c r="E46" s="63" t="s">
        <v>83</v>
      </c>
      <c r="F46" s="63" t="s">
        <v>83</v>
      </c>
      <c r="G46" s="63" t="s">
        <v>84</v>
      </c>
      <c r="H46" s="83" t="s">
        <v>72</v>
      </c>
      <c r="I46" s="93">
        <v>0.7</v>
      </c>
      <c r="J46" s="63">
        <v>470000000</v>
      </c>
      <c r="K46" s="63" t="s">
        <v>35</v>
      </c>
      <c r="L46" s="60" t="s">
        <v>89</v>
      </c>
      <c r="M46" s="63" t="s">
        <v>60</v>
      </c>
      <c r="N46" s="84"/>
      <c r="O46" s="110" t="s">
        <v>91</v>
      </c>
      <c r="P46" s="85" t="s">
        <v>62</v>
      </c>
      <c r="Q46" s="84"/>
      <c r="R46" s="84"/>
      <c r="S46" s="84"/>
      <c r="T46" s="94"/>
      <c r="U46" s="86">
        <v>343420</v>
      </c>
      <c r="V46" s="96">
        <f t="shared" si="3"/>
        <v>384630.4</v>
      </c>
      <c r="W46" s="84" t="s">
        <v>63</v>
      </c>
      <c r="X46" s="111" t="s">
        <v>39</v>
      </c>
      <c r="Y46" s="84"/>
    </row>
    <row r="47" spans="2:25" ht="102">
      <c r="B47" s="9" t="s">
        <v>54</v>
      </c>
      <c r="C47" s="2" t="s">
        <v>14</v>
      </c>
      <c r="D47" s="3" t="s">
        <v>55</v>
      </c>
      <c r="E47" s="3" t="s">
        <v>56</v>
      </c>
      <c r="F47" s="3" t="s">
        <v>57</v>
      </c>
      <c r="G47" s="3" t="s">
        <v>58</v>
      </c>
      <c r="H47" s="8" t="s">
        <v>45</v>
      </c>
      <c r="I47" s="19">
        <v>0.9</v>
      </c>
      <c r="J47" s="3">
        <v>470000000</v>
      </c>
      <c r="K47" s="3" t="s">
        <v>35</v>
      </c>
      <c r="L47" s="2" t="s">
        <v>59</v>
      </c>
      <c r="M47" s="3" t="s">
        <v>60</v>
      </c>
      <c r="N47" s="1"/>
      <c r="O47" s="91" t="s">
        <v>61</v>
      </c>
      <c r="P47" s="11" t="s">
        <v>62</v>
      </c>
      <c r="Q47" s="1"/>
      <c r="R47" s="1"/>
      <c r="S47" s="1"/>
      <c r="T47" s="92"/>
      <c r="U47" s="46">
        <v>0</v>
      </c>
      <c r="V47" s="46">
        <f t="shared" si="3"/>
        <v>0</v>
      </c>
      <c r="W47" s="1" t="s">
        <v>63</v>
      </c>
      <c r="X47" s="10" t="s">
        <v>39</v>
      </c>
      <c r="Y47" s="1" t="s">
        <v>99</v>
      </c>
    </row>
    <row r="48" spans="2:25" ht="76.5">
      <c r="B48" s="71" t="s">
        <v>64</v>
      </c>
      <c r="C48" s="60" t="s">
        <v>14</v>
      </c>
      <c r="D48" s="63" t="s">
        <v>55</v>
      </c>
      <c r="E48" s="63" t="s">
        <v>56</v>
      </c>
      <c r="F48" s="63" t="s">
        <v>57</v>
      </c>
      <c r="G48" s="63" t="s">
        <v>58</v>
      </c>
      <c r="H48" s="83" t="s">
        <v>72</v>
      </c>
      <c r="I48" s="93">
        <v>0.9</v>
      </c>
      <c r="J48" s="63">
        <v>470000000</v>
      </c>
      <c r="K48" s="63" t="s">
        <v>35</v>
      </c>
      <c r="L48" s="60" t="s">
        <v>65</v>
      </c>
      <c r="M48" s="63" t="s">
        <v>60</v>
      </c>
      <c r="N48" s="84"/>
      <c r="O48" s="114" t="s">
        <v>66</v>
      </c>
      <c r="P48" s="85" t="s">
        <v>75</v>
      </c>
      <c r="Q48" s="84"/>
      <c r="R48" s="84"/>
      <c r="S48" s="84"/>
      <c r="T48" s="94"/>
      <c r="U48" s="95">
        <v>117000</v>
      </c>
      <c r="V48" s="96">
        <f t="shared" si="3"/>
        <v>131040.00000000001</v>
      </c>
      <c r="W48" s="84" t="s">
        <v>38</v>
      </c>
      <c r="X48" s="111" t="s">
        <v>39</v>
      </c>
      <c r="Y48" s="84"/>
    </row>
    <row r="49" spans="2:25" ht="76.5">
      <c r="B49" s="9" t="s">
        <v>223</v>
      </c>
      <c r="C49" s="2" t="s">
        <v>14</v>
      </c>
      <c r="D49" s="3" t="s">
        <v>224</v>
      </c>
      <c r="E49" s="3" t="s">
        <v>225</v>
      </c>
      <c r="F49" s="3" t="s">
        <v>225</v>
      </c>
      <c r="G49" s="3" t="s">
        <v>226</v>
      </c>
      <c r="H49" s="8" t="s">
        <v>45</v>
      </c>
      <c r="I49" s="19">
        <v>0.7</v>
      </c>
      <c r="J49" s="3">
        <v>470000000</v>
      </c>
      <c r="K49" s="3" t="s">
        <v>35</v>
      </c>
      <c r="L49" s="2" t="s">
        <v>227</v>
      </c>
      <c r="M49" s="138" t="s">
        <v>228</v>
      </c>
      <c r="N49" s="1"/>
      <c r="O49" s="115" t="s">
        <v>229</v>
      </c>
      <c r="P49" s="11" t="s">
        <v>75</v>
      </c>
      <c r="Q49" s="1"/>
      <c r="R49" s="166"/>
      <c r="S49" s="166"/>
      <c r="T49" s="167"/>
      <c r="U49" s="46">
        <v>0</v>
      </c>
      <c r="V49" s="46">
        <f t="shared" si="3"/>
        <v>0</v>
      </c>
      <c r="W49" s="1" t="s">
        <v>63</v>
      </c>
      <c r="X49" s="109" t="s">
        <v>39</v>
      </c>
      <c r="Y49" s="2">
        <v>11.15</v>
      </c>
    </row>
    <row r="50" spans="2:25" ht="89.25">
      <c r="B50" s="71" t="s">
        <v>230</v>
      </c>
      <c r="C50" s="60" t="s">
        <v>14</v>
      </c>
      <c r="D50" s="63" t="s">
        <v>224</v>
      </c>
      <c r="E50" s="63" t="s">
        <v>225</v>
      </c>
      <c r="F50" s="63" t="s">
        <v>225</v>
      </c>
      <c r="G50" s="63" t="s">
        <v>226</v>
      </c>
      <c r="H50" s="83" t="s">
        <v>45</v>
      </c>
      <c r="I50" s="93">
        <v>0.7</v>
      </c>
      <c r="J50" s="63">
        <v>470000000</v>
      </c>
      <c r="K50" s="63" t="s">
        <v>35</v>
      </c>
      <c r="L50" s="60" t="s">
        <v>231</v>
      </c>
      <c r="M50" s="139" t="s">
        <v>228</v>
      </c>
      <c r="N50" s="84"/>
      <c r="O50" s="116" t="s">
        <v>229</v>
      </c>
      <c r="P50" s="85" t="s">
        <v>232</v>
      </c>
      <c r="Q50" s="84"/>
      <c r="R50" s="165"/>
      <c r="S50" s="165"/>
      <c r="T50" s="95"/>
      <c r="U50" s="86">
        <v>2192500</v>
      </c>
      <c r="V50" s="86">
        <f t="shared" si="3"/>
        <v>2455600.0000000005</v>
      </c>
      <c r="W50" s="84" t="s">
        <v>63</v>
      </c>
      <c r="X50" s="111" t="s">
        <v>39</v>
      </c>
      <c r="Y50" s="60"/>
    </row>
    <row r="51" spans="2:25" ht="102">
      <c r="B51" s="9" t="s">
        <v>155</v>
      </c>
      <c r="C51" s="3" t="s">
        <v>67</v>
      </c>
      <c r="D51" s="3" t="s">
        <v>152</v>
      </c>
      <c r="E51" s="3" t="s">
        <v>153</v>
      </c>
      <c r="F51" s="3" t="s">
        <v>153</v>
      </c>
      <c r="G51" s="3" t="s">
        <v>156</v>
      </c>
      <c r="H51" s="9" t="s">
        <v>45</v>
      </c>
      <c r="I51" s="19">
        <v>0.7</v>
      </c>
      <c r="J51" s="3">
        <v>470000000</v>
      </c>
      <c r="K51" s="3" t="s">
        <v>35</v>
      </c>
      <c r="L51" s="2" t="s">
        <v>157</v>
      </c>
      <c r="M51" s="138" t="s">
        <v>158</v>
      </c>
      <c r="N51" s="1"/>
      <c r="O51" s="140" t="s">
        <v>159</v>
      </c>
      <c r="P51" s="30" t="s">
        <v>62</v>
      </c>
      <c r="Q51" s="1"/>
      <c r="R51" s="1"/>
      <c r="S51" s="1"/>
      <c r="T51" s="1"/>
      <c r="U51" s="18">
        <v>0</v>
      </c>
      <c r="V51" s="18">
        <f t="shared" si="3"/>
        <v>0</v>
      </c>
      <c r="W51" s="1" t="s">
        <v>124</v>
      </c>
      <c r="X51" s="109" t="s">
        <v>39</v>
      </c>
      <c r="Y51" s="9">
        <v>20.21</v>
      </c>
    </row>
    <row r="52" spans="2:25" ht="102">
      <c r="B52" s="71" t="s">
        <v>160</v>
      </c>
      <c r="C52" s="63" t="s">
        <v>67</v>
      </c>
      <c r="D52" s="63" t="s">
        <v>152</v>
      </c>
      <c r="E52" s="63" t="s">
        <v>153</v>
      </c>
      <c r="F52" s="63" t="s">
        <v>153</v>
      </c>
      <c r="G52" s="63" t="s">
        <v>156</v>
      </c>
      <c r="H52" s="71" t="s">
        <v>45</v>
      </c>
      <c r="I52" s="93">
        <v>0.7</v>
      </c>
      <c r="J52" s="63">
        <v>470000000</v>
      </c>
      <c r="K52" s="63" t="s">
        <v>35</v>
      </c>
      <c r="L52" s="60" t="s">
        <v>157</v>
      </c>
      <c r="M52" s="139" t="s">
        <v>158</v>
      </c>
      <c r="N52" s="84"/>
      <c r="O52" s="110" t="s">
        <v>159</v>
      </c>
      <c r="P52" s="65" t="s">
        <v>62</v>
      </c>
      <c r="Q52" s="84"/>
      <c r="R52" s="84"/>
      <c r="S52" s="84"/>
      <c r="T52" s="84"/>
      <c r="U52" s="86">
        <v>6072300</v>
      </c>
      <c r="V52" s="86">
        <f t="shared" si="3"/>
        <v>6800976.000000001</v>
      </c>
      <c r="W52" s="84" t="s">
        <v>124</v>
      </c>
      <c r="X52" s="111" t="s">
        <v>39</v>
      </c>
      <c r="Y52" s="71"/>
    </row>
    <row r="53" spans="2:25" ht="15.75">
      <c r="B53" s="207" t="s">
        <v>73</v>
      </c>
      <c r="C53" s="208"/>
      <c r="D53" s="208"/>
      <c r="E53" s="208"/>
      <c r="F53" s="208"/>
      <c r="G53" s="90"/>
      <c r="H53" s="21"/>
      <c r="I53" s="101"/>
      <c r="J53" s="102"/>
      <c r="K53" s="37"/>
      <c r="L53" s="103"/>
      <c r="M53" s="38"/>
      <c r="N53" s="39"/>
      <c r="O53" s="104"/>
      <c r="P53" s="40"/>
      <c r="Q53" s="41"/>
      <c r="R53" s="40"/>
      <c r="S53" s="87"/>
      <c r="T53" s="88"/>
      <c r="U53" s="20">
        <f>SUM(U45:U52)</f>
        <v>8725220</v>
      </c>
      <c r="V53" s="20">
        <f>SUM(V45:V52)</f>
        <v>9772246.400000002</v>
      </c>
      <c r="W53" s="89"/>
      <c r="X53" s="22"/>
      <c r="Y53" s="90"/>
    </row>
    <row r="54" spans="2:25" ht="15.75">
      <c r="B54" s="204" t="s">
        <v>32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6"/>
    </row>
    <row r="55" spans="2:25" ht="114.75">
      <c r="B55" s="71" t="s">
        <v>71</v>
      </c>
      <c r="C55" s="63" t="s">
        <v>67</v>
      </c>
      <c r="D55" s="63" t="s">
        <v>216</v>
      </c>
      <c r="E55" s="63" t="s">
        <v>217</v>
      </c>
      <c r="F55" s="63" t="s">
        <v>218</v>
      </c>
      <c r="G55" s="63" t="s">
        <v>219</v>
      </c>
      <c r="H55" s="83" t="s">
        <v>72</v>
      </c>
      <c r="I55" s="70">
        <v>1</v>
      </c>
      <c r="J55" s="63">
        <v>470000000</v>
      </c>
      <c r="K55" s="63" t="s">
        <v>35</v>
      </c>
      <c r="L55" s="60" t="s">
        <v>220</v>
      </c>
      <c r="M55" s="139" t="s">
        <v>221</v>
      </c>
      <c r="N55" s="84"/>
      <c r="O55" s="72" t="s">
        <v>78</v>
      </c>
      <c r="P55" s="85" t="s">
        <v>222</v>
      </c>
      <c r="Q55" s="84"/>
      <c r="R55" s="165"/>
      <c r="S55" s="165"/>
      <c r="T55" s="95"/>
      <c r="U55" s="86">
        <v>867857.1428</v>
      </c>
      <c r="V55" s="86">
        <f>U55*1.12</f>
        <v>971999.9999360001</v>
      </c>
      <c r="W55" s="84" t="s">
        <v>38</v>
      </c>
      <c r="X55" s="70" t="s">
        <v>39</v>
      </c>
      <c r="Y55" s="60"/>
    </row>
    <row r="56" spans="2:25" ht="15.75">
      <c r="B56" s="207" t="s">
        <v>73</v>
      </c>
      <c r="C56" s="208"/>
      <c r="D56" s="208"/>
      <c r="E56" s="208"/>
      <c r="F56" s="208"/>
      <c r="G56" s="90"/>
      <c r="H56" s="21"/>
      <c r="I56" s="101"/>
      <c r="J56" s="102"/>
      <c r="K56" s="37"/>
      <c r="L56" s="103"/>
      <c r="M56" s="38"/>
      <c r="N56" s="39"/>
      <c r="O56" s="104"/>
      <c r="P56" s="40"/>
      <c r="Q56" s="41"/>
      <c r="R56" s="40"/>
      <c r="S56" s="87"/>
      <c r="T56" s="88"/>
      <c r="U56" s="20">
        <f>SUM(U55:U55)</f>
        <v>867857.1428</v>
      </c>
      <c r="V56" s="20">
        <f>SUM(V55:V55)</f>
        <v>971999.9999360001</v>
      </c>
      <c r="W56" s="89"/>
      <c r="X56" s="22"/>
      <c r="Y56" s="90"/>
    </row>
    <row r="57" spans="2:25" ht="15.75">
      <c r="B57" s="204" t="s">
        <v>115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6"/>
    </row>
    <row r="58" spans="2:25" ht="102">
      <c r="B58" s="71" t="s">
        <v>116</v>
      </c>
      <c r="C58" s="63" t="s">
        <v>67</v>
      </c>
      <c r="D58" s="63" t="s">
        <v>117</v>
      </c>
      <c r="E58" s="63" t="s">
        <v>118</v>
      </c>
      <c r="F58" s="63" t="s">
        <v>119</v>
      </c>
      <c r="G58" s="63"/>
      <c r="H58" s="84" t="s">
        <v>72</v>
      </c>
      <c r="I58" s="93">
        <v>0.7</v>
      </c>
      <c r="J58" s="63">
        <v>470000000</v>
      </c>
      <c r="K58" s="63" t="s">
        <v>35</v>
      </c>
      <c r="L58" s="60" t="s">
        <v>120</v>
      </c>
      <c r="M58" s="63" t="s">
        <v>121</v>
      </c>
      <c r="N58" s="84"/>
      <c r="O58" s="116" t="s">
        <v>122</v>
      </c>
      <c r="P58" s="85" t="s">
        <v>123</v>
      </c>
      <c r="Q58" s="84"/>
      <c r="R58" s="84"/>
      <c r="S58" s="84"/>
      <c r="T58" s="94"/>
      <c r="U58" s="86">
        <v>65550</v>
      </c>
      <c r="V58" s="96">
        <f>U58*1.12</f>
        <v>73416</v>
      </c>
      <c r="W58" s="107" t="s">
        <v>124</v>
      </c>
      <c r="X58" s="111" t="s">
        <v>39</v>
      </c>
      <c r="Y58" s="71" t="s">
        <v>69</v>
      </c>
    </row>
    <row r="59" spans="2:25" ht="102">
      <c r="B59" s="71" t="s">
        <v>125</v>
      </c>
      <c r="C59" s="63" t="s">
        <v>67</v>
      </c>
      <c r="D59" s="63" t="s">
        <v>117</v>
      </c>
      <c r="E59" s="63" t="s">
        <v>118</v>
      </c>
      <c r="F59" s="63" t="s">
        <v>119</v>
      </c>
      <c r="G59" s="63"/>
      <c r="H59" s="84" t="s">
        <v>72</v>
      </c>
      <c r="I59" s="93">
        <v>0.7</v>
      </c>
      <c r="J59" s="63">
        <v>470000000</v>
      </c>
      <c r="K59" s="63" t="s">
        <v>35</v>
      </c>
      <c r="L59" s="60" t="s">
        <v>120</v>
      </c>
      <c r="M59" s="63" t="s">
        <v>126</v>
      </c>
      <c r="N59" s="84"/>
      <c r="O59" s="116" t="s">
        <v>122</v>
      </c>
      <c r="P59" s="85" t="s">
        <v>123</v>
      </c>
      <c r="Q59" s="84"/>
      <c r="R59" s="84"/>
      <c r="S59" s="84"/>
      <c r="T59" s="94"/>
      <c r="U59" s="86">
        <v>211900</v>
      </c>
      <c r="V59" s="96">
        <f>U59*1.12</f>
        <v>237328.00000000003</v>
      </c>
      <c r="W59" s="107" t="s">
        <v>124</v>
      </c>
      <c r="X59" s="111" t="s">
        <v>39</v>
      </c>
      <c r="Y59" s="71" t="s">
        <v>69</v>
      </c>
    </row>
    <row r="60" spans="2:25" ht="15.75">
      <c r="B60" s="207" t="s">
        <v>73</v>
      </c>
      <c r="C60" s="208"/>
      <c r="D60" s="208"/>
      <c r="E60" s="208"/>
      <c r="F60" s="208"/>
      <c r="G60" s="141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20">
        <f>SUM(U58:U59)</f>
        <v>277450</v>
      </c>
      <c r="V60" s="20">
        <f>SUM(V58:V59)</f>
        <v>310744</v>
      </c>
      <c r="W60" s="142"/>
      <c r="X60" s="142"/>
      <c r="Y60" s="143"/>
    </row>
    <row r="61" spans="2:25" ht="16.5" customHeight="1">
      <c r="B61" s="209" t="s">
        <v>28</v>
      </c>
      <c r="C61" s="209"/>
      <c r="D61" s="209"/>
      <c r="E61" s="209"/>
      <c r="F61" s="57"/>
      <c r="G61" s="57"/>
      <c r="H61" s="163"/>
      <c r="I61" s="163"/>
      <c r="J61" s="163"/>
      <c r="K61" s="163"/>
      <c r="L61" s="163"/>
      <c r="M61" s="210"/>
      <c r="N61" s="210"/>
      <c r="O61" s="210"/>
      <c r="P61" s="210"/>
      <c r="Q61" s="56"/>
      <c r="R61" s="56"/>
      <c r="S61" s="56"/>
      <c r="T61" s="56"/>
      <c r="U61" s="154">
        <v>10113153794.999039</v>
      </c>
      <c r="V61" s="154">
        <v>11313923494.718925</v>
      </c>
      <c r="W61" s="56"/>
      <c r="X61" s="56"/>
      <c r="Y61" s="58"/>
    </row>
    <row r="62" spans="3:16" ht="30.75" customHeight="1">
      <c r="C62" s="5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3:16" ht="25.5" customHeight="1">
      <c r="C63" s="5"/>
      <c r="F63" s="164"/>
      <c r="G63" s="164"/>
      <c r="H63" s="164"/>
      <c r="I63" s="164"/>
      <c r="J63" s="164"/>
      <c r="K63" s="164"/>
      <c r="L63" s="164"/>
      <c r="M63" s="203"/>
      <c r="N63" s="203"/>
      <c r="O63" s="203"/>
      <c r="P63" s="203"/>
    </row>
    <row r="64" ht="47.25" customHeight="1">
      <c r="C64" s="5"/>
    </row>
    <row r="65" ht="47.25" customHeight="1">
      <c r="C65" s="5"/>
    </row>
    <row r="66" ht="47.25" customHeight="1">
      <c r="C66" s="5"/>
    </row>
    <row r="67" ht="47.25" customHeight="1">
      <c r="C67" s="5"/>
    </row>
    <row r="68" ht="47.25" customHeight="1">
      <c r="C68" s="5"/>
    </row>
    <row r="69" ht="47.25" customHeight="1">
      <c r="C69" s="5"/>
    </row>
    <row r="70" ht="47.25" customHeight="1">
      <c r="C70" s="5"/>
    </row>
    <row r="71" ht="47.25" customHeight="1">
      <c r="C71" s="5"/>
    </row>
    <row r="72" spans="3:38" ht="47.25" customHeight="1">
      <c r="C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3:38" ht="47.25" customHeight="1">
      <c r="C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3:38" ht="47.25" customHeight="1">
      <c r="C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3:38" ht="47.25" customHeight="1">
      <c r="C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3:38" ht="47.25" customHeight="1">
      <c r="C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3:38" ht="47.25" customHeight="1">
      <c r="C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3:38" ht="47.25" customHeight="1">
      <c r="C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3:38" ht="47.25" customHeight="1">
      <c r="C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3:38" ht="47.25" customHeight="1">
      <c r="C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3:38" ht="47.25" customHeight="1">
      <c r="C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3:38" ht="47.25" customHeight="1">
      <c r="C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3:38" ht="47.25" customHeight="1">
      <c r="C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3:38" ht="47.25" customHeight="1">
      <c r="C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3:38" ht="47.25" customHeight="1">
      <c r="C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3:38" ht="47.25" customHeight="1">
      <c r="C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3:38" ht="47.25" customHeight="1">
      <c r="C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3:38" ht="47.25" customHeight="1">
      <c r="C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3:38" ht="47.25" customHeight="1">
      <c r="C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3:38" ht="47.25" customHeight="1">
      <c r="C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3:38" ht="47.25" customHeight="1">
      <c r="C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3:38" ht="47.25" customHeight="1">
      <c r="C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3:38" ht="47.25" customHeight="1">
      <c r="C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3:38" ht="47.25" customHeight="1">
      <c r="C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3:38" ht="47.25" customHeight="1">
      <c r="C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3:38" ht="47.25" customHeight="1">
      <c r="C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3:38" ht="47.25" customHeight="1">
      <c r="C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3:38" ht="47.25" customHeight="1">
      <c r="C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3:38" ht="47.25" customHeight="1">
      <c r="C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3:38" ht="47.25" customHeight="1">
      <c r="C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3:38" ht="47.25" customHeight="1">
      <c r="C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3:38" ht="47.25" customHeight="1">
      <c r="C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3:38" ht="47.25" customHeight="1">
      <c r="C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3:38" ht="47.25" customHeight="1">
      <c r="C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3:38" ht="47.25" customHeight="1">
      <c r="C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3:38" ht="47.25" customHeight="1">
      <c r="C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3:38" ht="47.25" customHeight="1">
      <c r="C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3:38" ht="47.25" customHeight="1">
      <c r="C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3:38" ht="47.25" customHeight="1">
      <c r="C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3:38" ht="47.25" customHeight="1">
      <c r="C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3:38" ht="47.25" customHeight="1">
      <c r="C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3:38" ht="47.25" customHeight="1">
      <c r="C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3:38" ht="47.25" customHeight="1">
      <c r="C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3:38" ht="47.25" customHeight="1">
      <c r="C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3:38" ht="47.25" customHeight="1">
      <c r="C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3:38" ht="47.25" customHeight="1">
      <c r="C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3:38" ht="47.25" customHeight="1">
      <c r="C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3:38" ht="47.25" customHeight="1">
      <c r="C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3:38" ht="47.25" customHeight="1">
      <c r="C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3:38" ht="47.25" customHeight="1">
      <c r="C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3:38" ht="47.25" customHeight="1">
      <c r="C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3:38" ht="47.25" customHeight="1">
      <c r="C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3:38" ht="47.25" customHeight="1">
      <c r="C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3:38" ht="47.25" customHeight="1">
      <c r="C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3:38" ht="47.25" customHeight="1">
      <c r="C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3:38" ht="47.25" customHeight="1">
      <c r="C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3:38" ht="47.25" customHeight="1">
      <c r="C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3:38" ht="47.25" customHeight="1">
      <c r="C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3:38" ht="47.25" customHeight="1">
      <c r="C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3:38" ht="47.25" customHeight="1">
      <c r="C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3:38" ht="47.25" customHeight="1">
      <c r="C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3:38" ht="47.25" customHeight="1">
      <c r="C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3:38" ht="47.25" customHeight="1">
      <c r="C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3:38" ht="47.25" customHeight="1">
      <c r="C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3:38" ht="47.25" customHeight="1">
      <c r="C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3:38" ht="47.25" customHeight="1">
      <c r="C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3:38" ht="47.25" customHeight="1">
      <c r="C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3:38" ht="47.25" customHeight="1">
      <c r="C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3:38" ht="47.25" customHeight="1">
      <c r="C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3:38" ht="47.25" customHeight="1">
      <c r="C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3:38" ht="47.25" customHeight="1">
      <c r="C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3:38" ht="47.25" customHeight="1">
      <c r="C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3:38" ht="47.25" customHeight="1">
      <c r="C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3:38" ht="47.25" customHeight="1">
      <c r="C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3:38" ht="47.25" customHeight="1">
      <c r="C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3:38" ht="47.25" customHeight="1">
      <c r="C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3:38" ht="47.25" customHeight="1">
      <c r="C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3:38" ht="47.25" customHeight="1">
      <c r="C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3:38" ht="47.25" customHeight="1">
      <c r="C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3:38" ht="47.25" customHeight="1">
      <c r="C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3:38" ht="47.25" customHeight="1">
      <c r="C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3:38" ht="47.25" customHeight="1">
      <c r="C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3:38" ht="47.25" customHeight="1">
      <c r="C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3:38" ht="47.25" customHeight="1">
      <c r="C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3:38" ht="47.25" customHeight="1">
      <c r="C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3:38" ht="47.25" customHeight="1">
      <c r="C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3:38" ht="47.25" customHeight="1">
      <c r="C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3:38" ht="47.25" customHeight="1">
      <c r="C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3:38" ht="47.25" customHeight="1">
      <c r="C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3:38" ht="47.25" customHeight="1">
      <c r="C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3:38" ht="47.25" customHeight="1">
      <c r="C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3:38" ht="47.25" customHeight="1">
      <c r="C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3:38" ht="47.25" customHeight="1">
      <c r="C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3:38" ht="47.25" customHeight="1">
      <c r="C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3:38" ht="47.25" customHeight="1">
      <c r="C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3:38" ht="47.25" customHeight="1">
      <c r="C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3:38" ht="47.25" customHeight="1">
      <c r="C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3:38" ht="47.25" customHeight="1">
      <c r="C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3:38" ht="47.25" customHeight="1">
      <c r="C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3:38" ht="47.25" customHeight="1">
      <c r="C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3:38" ht="47.25" customHeight="1">
      <c r="C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3:38" ht="47.25" customHeight="1">
      <c r="C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3:38" ht="47.25" customHeight="1">
      <c r="C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3:38" ht="47.25" customHeight="1">
      <c r="C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3:38" ht="47.25" customHeight="1">
      <c r="C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3:38" ht="47.25" customHeight="1">
      <c r="C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3:38" ht="47.25" customHeight="1">
      <c r="C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3:38" ht="47.25" customHeight="1">
      <c r="C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3:38" ht="47.25" customHeight="1">
      <c r="C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3:38" ht="47.25" customHeight="1">
      <c r="C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3:38" ht="47.25" customHeight="1">
      <c r="C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3:38" ht="47.25" customHeight="1">
      <c r="C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3:38" ht="47.25" customHeight="1">
      <c r="C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3:38" ht="47.25" customHeight="1">
      <c r="C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3:38" ht="47.25" customHeight="1">
      <c r="C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3:38" ht="47.25" customHeight="1">
      <c r="C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3:38" ht="47.25" customHeight="1">
      <c r="C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3:38" ht="47.25" customHeight="1">
      <c r="C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3:38" ht="47.25" customHeight="1">
      <c r="C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3:38" ht="47.25" customHeight="1">
      <c r="C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3:38" ht="47.25" customHeight="1">
      <c r="C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</sheetData>
  <sheetProtection/>
  <mergeCells count="43">
    <mergeCell ref="B40:Y40"/>
    <mergeCell ref="B43:E43"/>
    <mergeCell ref="W1:Y1"/>
    <mergeCell ref="W2:Y2"/>
    <mergeCell ref="W3:Y3"/>
    <mergeCell ref="W4:Y4"/>
    <mergeCell ref="B6:Y6"/>
    <mergeCell ref="T7:Y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B56:F56"/>
    <mergeCell ref="V8:V9"/>
    <mergeCell ref="W8:W9"/>
    <mergeCell ref="X8:X9"/>
    <mergeCell ref="Y8:Y9"/>
    <mergeCell ref="B11:Y11"/>
    <mergeCell ref="B28:E28"/>
    <mergeCell ref="P8:P9"/>
    <mergeCell ref="Q8:Q9"/>
    <mergeCell ref="R8:R9"/>
    <mergeCell ref="B57:Y57"/>
    <mergeCell ref="B60:F60"/>
    <mergeCell ref="B61:E61"/>
    <mergeCell ref="M61:P61"/>
    <mergeCell ref="M63:P63"/>
    <mergeCell ref="B29:Y29"/>
    <mergeCell ref="B39:E39"/>
    <mergeCell ref="B44:Y44"/>
    <mergeCell ref="B53:F53"/>
    <mergeCell ref="B54:Y54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190"/>
  <sheetViews>
    <sheetView zoomScalePageLayoutView="0" workbookViewId="0" topLeftCell="B55">
      <selection activeCell="D67" sqref="D67"/>
    </sheetView>
  </sheetViews>
  <sheetFormatPr defaultColWidth="9.00390625" defaultRowHeight="12.75"/>
  <cols>
    <col min="1" max="1" width="5.25390625" style="5" hidden="1" customWidth="1"/>
    <col min="2" max="2" width="7.375" style="5" bestFit="1" customWidth="1"/>
    <col min="3" max="3" width="10.00390625" style="7" customWidth="1"/>
    <col min="4" max="4" width="19.75390625" style="5" customWidth="1"/>
    <col min="5" max="5" width="12.625" style="5" customWidth="1"/>
    <col min="6" max="6" width="19.875" style="5" customWidth="1"/>
    <col min="7" max="7" width="20.75390625" style="5" customWidth="1"/>
    <col min="8" max="8" width="7.00390625" style="5" customWidth="1"/>
    <col min="9" max="9" width="6.375" style="5" customWidth="1"/>
    <col min="10" max="10" width="8.375" style="5" customWidth="1"/>
    <col min="11" max="11" width="10.625" style="5" customWidth="1"/>
    <col min="12" max="12" width="8.00390625" style="5" customWidth="1"/>
    <col min="13" max="13" width="12.75390625" style="5" customWidth="1"/>
    <col min="14" max="14" width="5.375" style="5" customWidth="1"/>
    <col min="15" max="15" width="9.125" style="5" customWidth="1"/>
    <col min="16" max="16" width="14.375" style="5" customWidth="1"/>
    <col min="17" max="17" width="6.625" style="5" customWidth="1"/>
    <col min="18" max="18" width="7.25390625" style="5" customWidth="1"/>
    <col min="19" max="19" width="6.875" style="5" customWidth="1"/>
    <col min="20" max="20" width="11.375" style="5" customWidth="1"/>
    <col min="21" max="21" width="17.75390625" style="13" customWidth="1"/>
    <col min="22" max="22" width="17.125" style="13" customWidth="1"/>
    <col min="23" max="23" width="8.625" style="5" customWidth="1"/>
    <col min="24" max="24" width="7.25390625" style="5" customWidth="1"/>
    <col min="25" max="25" width="13.125" style="5" customWidth="1"/>
    <col min="26" max="26" width="20.875" style="4" customWidth="1"/>
    <col min="27" max="27" width="12.625" style="4" bestFit="1" customWidth="1"/>
    <col min="28" max="38" width="9.125" style="4" customWidth="1"/>
    <col min="39" max="16384" width="9.125" style="5" customWidth="1"/>
  </cols>
  <sheetData>
    <row r="1" spans="2:25" ht="14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171"/>
      <c r="P1" s="4"/>
      <c r="Q1" s="4"/>
      <c r="R1" s="4"/>
      <c r="S1" s="4"/>
      <c r="T1" s="171"/>
      <c r="U1" s="173" t="s">
        <v>204</v>
      </c>
      <c r="V1" s="173"/>
      <c r="W1" s="173"/>
      <c r="X1" s="173"/>
      <c r="Y1" s="197"/>
    </row>
    <row r="2" spans="2:25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1"/>
      <c r="P2" s="4"/>
      <c r="Q2" s="4"/>
      <c r="R2" s="4"/>
      <c r="S2" s="4"/>
      <c r="T2" s="4"/>
      <c r="U2" s="156" t="s">
        <v>205</v>
      </c>
      <c r="V2" s="156"/>
      <c r="W2" s="156"/>
      <c r="X2" s="156"/>
      <c r="Y2" s="197"/>
    </row>
    <row r="3" spans="2:25" ht="14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71"/>
      <c r="P3" s="4"/>
      <c r="Q3" s="4"/>
      <c r="R3" s="4"/>
      <c r="S3" s="4"/>
      <c r="T3" s="4"/>
      <c r="U3" s="156"/>
      <c r="V3" s="156"/>
      <c r="W3" s="156"/>
      <c r="X3" s="156"/>
      <c r="Y3" s="197"/>
    </row>
    <row r="4" spans="2:25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71"/>
      <c r="P4" s="4"/>
      <c r="Q4" s="4"/>
      <c r="R4" s="4"/>
      <c r="S4" s="4"/>
      <c r="T4" s="4"/>
      <c r="U4" s="156" t="s">
        <v>206</v>
      </c>
      <c r="V4" s="156"/>
      <c r="W4" s="156"/>
      <c r="X4" s="156"/>
      <c r="Y4" s="197"/>
    </row>
    <row r="5" spans="2:25" ht="4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1"/>
      <c r="P5" s="4"/>
      <c r="Q5" s="4"/>
      <c r="R5" s="4"/>
      <c r="S5" s="4"/>
      <c r="T5" s="4"/>
      <c r="U5" s="156" t="s">
        <v>207</v>
      </c>
      <c r="V5" s="156"/>
      <c r="W5" s="156"/>
      <c r="X5" s="156"/>
      <c r="Y5" s="171"/>
    </row>
    <row r="6" spans="2:25" ht="12.75">
      <c r="B6" s="220" t="s">
        <v>80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</row>
    <row r="7" spans="2:25" ht="47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171"/>
      <c r="M7" s="171"/>
      <c r="N7" s="171"/>
      <c r="O7" s="171"/>
      <c r="P7" s="4"/>
      <c r="Q7" s="171"/>
      <c r="R7" s="171"/>
      <c r="S7" s="171"/>
      <c r="T7" s="221"/>
      <c r="U7" s="221"/>
      <c r="V7" s="221"/>
      <c r="W7" s="221"/>
      <c r="X7" s="221"/>
      <c r="Y7" s="221"/>
    </row>
    <row r="8" spans="2:25" ht="47.25" customHeight="1">
      <c r="B8" s="169" t="s">
        <v>16</v>
      </c>
      <c r="C8" s="169" t="s">
        <v>17</v>
      </c>
      <c r="D8" s="218" t="s">
        <v>18</v>
      </c>
      <c r="E8" s="218" t="s">
        <v>19</v>
      </c>
      <c r="F8" s="218" t="s">
        <v>20</v>
      </c>
      <c r="G8" s="218" t="s">
        <v>15</v>
      </c>
      <c r="H8" s="218" t="s">
        <v>21</v>
      </c>
      <c r="I8" s="218" t="s">
        <v>22</v>
      </c>
      <c r="J8" s="218" t="s">
        <v>23</v>
      </c>
      <c r="K8" s="218" t="s">
        <v>24</v>
      </c>
      <c r="L8" s="218" t="s">
        <v>0</v>
      </c>
      <c r="M8" s="218" t="s">
        <v>1</v>
      </c>
      <c r="N8" s="218" t="s">
        <v>2</v>
      </c>
      <c r="O8" s="218" t="s">
        <v>3</v>
      </c>
      <c r="P8" s="218" t="s">
        <v>4</v>
      </c>
      <c r="Q8" s="218" t="s">
        <v>5</v>
      </c>
      <c r="R8" s="218" t="s">
        <v>6</v>
      </c>
      <c r="S8" s="218" t="s">
        <v>7</v>
      </c>
      <c r="T8" s="218" t="s">
        <v>8</v>
      </c>
      <c r="U8" s="216" t="s">
        <v>9</v>
      </c>
      <c r="V8" s="216" t="s">
        <v>10</v>
      </c>
      <c r="W8" s="218" t="s">
        <v>11</v>
      </c>
      <c r="X8" s="218" t="s">
        <v>12</v>
      </c>
      <c r="Y8" s="218" t="s">
        <v>13</v>
      </c>
    </row>
    <row r="9" spans="2:25" ht="47.25" customHeight="1" thickBot="1">
      <c r="B9" s="170"/>
      <c r="C9" s="170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7"/>
      <c r="V9" s="217"/>
      <c r="W9" s="219"/>
      <c r="X9" s="219"/>
      <c r="Y9" s="219"/>
    </row>
    <row r="10" spans="2:25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</row>
    <row r="11" spans="2:25" ht="15" customHeight="1">
      <c r="B11" s="222" t="s">
        <v>29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4"/>
    </row>
    <row r="12" spans="2:25" ht="409.5">
      <c r="B12" s="24" t="s">
        <v>108</v>
      </c>
      <c r="C12" s="33" t="s">
        <v>14</v>
      </c>
      <c r="D12" s="117" t="s">
        <v>109</v>
      </c>
      <c r="E12" s="117" t="s">
        <v>110</v>
      </c>
      <c r="F12" s="117" t="s">
        <v>111</v>
      </c>
      <c r="G12" s="15" t="s">
        <v>112</v>
      </c>
      <c r="H12" s="1" t="s">
        <v>34</v>
      </c>
      <c r="I12" s="10">
        <v>0</v>
      </c>
      <c r="J12" s="3">
        <v>470000000</v>
      </c>
      <c r="K12" s="29" t="s">
        <v>35</v>
      </c>
      <c r="L12" s="2" t="s">
        <v>113</v>
      </c>
      <c r="M12" s="36" t="s">
        <v>92</v>
      </c>
      <c r="N12" s="30" t="s">
        <v>36</v>
      </c>
      <c r="O12" s="15" t="s">
        <v>68</v>
      </c>
      <c r="P12" s="15" t="s">
        <v>106</v>
      </c>
      <c r="Q12" s="31" t="s">
        <v>70</v>
      </c>
      <c r="R12" s="15" t="s">
        <v>37</v>
      </c>
      <c r="S12" s="119">
        <v>2</v>
      </c>
      <c r="T12" s="35">
        <v>31000000</v>
      </c>
      <c r="U12" s="120">
        <v>0</v>
      </c>
      <c r="V12" s="120">
        <f>U12*1.12</f>
        <v>0</v>
      </c>
      <c r="W12" s="1" t="s">
        <v>38</v>
      </c>
      <c r="X12" s="10" t="s">
        <v>39</v>
      </c>
      <c r="Y12" s="9" t="s">
        <v>93</v>
      </c>
    </row>
    <row r="13" spans="2:25" ht="409.5">
      <c r="B13" s="24" t="s">
        <v>114</v>
      </c>
      <c r="C13" s="33" t="s">
        <v>14</v>
      </c>
      <c r="D13" s="117" t="s">
        <v>109</v>
      </c>
      <c r="E13" s="117" t="s">
        <v>110</v>
      </c>
      <c r="F13" s="117" t="s">
        <v>111</v>
      </c>
      <c r="G13" s="15" t="s">
        <v>112</v>
      </c>
      <c r="H13" s="1" t="s">
        <v>34</v>
      </c>
      <c r="I13" s="10">
        <v>0</v>
      </c>
      <c r="J13" s="3">
        <v>470000000</v>
      </c>
      <c r="K13" s="29" t="s">
        <v>35</v>
      </c>
      <c r="L13" s="2" t="s">
        <v>113</v>
      </c>
      <c r="M13" s="36" t="s">
        <v>92</v>
      </c>
      <c r="N13" s="30" t="s">
        <v>36</v>
      </c>
      <c r="O13" s="15" t="s">
        <v>68</v>
      </c>
      <c r="P13" s="15" t="s">
        <v>106</v>
      </c>
      <c r="Q13" s="31" t="s">
        <v>70</v>
      </c>
      <c r="R13" s="15" t="s">
        <v>37</v>
      </c>
      <c r="S13" s="119">
        <v>2</v>
      </c>
      <c r="T13" s="35">
        <v>26073929.5</v>
      </c>
      <c r="U13" s="174">
        <f>S13*T13</f>
        <v>52147859</v>
      </c>
      <c r="V13" s="120">
        <f>U13*1.12</f>
        <v>58405602.080000006</v>
      </c>
      <c r="W13" s="1" t="s">
        <v>38</v>
      </c>
      <c r="X13" s="10" t="s">
        <v>39</v>
      </c>
      <c r="Y13" s="9"/>
    </row>
    <row r="14" spans="2:25" ht="140.25">
      <c r="B14" s="24" t="s">
        <v>100</v>
      </c>
      <c r="C14" s="33" t="s">
        <v>14</v>
      </c>
      <c r="D14" s="117" t="s">
        <v>101</v>
      </c>
      <c r="E14" s="117" t="s">
        <v>102</v>
      </c>
      <c r="F14" s="117" t="s">
        <v>103</v>
      </c>
      <c r="G14" s="118" t="s">
        <v>104</v>
      </c>
      <c r="H14" s="1" t="s">
        <v>34</v>
      </c>
      <c r="I14" s="10">
        <v>0</v>
      </c>
      <c r="J14" s="3">
        <v>470000000</v>
      </c>
      <c r="K14" s="29" t="s">
        <v>35</v>
      </c>
      <c r="L14" s="2" t="s">
        <v>105</v>
      </c>
      <c r="M14" s="36" t="s">
        <v>92</v>
      </c>
      <c r="N14" s="30" t="s">
        <v>36</v>
      </c>
      <c r="O14" s="15" t="s">
        <v>68</v>
      </c>
      <c r="P14" s="15" t="s">
        <v>106</v>
      </c>
      <c r="Q14" s="31" t="s">
        <v>70</v>
      </c>
      <c r="R14" s="15" t="s">
        <v>37</v>
      </c>
      <c r="S14" s="119">
        <v>1</v>
      </c>
      <c r="T14" s="35">
        <v>8000000</v>
      </c>
      <c r="U14" s="120">
        <v>0</v>
      </c>
      <c r="V14" s="120">
        <f aca="true" t="shared" si="0" ref="V14:V27">U14*1.12</f>
        <v>0</v>
      </c>
      <c r="W14" s="1" t="s">
        <v>38</v>
      </c>
      <c r="X14" s="10" t="s">
        <v>39</v>
      </c>
      <c r="Y14" s="9" t="s">
        <v>93</v>
      </c>
    </row>
    <row r="15" spans="2:25" ht="140.25">
      <c r="B15" s="24" t="s">
        <v>107</v>
      </c>
      <c r="C15" s="33" t="s">
        <v>14</v>
      </c>
      <c r="D15" s="117" t="s">
        <v>101</v>
      </c>
      <c r="E15" s="117" t="s">
        <v>102</v>
      </c>
      <c r="F15" s="117" t="s">
        <v>103</v>
      </c>
      <c r="G15" s="118" t="s">
        <v>104</v>
      </c>
      <c r="H15" s="1" t="s">
        <v>34</v>
      </c>
      <c r="I15" s="10">
        <v>0</v>
      </c>
      <c r="J15" s="3">
        <v>470000000</v>
      </c>
      <c r="K15" s="29" t="s">
        <v>35</v>
      </c>
      <c r="L15" s="2" t="s">
        <v>105</v>
      </c>
      <c r="M15" s="36" t="s">
        <v>92</v>
      </c>
      <c r="N15" s="30" t="s">
        <v>36</v>
      </c>
      <c r="O15" s="15" t="s">
        <v>68</v>
      </c>
      <c r="P15" s="15" t="s">
        <v>106</v>
      </c>
      <c r="Q15" s="31" t="s">
        <v>70</v>
      </c>
      <c r="R15" s="15" t="s">
        <v>37</v>
      </c>
      <c r="S15" s="119">
        <v>1</v>
      </c>
      <c r="T15" s="35">
        <v>5823792</v>
      </c>
      <c r="U15" s="174">
        <f>S15*T15</f>
        <v>5823792</v>
      </c>
      <c r="V15" s="120">
        <f t="shared" si="0"/>
        <v>6522647.040000001</v>
      </c>
      <c r="W15" s="1" t="s">
        <v>38</v>
      </c>
      <c r="X15" s="10" t="s">
        <v>39</v>
      </c>
      <c r="Y15" s="9"/>
    </row>
    <row r="16" spans="2:25" ht="114.75">
      <c r="B16" s="24" t="s">
        <v>127</v>
      </c>
      <c r="C16" s="33" t="s">
        <v>14</v>
      </c>
      <c r="D16" s="126" t="s">
        <v>128</v>
      </c>
      <c r="E16" s="127" t="s">
        <v>96</v>
      </c>
      <c r="F16" s="127" t="s">
        <v>129</v>
      </c>
      <c r="G16" s="128" t="s">
        <v>130</v>
      </c>
      <c r="H16" s="129" t="s">
        <v>72</v>
      </c>
      <c r="I16" s="27">
        <v>0</v>
      </c>
      <c r="J16" s="34">
        <v>470000000</v>
      </c>
      <c r="K16" s="29" t="s">
        <v>35</v>
      </c>
      <c r="L16" s="106" t="s">
        <v>131</v>
      </c>
      <c r="M16" s="36" t="s">
        <v>92</v>
      </c>
      <c r="N16" s="30" t="s">
        <v>36</v>
      </c>
      <c r="O16" s="23" t="s">
        <v>53</v>
      </c>
      <c r="P16" s="15" t="s">
        <v>79</v>
      </c>
      <c r="Q16" s="31" t="s">
        <v>70</v>
      </c>
      <c r="R16" s="15" t="s">
        <v>37</v>
      </c>
      <c r="S16" s="130">
        <v>1</v>
      </c>
      <c r="T16" s="35">
        <f>15850.056/1.12</f>
        <v>14151.835714285713</v>
      </c>
      <c r="U16" s="14">
        <v>0</v>
      </c>
      <c r="V16" s="14">
        <f t="shared" si="0"/>
        <v>0</v>
      </c>
      <c r="W16" s="26" t="s">
        <v>38</v>
      </c>
      <c r="X16" s="10" t="s">
        <v>39</v>
      </c>
      <c r="Y16" s="129" t="s">
        <v>132</v>
      </c>
    </row>
    <row r="17" spans="2:25" ht="114.75">
      <c r="B17" s="24" t="s">
        <v>133</v>
      </c>
      <c r="C17" s="33" t="s">
        <v>14</v>
      </c>
      <c r="D17" s="126" t="s">
        <v>128</v>
      </c>
      <c r="E17" s="127" t="s">
        <v>96</v>
      </c>
      <c r="F17" s="127" t="s">
        <v>129</v>
      </c>
      <c r="G17" s="128" t="s">
        <v>130</v>
      </c>
      <c r="H17" s="129" t="s">
        <v>72</v>
      </c>
      <c r="I17" s="27">
        <v>0</v>
      </c>
      <c r="J17" s="34">
        <v>470000000</v>
      </c>
      <c r="K17" s="29" t="s">
        <v>35</v>
      </c>
      <c r="L17" s="106" t="s">
        <v>134</v>
      </c>
      <c r="M17" s="36" t="s">
        <v>92</v>
      </c>
      <c r="N17" s="30" t="s">
        <v>36</v>
      </c>
      <c r="O17" s="23" t="s">
        <v>78</v>
      </c>
      <c r="P17" s="15" t="s">
        <v>135</v>
      </c>
      <c r="Q17" s="31" t="s">
        <v>70</v>
      </c>
      <c r="R17" s="15" t="s">
        <v>37</v>
      </c>
      <c r="S17" s="130">
        <v>1</v>
      </c>
      <c r="T17" s="35">
        <f>15850.056/1.12</f>
        <v>14151.835714285713</v>
      </c>
      <c r="U17" s="175">
        <f>S17*T17</f>
        <v>14151.835714285713</v>
      </c>
      <c r="V17" s="14">
        <f t="shared" si="0"/>
        <v>15850.056</v>
      </c>
      <c r="W17" s="26" t="s">
        <v>38</v>
      </c>
      <c r="X17" s="10" t="s">
        <v>39</v>
      </c>
      <c r="Y17" s="129"/>
    </row>
    <row r="18" spans="2:25" ht="114.75">
      <c r="B18" s="24" t="s">
        <v>136</v>
      </c>
      <c r="C18" s="33" t="s">
        <v>14</v>
      </c>
      <c r="D18" s="126" t="s">
        <v>97</v>
      </c>
      <c r="E18" s="127" t="s">
        <v>98</v>
      </c>
      <c r="F18" s="127" t="s">
        <v>98</v>
      </c>
      <c r="G18" s="128" t="s">
        <v>137</v>
      </c>
      <c r="H18" s="129" t="s">
        <v>72</v>
      </c>
      <c r="I18" s="27">
        <v>0</v>
      </c>
      <c r="J18" s="34">
        <v>470000000</v>
      </c>
      <c r="K18" s="29" t="s">
        <v>35</v>
      </c>
      <c r="L18" s="106" t="s">
        <v>131</v>
      </c>
      <c r="M18" s="36" t="s">
        <v>92</v>
      </c>
      <c r="N18" s="30" t="s">
        <v>36</v>
      </c>
      <c r="O18" s="23" t="s">
        <v>53</v>
      </c>
      <c r="P18" s="15" t="s">
        <v>79</v>
      </c>
      <c r="Q18" s="31" t="s">
        <v>138</v>
      </c>
      <c r="R18" s="15" t="s">
        <v>37</v>
      </c>
      <c r="S18" s="130">
        <v>1</v>
      </c>
      <c r="T18" s="35">
        <f>28270.05/1.12</f>
        <v>25241.11607142857</v>
      </c>
      <c r="U18" s="14">
        <v>0</v>
      </c>
      <c r="V18" s="14">
        <f t="shared" si="0"/>
        <v>0</v>
      </c>
      <c r="W18" s="26" t="s">
        <v>38</v>
      </c>
      <c r="X18" s="10" t="s">
        <v>39</v>
      </c>
      <c r="Y18" s="129" t="s">
        <v>132</v>
      </c>
    </row>
    <row r="19" spans="2:25" ht="114.75">
      <c r="B19" s="24" t="s">
        <v>139</v>
      </c>
      <c r="C19" s="33" t="s">
        <v>14</v>
      </c>
      <c r="D19" s="126" t="s">
        <v>97</v>
      </c>
      <c r="E19" s="127" t="s">
        <v>98</v>
      </c>
      <c r="F19" s="127" t="s">
        <v>98</v>
      </c>
      <c r="G19" s="128" t="s">
        <v>137</v>
      </c>
      <c r="H19" s="129" t="s">
        <v>72</v>
      </c>
      <c r="I19" s="27">
        <v>0</v>
      </c>
      <c r="J19" s="34">
        <v>470000000</v>
      </c>
      <c r="K19" s="29" t="s">
        <v>35</v>
      </c>
      <c r="L19" s="106" t="s">
        <v>134</v>
      </c>
      <c r="M19" s="36" t="s">
        <v>92</v>
      </c>
      <c r="N19" s="30" t="s">
        <v>36</v>
      </c>
      <c r="O19" s="23" t="s">
        <v>78</v>
      </c>
      <c r="P19" s="15" t="s">
        <v>135</v>
      </c>
      <c r="Q19" s="31" t="s">
        <v>138</v>
      </c>
      <c r="R19" s="15" t="s">
        <v>37</v>
      </c>
      <c r="S19" s="130">
        <v>1</v>
      </c>
      <c r="T19" s="35">
        <f>28270.05/1.12</f>
        <v>25241.11607142857</v>
      </c>
      <c r="U19" s="175">
        <f>S19*T19</f>
        <v>25241.11607142857</v>
      </c>
      <c r="V19" s="14">
        <f t="shared" si="0"/>
        <v>28270.05</v>
      </c>
      <c r="W19" s="26" t="s">
        <v>38</v>
      </c>
      <c r="X19" s="10" t="s">
        <v>39</v>
      </c>
      <c r="Y19" s="129"/>
    </row>
    <row r="20" spans="2:25" ht="114.75">
      <c r="B20" s="24" t="s">
        <v>140</v>
      </c>
      <c r="C20" s="33" t="s">
        <v>14</v>
      </c>
      <c r="D20" s="126" t="s">
        <v>97</v>
      </c>
      <c r="E20" s="127" t="s">
        <v>98</v>
      </c>
      <c r="F20" s="127" t="s">
        <v>98</v>
      </c>
      <c r="G20" s="128" t="s">
        <v>141</v>
      </c>
      <c r="H20" s="129" t="s">
        <v>72</v>
      </c>
      <c r="I20" s="27">
        <v>0</v>
      </c>
      <c r="J20" s="34">
        <v>470000000</v>
      </c>
      <c r="K20" s="29" t="s">
        <v>35</v>
      </c>
      <c r="L20" s="106" t="s">
        <v>131</v>
      </c>
      <c r="M20" s="36" t="s">
        <v>92</v>
      </c>
      <c r="N20" s="30" t="s">
        <v>36</v>
      </c>
      <c r="O20" s="23" t="s">
        <v>53</v>
      </c>
      <c r="P20" s="15" t="s">
        <v>79</v>
      </c>
      <c r="Q20" s="31" t="s">
        <v>142</v>
      </c>
      <c r="R20" s="15" t="s">
        <v>37</v>
      </c>
      <c r="S20" s="130">
        <v>2</v>
      </c>
      <c r="T20" s="35">
        <f>7000.06/1.12</f>
        <v>6250.053571428572</v>
      </c>
      <c r="U20" s="14">
        <v>0</v>
      </c>
      <c r="V20" s="14">
        <f t="shared" si="0"/>
        <v>0</v>
      </c>
      <c r="W20" s="26" t="s">
        <v>38</v>
      </c>
      <c r="X20" s="10" t="s">
        <v>39</v>
      </c>
      <c r="Y20" s="129" t="s">
        <v>132</v>
      </c>
    </row>
    <row r="21" spans="2:25" ht="114.75">
      <c r="B21" s="24" t="s">
        <v>143</v>
      </c>
      <c r="C21" s="33" t="s">
        <v>14</v>
      </c>
      <c r="D21" s="126" t="s">
        <v>97</v>
      </c>
      <c r="E21" s="127" t="s">
        <v>98</v>
      </c>
      <c r="F21" s="127" t="s">
        <v>98</v>
      </c>
      <c r="G21" s="128" t="s">
        <v>141</v>
      </c>
      <c r="H21" s="129" t="s">
        <v>72</v>
      </c>
      <c r="I21" s="27">
        <v>0</v>
      </c>
      <c r="J21" s="34">
        <v>470000000</v>
      </c>
      <c r="K21" s="29" t="s">
        <v>35</v>
      </c>
      <c r="L21" s="106" t="s">
        <v>134</v>
      </c>
      <c r="M21" s="36" t="s">
        <v>92</v>
      </c>
      <c r="N21" s="30" t="s">
        <v>36</v>
      </c>
      <c r="O21" s="23" t="s">
        <v>78</v>
      </c>
      <c r="P21" s="15" t="s">
        <v>135</v>
      </c>
      <c r="Q21" s="31" t="s">
        <v>142</v>
      </c>
      <c r="R21" s="15" t="s">
        <v>37</v>
      </c>
      <c r="S21" s="130">
        <v>2</v>
      </c>
      <c r="T21" s="35">
        <f>7000.06/1.12</f>
        <v>6250.053571428572</v>
      </c>
      <c r="U21" s="175">
        <f>S21*T21</f>
        <v>12500.107142857143</v>
      </c>
      <c r="V21" s="14">
        <f t="shared" si="0"/>
        <v>14000.12</v>
      </c>
      <c r="W21" s="26" t="s">
        <v>38</v>
      </c>
      <c r="X21" s="10" t="s">
        <v>39</v>
      </c>
      <c r="Y21" s="129"/>
    </row>
    <row r="22" spans="2:25" ht="114.75">
      <c r="B22" s="24" t="s">
        <v>144</v>
      </c>
      <c r="C22" s="33" t="s">
        <v>14</v>
      </c>
      <c r="D22" s="126" t="s">
        <v>97</v>
      </c>
      <c r="E22" s="127" t="s">
        <v>98</v>
      </c>
      <c r="F22" s="127" t="s">
        <v>98</v>
      </c>
      <c r="G22" s="128" t="s">
        <v>145</v>
      </c>
      <c r="H22" s="129" t="s">
        <v>72</v>
      </c>
      <c r="I22" s="27">
        <v>0</v>
      </c>
      <c r="J22" s="34">
        <v>470000000</v>
      </c>
      <c r="K22" s="29" t="s">
        <v>35</v>
      </c>
      <c r="L22" s="106" t="s">
        <v>131</v>
      </c>
      <c r="M22" s="36" t="s">
        <v>92</v>
      </c>
      <c r="N22" s="30" t="s">
        <v>36</v>
      </c>
      <c r="O22" s="23" t="s">
        <v>53</v>
      </c>
      <c r="P22" s="15" t="s">
        <v>79</v>
      </c>
      <c r="Q22" s="31" t="s">
        <v>146</v>
      </c>
      <c r="R22" s="15" t="s">
        <v>37</v>
      </c>
      <c r="S22" s="130">
        <v>1</v>
      </c>
      <c r="T22" s="35">
        <f>23800.06/1.12</f>
        <v>21250.05357142857</v>
      </c>
      <c r="U22" s="14">
        <v>0</v>
      </c>
      <c r="V22" s="14">
        <f t="shared" si="0"/>
        <v>0</v>
      </c>
      <c r="W22" s="26" t="s">
        <v>38</v>
      </c>
      <c r="X22" s="10" t="s">
        <v>39</v>
      </c>
      <c r="Y22" s="129" t="s">
        <v>132</v>
      </c>
    </row>
    <row r="23" spans="2:25" ht="114.75">
      <c r="B23" s="24" t="s">
        <v>147</v>
      </c>
      <c r="C23" s="33" t="s">
        <v>14</v>
      </c>
      <c r="D23" s="126" t="s">
        <v>97</v>
      </c>
      <c r="E23" s="127" t="s">
        <v>98</v>
      </c>
      <c r="F23" s="127" t="s">
        <v>98</v>
      </c>
      <c r="G23" s="128" t="s">
        <v>145</v>
      </c>
      <c r="H23" s="129" t="s">
        <v>72</v>
      </c>
      <c r="I23" s="27">
        <v>0</v>
      </c>
      <c r="J23" s="34">
        <v>470000000</v>
      </c>
      <c r="K23" s="29" t="s">
        <v>35</v>
      </c>
      <c r="L23" s="106" t="s">
        <v>134</v>
      </c>
      <c r="M23" s="36" t="s">
        <v>92</v>
      </c>
      <c r="N23" s="30" t="s">
        <v>36</v>
      </c>
      <c r="O23" s="23" t="s">
        <v>78</v>
      </c>
      <c r="P23" s="15" t="s">
        <v>135</v>
      </c>
      <c r="Q23" s="31" t="s">
        <v>146</v>
      </c>
      <c r="R23" s="15" t="s">
        <v>37</v>
      </c>
      <c r="S23" s="130">
        <v>1</v>
      </c>
      <c r="T23" s="35">
        <f>23800.06/1.12</f>
        <v>21250.05357142857</v>
      </c>
      <c r="U23" s="175">
        <f>S23*T23</f>
        <v>21250.05357142857</v>
      </c>
      <c r="V23" s="14">
        <f t="shared" si="0"/>
        <v>23800.059999999998</v>
      </c>
      <c r="W23" s="26" t="s">
        <v>38</v>
      </c>
      <c r="X23" s="10" t="s">
        <v>39</v>
      </c>
      <c r="Y23" s="129"/>
    </row>
    <row r="24" spans="2:25" ht="114.75">
      <c r="B24" s="24" t="s">
        <v>148</v>
      </c>
      <c r="C24" s="33" t="s">
        <v>14</v>
      </c>
      <c r="D24" s="126" t="s">
        <v>94</v>
      </c>
      <c r="E24" s="127" t="s">
        <v>95</v>
      </c>
      <c r="F24" s="127" t="s">
        <v>149</v>
      </c>
      <c r="G24" s="128" t="s">
        <v>150</v>
      </c>
      <c r="H24" s="129" t="s">
        <v>72</v>
      </c>
      <c r="I24" s="27">
        <v>0</v>
      </c>
      <c r="J24" s="34">
        <v>470000000</v>
      </c>
      <c r="K24" s="29" t="s">
        <v>35</v>
      </c>
      <c r="L24" s="106" t="s">
        <v>131</v>
      </c>
      <c r="M24" s="36" t="s">
        <v>92</v>
      </c>
      <c r="N24" s="30" t="s">
        <v>36</v>
      </c>
      <c r="O24" s="23" t="s">
        <v>53</v>
      </c>
      <c r="P24" s="15" t="s">
        <v>79</v>
      </c>
      <c r="Q24" s="31" t="s">
        <v>70</v>
      </c>
      <c r="R24" s="15" t="s">
        <v>37</v>
      </c>
      <c r="S24" s="130">
        <v>3</v>
      </c>
      <c r="T24" s="35">
        <f>17184.03/1.12</f>
        <v>15342.883928571426</v>
      </c>
      <c r="U24" s="14">
        <v>0</v>
      </c>
      <c r="V24" s="14">
        <f t="shared" si="0"/>
        <v>0</v>
      </c>
      <c r="W24" s="26" t="s">
        <v>38</v>
      </c>
      <c r="X24" s="10" t="s">
        <v>39</v>
      </c>
      <c r="Y24" s="129" t="s">
        <v>132</v>
      </c>
    </row>
    <row r="25" spans="2:25" ht="114.75">
      <c r="B25" s="24" t="s">
        <v>151</v>
      </c>
      <c r="C25" s="33" t="s">
        <v>14</v>
      </c>
      <c r="D25" s="126" t="s">
        <v>94</v>
      </c>
      <c r="E25" s="127" t="s">
        <v>95</v>
      </c>
      <c r="F25" s="127" t="s">
        <v>149</v>
      </c>
      <c r="G25" s="128" t="s">
        <v>150</v>
      </c>
      <c r="H25" s="129" t="s">
        <v>72</v>
      </c>
      <c r="I25" s="27">
        <v>0</v>
      </c>
      <c r="J25" s="34">
        <v>470000000</v>
      </c>
      <c r="K25" s="29" t="s">
        <v>35</v>
      </c>
      <c r="L25" s="106" t="s">
        <v>134</v>
      </c>
      <c r="M25" s="36" t="s">
        <v>92</v>
      </c>
      <c r="N25" s="30" t="s">
        <v>36</v>
      </c>
      <c r="O25" s="23" t="s">
        <v>78</v>
      </c>
      <c r="P25" s="15" t="s">
        <v>135</v>
      </c>
      <c r="Q25" s="31" t="s">
        <v>70</v>
      </c>
      <c r="R25" s="15" t="s">
        <v>37</v>
      </c>
      <c r="S25" s="130">
        <v>3</v>
      </c>
      <c r="T25" s="35">
        <f>17184.03/1.12</f>
        <v>15342.883928571426</v>
      </c>
      <c r="U25" s="175">
        <f>S25*T25</f>
        <v>46028.651785714275</v>
      </c>
      <c r="V25" s="14">
        <f t="shared" si="0"/>
        <v>51552.09</v>
      </c>
      <c r="W25" s="26" t="s">
        <v>38</v>
      </c>
      <c r="X25" s="10" t="s">
        <v>39</v>
      </c>
      <c r="Y25" s="129"/>
    </row>
    <row r="26" spans="2:25" ht="102">
      <c r="B26" s="24" t="s">
        <v>40</v>
      </c>
      <c r="C26" s="25" t="s">
        <v>14</v>
      </c>
      <c r="D26" s="3" t="s">
        <v>41</v>
      </c>
      <c r="E26" s="3" t="s">
        <v>42</v>
      </c>
      <c r="F26" s="3" t="s">
        <v>43</v>
      </c>
      <c r="G26" s="49" t="s">
        <v>44</v>
      </c>
      <c r="H26" s="15" t="s">
        <v>45</v>
      </c>
      <c r="I26" s="52">
        <v>0</v>
      </c>
      <c r="J26" s="28">
        <v>470000000</v>
      </c>
      <c r="K26" s="29" t="s">
        <v>35</v>
      </c>
      <c r="L26" s="17" t="s">
        <v>46</v>
      </c>
      <c r="M26" s="3" t="s">
        <v>47</v>
      </c>
      <c r="N26" s="30" t="s">
        <v>36</v>
      </c>
      <c r="O26" s="23" t="s">
        <v>48</v>
      </c>
      <c r="P26" s="15" t="s">
        <v>49</v>
      </c>
      <c r="Q26" s="31">
        <v>796</v>
      </c>
      <c r="R26" s="15" t="s">
        <v>37</v>
      </c>
      <c r="S26" s="55">
        <v>26</v>
      </c>
      <c r="T26" s="51">
        <v>8500</v>
      </c>
      <c r="U26" s="53">
        <v>0</v>
      </c>
      <c r="V26" s="53">
        <f t="shared" si="0"/>
        <v>0</v>
      </c>
      <c r="W26" s="26" t="s">
        <v>38</v>
      </c>
      <c r="X26" s="10" t="s">
        <v>39</v>
      </c>
      <c r="Y26" s="54" t="s">
        <v>50</v>
      </c>
    </row>
    <row r="27" spans="2:25" ht="102">
      <c r="B27" s="24" t="s">
        <v>51</v>
      </c>
      <c r="C27" s="25" t="s">
        <v>14</v>
      </c>
      <c r="D27" s="3" t="s">
        <v>41</v>
      </c>
      <c r="E27" s="3" t="s">
        <v>42</v>
      </c>
      <c r="F27" s="3" t="s">
        <v>43</v>
      </c>
      <c r="G27" s="49" t="s">
        <v>44</v>
      </c>
      <c r="H27" s="15" t="s">
        <v>45</v>
      </c>
      <c r="I27" s="52">
        <v>0</v>
      </c>
      <c r="J27" s="28">
        <v>470000000</v>
      </c>
      <c r="K27" s="29" t="s">
        <v>35</v>
      </c>
      <c r="L27" s="17" t="s">
        <v>46</v>
      </c>
      <c r="M27" s="3" t="s">
        <v>52</v>
      </c>
      <c r="N27" s="30" t="s">
        <v>36</v>
      </c>
      <c r="O27" s="23" t="s">
        <v>53</v>
      </c>
      <c r="P27" s="15" t="s">
        <v>49</v>
      </c>
      <c r="Q27" s="31">
        <v>796</v>
      </c>
      <c r="R27" s="15" t="s">
        <v>37</v>
      </c>
      <c r="S27" s="55">
        <v>26</v>
      </c>
      <c r="T27" s="51">
        <v>8500</v>
      </c>
      <c r="U27" s="48">
        <f>S27*T27</f>
        <v>221000</v>
      </c>
      <c r="V27" s="47">
        <f t="shared" si="0"/>
        <v>247520.00000000003</v>
      </c>
      <c r="W27" s="26"/>
      <c r="X27" s="10" t="s">
        <v>39</v>
      </c>
      <c r="Y27" s="54"/>
    </row>
    <row r="28" spans="2:25" ht="12.75" customHeight="1">
      <c r="B28" s="230" t="s">
        <v>31</v>
      </c>
      <c r="C28" s="231"/>
      <c r="D28" s="231"/>
      <c r="E28" s="231"/>
      <c r="F28" s="32"/>
      <c r="G28" s="42"/>
      <c r="H28" s="8"/>
      <c r="I28" s="43"/>
      <c r="J28" s="34"/>
      <c r="K28" s="29"/>
      <c r="L28" s="44"/>
      <c r="M28" s="36"/>
      <c r="N28" s="30"/>
      <c r="O28" s="45"/>
      <c r="P28" s="15"/>
      <c r="Q28" s="31"/>
      <c r="R28" s="15"/>
      <c r="S28" s="50"/>
      <c r="T28" s="176"/>
      <c r="U28" s="177">
        <f>SUM(U12:U27)</f>
        <v>58311822.76428571</v>
      </c>
      <c r="V28" s="177">
        <f>SUM(V12:V27)</f>
        <v>65309241.49600001</v>
      </c>
      <c r="W28" s="26"/>
      <c r="X28" s="10"/>
      <c r="Y28" s="42"/>
    </row>
    <row r="29" spans="2:25" ht="12.75" customHeight="1">
      <c r="B29" s="230" t="s">
        <v>30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2"/>
    </row>
    <row r="30" spans="2:25" ht="89.25">
      <c r="B30" s="24" t="s">
        <v>166</v>
      </c>
      <c r="C30" s="25" t="s">
        <v>14</v>
      </c>
      <c r="D30" s="178" t="s">
        <v>167</v>
      </c>
      <c r="E30" s="179" t="s">
        <v>168</v>
      </c>
      <c r="F30" s="180" t="s">
        <v>169</v>
      </c>
      <c r="G30" s="49" t="s">
        <v>170</v>
      </c>
      <c r="H30" s="181" t="s">
        <v>72</v>
      </c>
      <c r="I30" s="27">
        <v>0</v>
      </c>
      <c r="J30" s="34">
        <v>470000000</v>
      </c>
      <c r="K30" s="29" t="s">
        <v>35</v>
      </c>
      <c r="L30" s="182" t="s">
        <v>171</v>
      </c>
      <c r="M30" s="3" t="s">
        <v>172</v>
      </c>
      <c r="N30" s="30" t="s">
        <v>36</v>
      </c>
      <c r="O30" s="23" t="s">
        <v>78</v>
      </c>
      <c r="P30" s="11" t="s">
        <v>203</v>
      </c>
      <c r="Q30" s="31" t="s">
        <v>76</v>
      </c>
      <c r="R30" s="31" t="s">
        <v>77</v>
      </c>
      <c r="S30" s="183">
        <v>1</v>
      </c>
      <c r="T30" s="184">
        <v>291948</v>
      </c>
      <c r="U30" s="185">
        <f aca="true" t="shared" si="1" ref="U30:U38">S30*T30</f>
        <v>291948</v>
      </c>
      <c r="V30" s="53">
        <f aca="true" t="shared" si="2" ref="V30:V38">U30*1.12</f>
        <v>326981.76</v>
      </c>
      <c r="W30" s="54"/>
      <c r="X30" s="10" t="s">
        <v>39</v>
      </c>
      <c r="Y30" s="54"/>
    </row>
    <row r="31" spans="2:25" ht="89.25">
      <c r="B31" s="24" t="s">
        <v>173</v>
      </c>
      <c r="C31" s="25" t="s">
        <v>14</v>
      </c>
      <c r="D31" s="178" t="s">
        <v>167</v>
      </c>
      <c r="E31" s="179" t="s">
        <v>168</v>
      </c>
      <c r="F31" s="180" t="s">
        <v>169</v>
      </c>
      <c r="G31" s="49" t="s">
        <v>174</v>
      </c>
      <c r="H31" s="181" t="s">
        <v>72</v>
      </c>
      <c r="I31" s="27">
        <v>0</v>
      </c>
      <c r="J31" s="34">
        <v>470000000</v>
      </c>
      <c r="K31" s="29" t="s">
        <v>35</v>
      </c>
      <c r="L31" s="182" t="s">
        <v>171</v>
      </c>
      <c r="M31" s="3" t="s">
        <v>172</v>
      </c>
      <c r="N31" s="30" t="s">
        <v>36</v>
      </c>
      <c r="O31" s="186" t="s">
        <v>78</v>
      </c>
      <c r="P31" s="11" t="s">
        <v>203</v>
      </c>
      <c r="Q31" s="31" t="s">
        <v>76</v>
      </c>
      <c r="R31" s="187" t="s">
        <v>77</v>
      </c>
      <c r="S31" s="183">
        <v>2</v>
      </c>
      <c r="T31" s="184">
        <v>72500</v>
      </c>
      <c r="U31" s="185">
        <f t="shared" si="1"/>
        <v>145000</v>
      </c>
      <c r="V31" s="53">
        <f t="shared" si="2"/>
        <v>162400.00000000003</v>
      </c>
      <c r="W31" s="54"/>
      <c r="X31" s="10" t="s">
        <v>39</v>
      </c>
      <c r="Y31" s="54"/>
    </row>
    <row r="32" spans="2:25" ht="89.25">
      <c r="B32" s="24" t="s">
        <v>175</v>
      </c>
      <c r="C32" s="25" t="s">
        <v>14</v>
      </c>
      <c r="D32" s="178" t="s">
        <v>167</v>
      </c>
      <c r="E32" s="179" t="s">
        <v>168</v>
      </c>
      <c r="F32" s="180" t="s">
        <v>169</v>
      </c>
      <c r="G32" s="49" t="s">
        <v>176</v>
      </c>
      <c r="H32" s="181" t="s">
        <v>72</v>
      </c>
      <c r="I32" s="27">
        <v>0</v>
      </c>
      <c r="J32" s="34">
        <v>470000000</v>
      </c>
      <c r="K32" s="29" t="s">
        <v>35</v>
      </c>
      <c r="L32" s="182" t="s">
        <v>171</v>
      </c>
      <c r="M32" s="3" t="s">
        <v>172</v>
      </c>
      <c r="N32" s="30" t="s">
        <v>36</v>
      </c>
      <c r="O32" s="186" t="s">
        <v>78</v>
      </c>
      <c r="P32" s="11" t="s">
        <v>203</v>
      </c>
      <c r="Q32" s="31" t="s">
        <v>76</v>
      </c>
      <c r="R32" s="187" t="s">
        <v>77</v>
      </c>
      <c r="S32" s="183">
        <v>2</v>
      </c>
      <c r="T32" s="184">
        <v>14205</v>
      </c>
      <c r="U32" s="185">
        <f t="shared" si="1"/>
        <v>28410</v>
      </c>
      <c r="V32" s="53">
        <f t="shared" si="2"/>
        <v>31819.200000000004</v>
      </c>
      <c r="W32" s="54"/>
      <c r="X32" s="10" t="s">
        <v>39</v>
      </c>
      <c r="Y32" s="54"/>
    </row>
    <row r="33" spans="2:25" ht="89.25">
      <c r="B33" s="24" t="s">
        <v>177</v>
      </c>
      <c r="C33" s="25" t="s">
        <v>14</v>
      </c>
      <c r="D33" s="178" t="s">
        <v>167</v>
      </c>
      <c r="E33" s="179" t="s">
        <v>168</v>
      </c>
      <c r="F33" s="180" t="s">
        <v>169</v>
      </c>
      <c r="G33" s="49" t="s">
        <v>178</v>
      </c>
      <c r="H33" s="181" t="s">
        <v>72</v>
      </c>
      <c r="I33" s="27">
        <v>0</v>
      </c>
      <c r="J33" s="34">
        <v>470000000</v>
      </c>
      <c r="K33" s="29" t="s">
        <v>35</v>
      </c>
      <c r="L33" s="182" t="s">
        <v>171</v>
      </c>
      <c r="M33" s="3" t="s">
        <v>172</v>
      </c>
      <c r="N33" s="30" t="s">
        <v>36</v>
      </c>
      <c r="O33" s="186" t="s">
        <v>78</v>
      </c>
      <c r="P33" s="11" t="s">
        <v>203</v>
      </c>
      <c r="Q33" s="31" t="s">
        <v>76</v>
      </c>
      <c r="R33" s="187" t="s">
        <v>77</v>
      </c>
      <c r="S33" s="183">
        <v>1</v>
      </c>
      <c r="T33" s="184">
        <v>40800</v>
      </c>
      <c r="U33" s="185">
        <f t="shared" si="1"/>
        <v>40800</v>
      </c>
      <c r="V33" s="53">
        <f t="shared" si="2"/>
        <v>45696.00000000001</v>
      </c>
      <c r="W33" s="54"/>
      <c r="X33" s="10" t="s">
        <v>39</v>
      </c>
      <c r="Y33" s="54"/>
    </row>
    <row r="34" spans="2:25" ht="89.25">
      <c r="B34" s="24" t="s">
        <v>179</v>
      </c>
      <c r="C34" s="25" t="s">
        <v>14</v>
      </c>
      <c r="D34" s="3" t="s">
        <v>180</v>
      </c>
      <c r="E34" s="3" t="s">
        <v>181</v>
      </c>
      <c r="F34" s="3" t="s">
        <v>182</v>
      </c>
      <c r="G34" s="49" t="s">
        <v>183</v>
      </c>
      <c r="H34" s="181" t="s">
        <v>72</v>
      </c>
      <c r="I34" s="27">
        <v>0</v>
      </c>
      <c r="J34" s="34">
        <v>470000000</v>
      </c>
      <c r="K34" s="29" t="s">
        <v>35</v>
      </c>
      <c r="L34" s="182" t="s">
        <v>171</v>
      </c>
      <c r="M34" s="3" t="s">
        <v>172</v>
      </c>
      <c r="N34" s="30" t="s">
        <v>36</v>
      </c>
      <c r="O34" s="186" t="s">
        <v>78</v>
      </c>
      <c r="P34" s="11" t="s">
        <v>203</v>
      </c>
      <c r="Q34" s="187" t="s">
        <v>70</v>
      </c>
      <c r="R34" s="181" t="s">
        <v>37</v>
      </c>
      <c r="S34" s="183">
        <v>1</v>
      </c>
      <c r="T34" s="184">
        <v>139000</v>
      </c>
      <c r="U34" s="185">
        <f t="shared" si="1"/>
        <v>139000</v>
      </c>
      <c r="V34" s="53">
        <f t="shared" si="2"/>
        <v>155680.00000000003</v>
      </c>
      <c r="W34" s="54"/>
      <c r="X34" s="10" t="s">
        <v>39</v>
      </c>
      <c r="Y34" s="54"/>
    </row>
    <row r="35" spans="2:25" ht="89.25">
      <c r="B35" s="24" t="s">
        <v>184</v>
      </c>
      <c r="C35" s="25" t="s">
        <v>14</v>
      </c>
      <c r="D35" s="178" t="s">
        <v>185</v>
      </c>
      <c r="E35" s="179" t="s">
        <v>168</v>
      </c>
      <c r="F35" s="180" t="s">
        <v>186</v>
      </c>
      <c r="G35" s="49" t="s">
        <v>187</v>
      </c>
      <c r="H35" s="181" t="s">
        <v>72</v>
      </c>
      <c r="I35" s="27">
        <v>0</v>
      </c>
      <c r="J35" s="34">
        <v>470000000</v>
      </c>
      <c r="K35" s="29" t="s">
        <v>35</v>
      </c>
      <c r="L35" s="182" t="s">
        <v>171</v>
      </c>
      <c r="M35" s="3" t="s">
        <v>172</v>
      </c>
      <c r="N35" s="30" t="s">
        <v>36</v>
      </c>
      <c r="O35" s="186" t="s">
        <v>78</v>
      </c>
      <c r="P35" s="11" t="s">
        <v>203</v>
      </c>
      <c r="Q35" s="187" t="s">
        <v>70</v>
      </c>
      <c r="R35" s="181" t="s">
        <v>37</v>
      </c>
      <c r="S35" s="183">
        <v>150</v>
      </c>
      <c r="T35" s="184">
        <v>5167</v>
      </c>
      <c r="U35" s="185">
        <f t="shared" si="1"/>
        <v>775050</v>
      </c>
      <c r="V35" s="53">
        <f t="shared" si="2"/>
        <v>868056.0000000001</v>
      </c>
      <c r="W35" s="54"/>
      <c r="X35" s="10" t="s">
        <v>39</v>
      </c>
      <c r="Y35" s="54"/>
    </row>
    <row r="36" spans="2:25" ht="102">
      <c r="B36" s="24" t="s">
        <v>188</v>
      </c>
      <c r="C36" s="25" t="s">
        <v>14</v>
      </c>
      <c r="D36" s="178" t="s">
        <v>189</v>
      </c>
      <c r="E36" s="179" t="s">
        <v>190</v>
      </c>
      <c r="F36" s="180" t="s">
        <v>191</v>
      </c>
      <c r="G36" s="49" t="s">
        <v>192</v>
      </c>
      <c r="H36" s="181" t="s">
        <v>72</v>
      </c>
      <c r="I36" s="27">
        <v>0</v>
      </c>
      <c r="J36" s="34">
        <v>470000000</v>
      </c>
      <c r="K36" s="29" t="s">
        <v>35</v>
      </c>
      <c r="L36" s="182" t="s">
        <v>171</v>
      </c>
      <c r="M36" s="3" t="s">
        <v>172</v>
      </c>
      <c r="N36" s="30" t="s">
        <v>36</v>
      </c>
      <c r="O36" s="186" t="s">
        <v>78</v>
      </c>
      <c r="P36" s="11" t="s">
        <v>203</v>
      </c>
      <c r="Q36" s="187" t="s">
        <v>70</v>
      </c>
      <c r="R36" s="181" t="s">
        <v>37</v>
      </c>
      <c r="S36" s="183">
        <v>2</v>
      </c>
      <c r="T36" s="184">
        <v>345000</v>
      </c>
      <c r="U36" s="185">
        <f t="shared" si="1"/>
        <v>690000</v>
      </c>
      <c r="V36" s="53">
        <f t="shared" si="2"/>
        <v>772800.0000000001</v>
      </c>
      <c r="W36" s="54"/>
      <c r="X36" s="10" t="s">
        <v>39</v>
      </c>
      <c r="Y36" s="54"/>
    </row>
    <row r="37" spans="2:25" ht="89.25">
      <c r="B37" s="24" t="s">
        <v>193</v>
      </c>
      <c r="C37" s="25" t="s">
        <v>14</v>
      </c>
      <c r="D37" s="178" t="s">
        <v>194</v>
      </c>
      <c r="E37" s="179" t="s">
        <v>195</v>
      </c>
      <c r="F37" s="180" t="s">
        <v>196</v>
      </c>
      <c r="G37" s="49" t="s">
        <v>197</v>
      </c>
      <c r="H37" s="181" t="s">
        <v>72</v>
      </c>
      <c r="I37" s="27">
        <v>0</v>
      </c>
      <c r="J37" s="34">
        <v>470000000</v>
      </c>
      <c r="K37" s="29" t="s">
        <v>35</v>
      </c>
      <c r="L37" s="182" t="s">
        <v>171</v>
      </c>
      <c r="M37" s="3" t="s">
        <v>172</v>
      </c>
      <c r="N37" s="30" t="s">
        <v>36</v>
      </c>
      <c r="O37" s="186" t="s">
        <v>78</v>
      </c>
      <c r="P37" s="11" t="s">
        <v>203</v>
      </c>
      <c r="Q37" s="187" t="s">
        <v>70</v>
      </c>
      <c r="R37" s="181" t="s">
        <v>37</v>
      </c>
      <c r="S37" s="183">
        <v>1</v>
      </c>
      <c r="T37" s="184">
        <v>16000</v>
      </c>
      <c r="U37" s="185">
        <f t="shared" si="1"/>
        <v>16000</v>
      </c>
      <c r="V37" s="53">
        <f t="shared" si="2"/>
        <v>17920</v>
      </c>
      <c r="W37" s="54"/>
      <c r="X37" s="10" t="s">
        <v>39</v>
      </c>
      <c r="Y37" s="54"/>
    </row>
    <row r="38" spans="2:25" ht="89.25">
      <c r="B38" s="24" t="s">
        <v>198</v>
      </c>
      <c r="C38" s="25" t="s">
        <v>14</v>
      </c>
      <c r="D38" s="178" t="s">
        <v>199</v>
      </c>
      <c r="E38" s="179" t="s">
        <v>200</v>
      </c>
      <c r="F38" s="180" t="s">
        <v>201</v>
      </c>
      <c r="G38" s="49" t="s">
        <v>202</v>
      </c>
      <c r="H38" s="181" t="s">
        <v>72</v>
      </c>
      <c r="I38" s="27">
        <v>0</v>
      </c>
      <c r="J38" s="34">
        <v>470000000</v>
      </c>
      <c r="K38" s="29" t="s">
        <v>35</v>
      </c>
      <c r="L38" s="182" t="s">
        <v>171</v>
      </c>
      <c r="M38" s="3" t="s">
        <v>172</v>
      </c>
      <c r="N38" s="30" t="s">
        <v>36</v>
      </c>
      <c r="O38" s="186" t="s">
        <v>78</v>
      </c>
      <c r="P38" s="11" t="s">
        <v>203</v>
      </c>
      <c r="Q38" s="187" t="s">
        <v>70</v>
      </c>
      <c r="R38" s="181" t="s">
        <v>37</v>
      </c>
      <c r="S38" s="183">
        <v>1</v>
      </c>
      <c r="T38" s="184">
        <v>50000</v>
      </c>
      <c r="U38" s="185">
        <f t="shared" si="1"/>
        <v>50000</v>
      </c>
      <c r="V38" s="53">
        <f t="shared" si="2"/>
        <v>56000.00000000001</v>
      </c>
      <c r="W38" s="54"/>
      <c r="X38" s="10" t="s">
        <v>39</v>
      </c>
      <c r="Y38" s="54"/>
    </row>
    <row r="39" spans="2:25" ht="12.75" customHeight="1">
      <c r="B39" s="230" t="s">
        <v>31</v>
      </c>
      <c r="C39" s="231"/>
      <c r="D39" s="231"/>
      <c r="E39" s="231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77">
        <f>SUM(U30:U38)</f>
        <v>2176208</v>
      </c>
      <c r="V39" s="177">
        <f>SUM(V30:V38)</f>
        <v>2437352.9600000004</v>
      </c>
      <c r="W39" s="188"/>
      <c r="X39" s="188"/>
      <c r="Y39" s="189"/>
    </row>
    <row r="40" spans="2:25" ht="12" customHeight="1">
      <c r="B40" s="222" t="s">
        <v>241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4"/>
    </row>
    <row r="41" spans="2:256" ht="102">
      <c r="B41" s="9" t="s">
        <v>243</v>
      </c>
      <c r="C41" s="2" t="s">
        <v>14</v>
      </c>
      <c r="D41" s="3" t="s">
        <v>238</v>
      </c>
      <c r="E41" s="3" t="s">
        <v>239</v>
      </c>
      <c r="F41" s="3" t="s">
        <v>240</v>
      </c>
      <c r="G41" s="3"/>
      <c r="H41" s="8" t="s">
        <v>72</v>
      </c>
      <c r="I41" s="10">
        <v>0.7</v>
      </c>
      <c r="J41" s="3">
        <v>470000000</v>
      </c>
      <c r="K41" s="3" t="s">
        <v>35</v>
      </c>
      <c r="L41" s="2" t="s">
        <v>213</v>
      </c>
      <c r="M41" s="3" t="s">
        <v>214</v>
      </c>
      <c r="N41" s="1"/>
      <c r="O41" s="6" t="s">
        <v>78</v>
      </c>
      <c r="P41" s="30" t="s">
        <v>162</v>
      </c>
      <c r="Q41" s="1"/>
      <c r="R41" s="1"/>
      <c r="S41" s="1"/>
      <c r="T41" s="92"/>
      <c r="U41" s="185">
        <v>6648867</v>
      </c>
      <c r="V41" s="190">
        <f>U41*1.12</f>
        <v>7446731.040000001</v>
      </c>
      <c r="W41" s="1" t="s">
        <v>154</v>
      </c>
      <c r="X41" s="109" t="s">
        <v>39</v>
      </c>
      <c r="Y41" s="9"/>
      <c r="IV41" s="202">
        <f>SUM(I41:IU41)</f>
        <v>484095598.74</v>
      </c>
    </row>
    <row r="42" spans="2:256" ht="102">
      <c r="B42" s="9" t="s">
        <v>244</v>
      </c>
      <c r="C42" s="2" t="s">
        <v>14</v>
      </c>
      <c r="D42" s="3" t="s">
        <v>238</v>
      </c>
      <c r="E42" s="3" t="s">
        <v>239</v>
      </c>
      <c r="F42" s="3" t="s">
        <v>240</v>
      </c>
      <c r="G42" s="3"/>
      <c r="H42" s="8" t="s">
        <v>72</v>
      </c>
      <c r="I42" s="10">
        <v>0.7</v>
      </c>
      <c r="J42" s="3">
        <v>470000000</v>
      </c>
      <c r="K42" s="3" t="s">
        <v>35</v>
      </c>
      <c r="L42" s="2" t="s">
        <v>213</v>
      </c>
      <c r="M42" s="3" t="s">
        <v>215</v>
      </c>
      <c r="N42" s="1"/>
      <c r="O42" s="6" t="s">
        <v>78</v>
      </c>
      <c r="P42" s="30" t="s">
        <v>162</v>
      </c>
      <c r="Q42" s="1"/>
      <c r="R42" s="1"/>
      <c r="S42" s="1"/>
      <c r="T42" s="92"/>
      <c r="U42" s="185">
        <v>3480724</v>
      </c>
      <c r="V42" s="190">
        <f>U42*1.12</f>
        <v>3898410.8800000004</v>
      </c>
      <c r="W42" s="1" t="s">
        <v>154</v>
      </c>
      <c r="X42" s="109" t="s">
        <v>39</v>
      </c>
      <c r="Y42" s="9"/>
      <c r="IV42" s="202">
        <f>SUM(I42:IU42)</f>
        <v>477379135.58</v>
      </c>
    </row>
    <row r="43" spans="2:25" ht="12.75" customHeight="1">
      <c r="B43" s="230" t="s">
        <v>242</v>
      </c>
      <c r="C43" s="231"/>
      <c r="D43" s="231"/>
      <c r="E43" s="231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201">
        <f>SUM(U41:U42)</f>
        <v>10129591</v>
      </c>
      <c r="V43" s="201">
        <f>SUM(V41:V42)</f>
        <v>11345141.920000002</v>
      </c>
      <c r="W43" s="188"/>
      <c r="X43" s="188"/>
      <c r="Y43" s="189"/>
    </row>
    <row r="44" spans="2:25" ht="15.75">
      <c r="B44" s="222" t="s">
        <v>33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4"/>
    </row>
    <row r="45" spans="2:25" ht="114.75">
      <c r="B45" s="9" t="s">
        <v>81</v>
      </c>
      <c r="C45" s="105" t="s">
        <v>67</v>
      </c>
      <c r="D45" s="3" t="s">
        <v>82</v>
      </c>
      <c r="E45" s="3" t="s">
        <v>83</v>
      </c>
      <c r="F45" s="3" t="s">
        <v>83</v>
      </c>
      <c r="G45" s="3" t="s">
        <v>84</v>
      </c>
      <c r="H45" s="8" t="s">
        <v>45</v>
      </c>
      <c r="I45" s="19">
        <v>0.7</v>
      </c>
      <c r="J45" s="3">
        <v>470000000</v>
      </c>
      <c r="K45" s="3" t="s">
        <v>35</v>
      </c>
      <c r="L45" s="2" t="s">
        <v>85</v>
      </c>
      <c r="M45" s="3" t="s">
        <v>86</v>
      </c>
      <c r="N45" s="1"/>
      <c r="O45" s="91" t="s">
        <v>87</v>
      </c>
      <c r="P45" s="11" t="s">
        <v>62</v>
      </c>
      <c r="Q45" s="1"/>
      <c r="R45" s="1"/>
      <c r="S45" s="1"/>
      <c r="T45" s="92"/>
      <c r="U45" s="18">
        <v>0</v>
      </c>
      <c r="V45" s="46">
        <f aca="true" t="shared" si="3" ref="V45:V52">U45*1.12</f>
        <v>0</v>
      </c>
      <c r="W45" s="1" t="s">
        <v>63</v>
      </c>
      <c r="X45" s="109" t="s">
        <v>39</v>
      </c>
      <c r="Y45" s="1" t="s">
        <v>90</v>
      </c>
    </row>
    <row r="46" spans="2:25" ht="102">
      <c r="B46" s="9" t="s">
        <v>88</v>
      </c>
      <c r="C46" s="105" t="s">
        <v>67</v>
      </c>
      <c r="D46" s="3" t="s">
        <v>82</v>
      </c>
      <c r="E46" s="3" t="s">
        <v>83</v>
      </c>
      <c r="F46" s="3" t="s">
        <v>83</v>
      </c>
      <c r="G46" s="3" t="s">
        <v>84</v>
      </c>
      <c r="H46" s="8" t="s">
        <v>72</v>
      </c>
      <c r="I46" s="19">
        <v>0.7</v>
      </c>
      <c r="J46" s="3">
        <v>470000000</v>
      </c>
      <c r="K46" s="3" t="s">
        <v>35</v>
      </c>
      <c r="L46" s="2" t="s">
        <v>89</v>
      </c>
      <c r="M46" s="3" t="s">
        <v>60</v>
      </c>
      <c r="N46" s="1"/>
      <c r="O46" s="140" t="s">
        <v>91</v>
      </c>
      <c r="P46" s="11" t="s">
        <v>62</v>
      </c>
      <c r="Q46" s="1"/>
      <c r="R46" s="1"/>
      <c r="S46" s="1"/>
      <c r="T46" s="92"/>
      <c r="U46" s="185">
        <v>343420</v>
      </c>
      <c r="V46" s="46">
        <f t="shared" si="3"/>
        <v>384630.4</v>
      </c>
      <c r="W46" s="1" t="s">
        <v>63</v>
      </c>
      <c r="X46" s="109" t="s">
        <v>39</v>
      </c>
      <c r="Y46" s="1"/>
    </row>
    <row r="47" spans="2:25" ht="102">
      <c r="B47" s="9" t="s">
        <v>54</v>
      </c>
      <c r="C47" s="2" t="s">
        <v>14</v>
      </c>
      <c r="D47" s="3" t="s">
        <v>55</v>
      </c>
      <c r="E47" s="3" t="s">
        <v>56</v>
      </c>
      <c r="F47" s="3" t="s">
        <v>57</v>
      </c>
      <c r="G47" s="3" t="s">
        <v>58</v>
      </c>
      <c r="H47" s="8" t="s">
        <v>45</v>
      </c>
      <c r="I47" s="19">
        <v>0.9</v>
      </c>
      <c r="J47" s="3">
        <v>470000000</v>
      </c>
      <c r="K47" s="3" t="s">
        <v>35</v>
      </c>
      <c r="L47" s="2" t="s">
        <v>59</v>
      </c>
      <c r="M47" s="3" t="s">
        <v>60</v>
      </c>
      <c r="N47" s="1"/>
      <c r="O47" s="91" t="s">
        <v>61</v>
      </c>
      <c r="P47" s="11" t="s">
        <v>62</v>
      </c>
      <c r="Q47" s="1"/>
      <c r="R47" s="1"/>
      <c r="S47" s="1"/>
      <c r="T47" s="92"/>
      <c r="U47" s="46">
        <v>0</v>
      </c>
      <c r="V47" s="46">
        <f t="shared" si="3"/>
        <v>0</v>
      </c>
      <c r="W47" s="1" t="s">
        <v>63</v>
      </c>
      <c r="X47" s="10" t="s">
        <v>39</v>
      </c>
      <c r="Y47" s="1" t="s">
        <v>99</v>
      </c>
    </row>
    <row r="48" spans="2:25" ht="76.5">
      <c r="B48" s="9" t="s">
        <v>64</v>
      </c>
      <c r="C48" s="2" t="s">
        <v>14</v>
      </c>
      <c r="D48" s="3" t="s">
        <v>55</v>
      </c>
      <c r="E48" s="3" t="s">
        <v>56</v>
      </c>
      <c r="F48" s="3" t="s">
        <v>57</v>
      </c>
      <c r="G48" s="3" t="s">
        <v>58</v>
      </c>
      <c r="H48" s="8" t="s">
        <v>72</v>
      </c>
      <c r="I48" s="19">
        <v>0.9</v>
      </c>
      <c r="J48" s="3">
        <v>470000000</v>
      </c>
      <c r="K48" s="3" t="s">
        <v>35</v>
      </c>
      <c r="L48" s="2" t="s">
        <v>65</v>
      </c>
      <c r="M48" s="3" t="s">
        <v>60</v>
      </c>
      <c r="N48" s="1"/>
      <c r="O48" s="91" t="s">
        <v>66</v>
      </c>
      <c r="P48" s="11" t="s">
        <v>75</v>
      </c>
      <c r="Q48" s="1"/>
      <c r="R48" s="1"/>
      <c r="S48" s="1"/>
      <c r="T48" s="92"/>
      <c r="U48" s="167">
        <v>117000</v>
      </c>
      <c r="V48" s="46">
        <f t="shared" si="3"/>
        <v>131040.00000000001</v>
      </c>
      <c r="W48" s="1" t="s">
        <v>38</v>
      </c>
      <c r="X48" s="109" t="s">
        <v>39</v>
      </c>
      <c r="Y48" s="1"/>
    </row>
    <row r="49" spans="2:25" ht="76.5">
      <c r="B49" s="9" t="s">
        <v>223</v>
      </c>
      <c r="C49" s="2" t="s">
        <v>14</v>
      </c>
      <c r="D49" s="3" t="s">
        <v>224</v>
      </c>
      <c r="E49" s="3" t="s">
        <v>225</v>
      </c>
      <c r="F49" s="3" t="s">
        <v>225</v>
      </c>
      <c r="G49" s="3" t="s">
        <v>226</v>
      </c>
      <c r="H49" s="8" t="s">
        <v>45</v>
      </c>
      <c r="I49" s="19">
        <v>0.7</v>
      </c>
      <c r="J49" s="3">
        <v>470000000</v>
      </c>
      <c r="K49" s="3" t="s">
        <v>35</v>
      </c>
      <c r="L49" s="2" t="s">
        <v>227</v>
      </c>
      <c r="M49" s="138" t="s">
        <v>228</v>
      </c>
      <c r="N49" s="1"/>
      <c r="O49" s="115" t="s">
        <v>229</v>
      </c>
      <c r="P49" s="11" t="s">
        <v>75</v>
      </c>
      <c r="Q49" s="1"/>
      <c r="R49" s="166"/>
      <c r="S49" s="166"/>
      <c r="T49" s="167"/>
      <c r="U49" s="46">
        <v>0</v>
      </c>
      <c r="V49" s="46">
        <f t="shared" si="3"/>
        <v>0</v>
      </c>
      <c r="W49" s="1" t="s">
        <v>63</v>
      </c>
      <c r="X49" s="109" t="s">
        <v>39</v>
      </c>
      <c r="Y49" s="2">
        <v>11.15</v>
      </c>
    </row>
    <row r="50" spans="2:25" ht="89.25">
      <c r="B50" s="9" t="s">
        <v>230</v>
      </c>
      <c r="C50" s="2" t="s">
        <v>14</v>
      </c>
      <c r="D50" s="3" t="s">
        <v>224</v>
      </c>
      <c r="E50" s="3" t="s">
        <v>225</v>
      </c>
      <c r="F50" s="3" t="s">
        <v>225</v>
      </c>
      <c r="G50" s="3" t="s">
        <v>226</v>
      </c>
      <c r="H50" s="8" t="s">
        <v>45</v>
      </c>
      <c r="I50" s="19">
        <v>0.7</v>
      </c>
      <c r="J50" s="3">
        <v>470000000</v>
      </c>
      <c r="K50" s="3" t="s">
        <v>35</v>
      </c>
      <c r="L50" s="2" t="s">
        <v>231</v>
      </c>
      <c r="M50" s="138" t="s">
        <v>228</v>
      </c>
      <c r="N50" s="1"/>
      <c r="O50" s="115" t="s">
        <v>229</v>
      </c>
      <c r="P50" s="11" t="s">
        <v>232</v>
      </c>
      <c r="Q50" s="1"/>
      <c r="R50" s="166"/>
      <c r="S50" s="166"/>
      <c r="T50" s="167"/>
      <c r="U50" s="185">
        <v>2192500</v>
      </c>
      <c r="V50" s="185">
        <f t="shared" si="3"/>
        <v>2455600.0000000005</v>
      </c>
      <c r="W50" s="1" t="s">
        <v>63</v>
      </c>
      <c r="X50" s="109" t="s">
        <v>39</v>
      </c>
      <c r="Y50" s="2"/>
    </row>
    <row r="51" spans="2:25" ht="102">
      <c r="B51" s="9" t="s">
        <v>155</v>
      </c>
      <c r="C51" s="3" t="s">
        <v>67</v>
      </c>
      <c r="D51" s="3" t="s">
        <v>152</v>
      </c>
      <c r="E51" s="3" t="s">
        <v>153</v>
      </c>
      <c r="F51" s="3" t="s">
        <v>153</v>
      </c>
      <c r="G51" s="3" t="s">
        <v>156</v>
      </c>
      <c r="H51" s="9" t="s">
        <v>45</v>
      </c>
      <c r="I51" s="19">
        <v>0.7</v>
      </c>
      <c r="J51" s="3">
        <v>470000000</v>
      </c>
      <c r="K51" s="3" t="s">
        <v>35</v>
      </c>
      <c r="L51" s="2" t="s">
        <v>157</v>
      </c>
      <c r="M51" s="138" t="s">
        <v>158</v>
      </c>
      <c r="N51" s="1"/>
      <c r="O51" s="140" t="s">
        <v>159</v>
      </c>
      <c r="P51" s="30" t="s">
        <v>62</v>
      </c>
      <c r="Q51" s="1"/>
      <c r="R51" s="1"/>
      <c r="S51" s="1"/>
      <c r="T51" s="1"/>
      <c r="U51" s="18">
        <v>0</v>
      </c>
      <c r="V51" s="18">
        <f t="shared" si="3"/>
        <v>0</v>
      </c>
      <c r="W51" s="1" t="s">
        <v>124</v>
      </c>
      <c r="X51" s="109" t="s">
        <v>39</v>
      </c>
      <c r="Y51" s="9">
        <v>20.21</v>
      </c>
    </row>
    <row r="52" spans="2:25" ht="102">
      <c r="B52" s="9" t="s">
        <v>160</v>
      </c>
      <c r="C52" s="3" t="s">
        <v>67</v>
      </c>
      <c r="D52" s="3" t="s">
        <v>152</v>
      </c>
      <c r="E52" s="3" t="s">
        <v>153</v>
      </c>
      <c r="F52" s="3" t="s">
        <v>153</v>
      </c>
      <c r="G52" s="3" t="s">
        <v>156</v>
      </c>
      <c r="H52" s="9" t="s">
        <v>45</v>
      </c>
      <c r="I52" s="19">
        <v>0.7</v>
      </c>
      <c r="J52" s="3">
        <v>470000000</v>
      </c>
      <c r="K52" s="3" t="s">
        <v>35</v>
      </c>
      <c r="L52" s="2" t="s">
        <v>157</v>
      </c>
      <c r="M52" s="138" t="s">
        <v>158</v>
      </c>
      <c r="N52" s="1"/>
      <c r="O52" s="140" t="s">
        <v>159</v>
      </c>
      <c r="P52" s="30" t="s">
        <v>62</v>
      </c>
      <c r="Q52" s="1"/>
      <c r="R52" s="1"/>
      <c r="S52" s="1"/>
      <c r="T52" s="1"/>
      <c r="U52" s="185">
        <v>6072300</v>
      </c>
      <c r="V52" s="185">
        <f t="shared" si="3"/>
        <v>6800976.000000001</v>
      </c>
      <c r="W52" s="1" t="s">
        <v>124</v>
      </c>
      <c r="X52" s="109" t="s">
        <v>39</v>
      </c>
      <c r="Y52" s="9"/>
    </row>
    <row r="53" spans="2:25" ht="15.75">
      <c r="B53" s="233" t="s">
        <v>73</v>
      </c>
      <c r="C53" s="234"/>
      <c r="D53" s="234"/>
      <c r="E53" s="234"/>
      <c r="F53" s="234"/>
      <c r="G53" s="42"/>
      <c r="H53" s="8"/>
      <c r="I53" s="43"/>
      <c r="J53" s="34"/>
      <c r="K53" s="29"/>
      <c r="L53" s="44"/>
      <c r="M53" s="36"/>
      <c r="N53" s="30"/>
      <c r="O53" s="45"/>
      <c r="P53" s="15"/>
      <c r="Q53" s="31"/>
      <c r="R53" s="15"/>
      <c r="S53" s="50"/>
      <c r="T53" s="176"/>
      <c r="U53" s="177">
        <f>SUM(U45:U52)</f>
        <v>8725220</v>
      </c>
      <c r="V53" s="177">
        <f>SUM(V45:V52)</f>
        <v>9772246.400000002</v>
      </c>
      <c r="W53" s="26"/>
      <c r="X53" s="10"/>
      <c r="Y53" s="42"/>
    </row>
    <row r="54" spans="2:25" ht="15.75">
      <c r="B54" s="222" t="s">
        <v>32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4"/>
    </row>
    <row r="55" spans="2:25" ht="114.75">
      <c r="B55" s="9" t="s">
        <v>71</v>
      </c>
      <c r="C55" s="3" t="s">
        <v>67</v>
      </c>
      <c r="D55" s="3" t="s">
        <v>216</v>
      </c>
      <c r="E55" s="3" t="s">
        <v>217</v>
      </c>
      <c r="F55" s="3" t="s">
        <v>218</v>
      </c>
      <c r="G55" s="3" t="s">
        <v>219</v>
      </c>
      <c r="H55" s="8" t="s">
        <v>72</v>
      </c>
      <c r="I55" s="10">
        <v>1</v>
      </c>
      <c r="J55" s="3">
        <v>470000000</v>
      </c>
      <c r="K55" s="3" t="s">
        <v>35</v>
      </c>
      <c r="L55" s="2" t="s">
        <v>220</v>
      </c>
      <c r="M55" s="138" t="s">
        <v>221</v>
      </c>
      <c r="N55" s="1"/>
      <c r="O55" s="6" t="s">
        <v>78</v>
      </c>
      <c r="P55" s="11" t="s">
        <v>222</v>
      </c>
      <c r="Q55" s="1"/>
      <c r="R55" s="166"/>
      <c r="S55" s="166"/>
      <c r="T55" s="167"/>
      <c r="U55" s="185">
        <v>867857.1428</v>
      </c>
      <c r="V55" s="185">
        <f>U55*1.12</f>
        <v>971999.9999360001</v>
      </c>
      <c r="W55" s="1" t="s">
        <v>38</v>
      </c>
      <c r="X55" s="10" t="s">
        <v>39</v>
      </c>
      <c r="Y55" s="2"/>
    </row>
    <row r="56" spans="2:25" ht="15.75">
      <c r="B56" s="233" t="s">
        <v>73</v>
      </c>
      <c r="C56" s="234"/>
      <c r="D56" s="234"/>
      <c r="E56" s="234"/>
      <c r="F56" s="234"/>
      <c r="G56" s="42"/>
      <c r="H56" s="8"/>
      <c r="I56" s="43"/>
      <c r="J56" s="34"/>
      <c r="K56" s="29"/>
      <c r="L56" s="44"/>
      <c r="M56" s="36"/>
      <c r="N56" s="30"/>
      <c r="O56" s="45"/>
      <c r="P56" s="15"/>
      <c r="Q56" s="31"/>
      <c r="R56" s="15"/>
      <c r="S56" s="50"/>
      <c r="T56" s="176"/>
      <c r="U56" s="177">
        <f>SUM(U55:U55)</f>
        <v>867857.1428</v>
      </c>
      <c r="V56" s="177">
        <f>SUM(V55:V55)</f>
        <v>971999.9999360001</v>
      </c>
      <c r="W56" s="26"/>
      <c r="X56" s="10"/>
      <c r="Y56" s="42"/>
    </row>
    <row r="57" spans="2:25" ht="15.75">
      <c r="B57" s="222" t="s">
        <v>115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4"/>
    </row>
    <row r="58" spans="2:25" ht="102">
      <c r="B58" s="9" t="s">
        <v>116</v>
      </c>
      <c r="C58" s="3" t="s">
        <v>67</v>
      </c>
      <c r="D58" s="3" t="s">
        <v>117</v>
      </c>
      <c r="E58" s="3" t="s">
        <v>118</v>
      </c>
      <c r="F58" s="3" t="s">
        <v>119</v>
      </c>
      <c r="G58" s="3"/>
      <c r="H58" s="1" t="s">
        <v>72</v>
      </c>
      <c r="I58" s="19">
        <v>0.7</v>
      </c>
      <c r="J58" s="3">
        <v>470000000</v>
      </c>
      <c r="K58" s="3" t="s">
        <v>35</v>
      </c>
      <c r="L58" s="2" t="s">
        <v>120</v>
      </c>
      <c r="M58" s="3" t="s">
        <v>121</v>
      </c>
      <c r="N58" s="1"/>
      <c r="O58" s="115" t="s">
        <v>122</v>
      </c>
      <c r="P58" s="11" t="s">
        <v>123</v>
      </c>
      <c r="Q58" s="1"/>
      <c r="R58" s="1"/>
      <c r="S58" s="1"/>
      <c r="T58" s="92"/>
      <c r="U58" s="185">
        <v>65550</v>
      </c>
      <c r="V58" s="46">
        <f>U58*1.12</f>
        <v>73416</v>
      </c>
      <c r="W58" s="33" t="s">
        <v>124</v>
      </c>
      <c r="X58" s="109" t="s">
        <v>39</v>
      </c>
      <c r="Y58" s="9" t="s">
        <v>69</v>
      </c>
    </row>
    <row r="59" spans="2:25" ht="102">
      <c r="B59" s="9" t="s">
        <v>125</v>
      </c>
      <c r="C59" s="3" t="s">
        <v>67</v>
      </c>
      <c r="D59" s="3" t="s">
        <v>117</v>
      </c>
      <c r="E59" s="3" t="s">
        <v>118</v>
      </c>
      <c r="F59" s="3" t="s">
        <v>119</v>
      </c>
      <c r="G59" s="3"/>
      <c r="H59" s="1" t="s">
        <v>72</v>
      </c>
      <c r="I59" s="19">
        <v>0.7</v>
      </c>
      <c r="J59" s="3">
        <v>470000000</v>
      </c>
      <c r="K59" s="3" t="s">
        <v>35</v>
      </c>
      <c r="L59" s="2" t="s">
        <v>120</v>
      </c>
      <c r="M59" s="3" t="s">
        <v>126</v>
      </c>
      <c r="N59" s="1"/>
      <c r="O59" s="115" t="s">
        <v>122</v>
      </c>
      <c r="P59" s="11" t="s">
        <v>123</v>
      </c>
      <c r="Q59" s="1"/>
      <c r="R59" s="1"/>
      <c r="S59" s="1"/>
      <c r="T59" s="92"/>
      <c r="U59" s="185">
        <v>211900</v>
      </c>
      <c r="V59" s="46">
        <f>U59*1.12</f>
        <v>237328.00000000003</v>
      </c>
      <c r="W59" s="33" t="s">
        <v>124</v>
      </c>
      <c r="X59" s="109" t="s">
        <v>39</v>
      </c>
      <c r="Y59" s="9" t="s">
        <v>69</v>
      </c>
    </row>
    <row r="60" spans="2:25" ht="15.75">
      <c r="B60" s="225" t="s">
        <v>73</v>
      </c>
      <c r="C60" s="225"/>
      <c r="D60" s="225"/>
      <c r="E60" s="225"/>
      <c r="F60" s="225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77">
        <f>SUM(U58:U59)</f>
        <v>277450</v>
      </c>
      <c r="V60" s="177">
        <f>SUM(V58:V59)</f>
        <v>310744</v>
      </c>
      <c r="W60" s="191"/>
      <c r="X60" s="191"/>
      <c r="Y60" s="192"/>
    </row>
    <row r="61" spans="2:25" ht="16.5" customHeight="1">
      <c r="B61" s="226" t="s">
        <v>28</v>
      </c>
      <c r="C61" s="227"/>
      <c r="D61" s="227"/>
      <c r="E61" s="227"/>
      <c r="F61" s="193"/>
      <c r="G61" s="193"/>
      <c r="H61" s="193"/>
      <c r="I61" s="193"/>
      <c r="J61" s="193"/>
      <c r="K61" s="193"/>
      <c r="L61" s="193"/>
      <c r="M61" s="228"/>
      <c r="N61" s="228"/>
      <c r="O61" s="228"/>
      <c r="P61" s="228"/>
      <c r="Q61" s="194"/>
      <c r="R61" s="194"/>
      <c r="S61" s="194"/>
      <c r="T61" s="196"/>
      <c r="U61" s="199">
        <v>10113153794.999039</v>
      </c>
      <c r="V61" s="195">
        <v>11313923494.718925</v>
      </c>
      <c r="W61" s="194"/>
      <c r="X61" s="194"/>
      <c r="Y61" s="196"/>
    </row>
    <row r="62" spans="3:16" ht="30.75" customHeight="1">
      <c r="C62" s="5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</row>
    <row r="63" spans="3:17" ht="25.5" customHeight="1">
      <c r="C63" s="5"/>
      <c r="F63" s="155"/>
      <c r="G63" s="157" t="s">
        <v>208</v>
      </c>
      <c r="H63" s="158"/>
      <c r="I63" s="158"/>
      <c r="J63" s="158"/>
      <c r="K63" s="158"/>
      <c r="L63" s="158"/>
      <c r="M63" s="158"/>
      <c r="N63" s="229" t="s">
        <v>209</v>
      </c>
      <c r="O63" s="229"/>
      <c r="P63" s="229"/>
      <c r="Q63" s="229"/>
    </row>
    <row r="64" spans="3:17" ht="30.75" customHeight="1">
      <c r="C64" s="5"/>
      <c r="F64" s="155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</row>
    <row r="65" spans="3:17" ht="47.25" customHeight="1">
      <c r="C65" s="5"/>
      <c r="F65" s="155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</row>
    <row r="66" spans="3:17" ht="47.25" customHeight="1">
      <c r="C66" s="5"/>
      <c r="F66" s="155"/>
      <c r="G66" s="157" t="s">
        <v>234</v>
      </c>
      <c r="H66" s="158"/>
      <c r="I66" s="158"/>
      <c r="J66" s="158"/>
      <c r="K66" s="158"/>
      <c r="L66" s="158"/>
      <c r="M66" s="158"/>
      <c r="N66" s="157" t="s">
        <v>235</v>
      </c>
      <c r="O66" s="158"/>
      <c r="P66" s="158"/>
      <c r="Q66" s="158"/>
    </row>
    <row r="67" spans="3:17" ht="47.25" customHeight="1">
      <c r="C67" s="5"/>
      <c r="F67" s="155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</row>
    <row r="68" spans="3:17" ht="47.25" customHeight="1">
      <c r="C68" s="5"/>
      <c r="F68" s="155"/>
      <c r="G68" s="157" t="s">
        <v>210</v>
      </c>
      <c r="H68" s="158"/>
      <c r="I68" s="158"/>
      <c r="J68" s="158"/>
      <c r="K68" s="158"/>
      <c r="L68" s="158"/>
      <c r="M68" s="158"/>
      <c r="N68" s="157" t="s">
        <v>211</v>
      </c>
      <c r="O68" s="158"/>
      <c r="P68" s="158"/>
      <c r="Q68" s="158"/>
    </row>
    <row r="69" spans="3:17" ht="47.25" customHeight="1">
      <c r="C69" s="5"/>
      <c r="F69" s="155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</row>
    <row r="70" spans="3:17" ht="47.25" customHeight="1">
      <c r="C70" s="5"/>
      <c r="F70" s="155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3:17" ht="47.25" customHeight="1">
      <c r="C71" s="5"/>
      <c r="F71" s="155"/>
      <c r="G71" s="157" t="s">
        <v>212</v>
      </c>
      <c r="H71" s="158"/>
      <c r="I71" s="158"/>
      <c r="J71" s="158"/>
      <c r="K71" s="158"/>
      <c r="L71" s="158"/>
      <c r="M71" s="158"/>
      <c r="N71" s="157" t="s">
        <v>236</v>
      </c>
      <c r="O71" s="158"/>
      <c r="P71" s="158"/>
      <c r="Q71" s="158"/>
    </row>
    <row r="72" spans="3:38" ht="47.25" customHeight="1">
      <c r="C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3:38" ht="47.25" customHeight="1">
      <c r="C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3:38" ht="47.25" customHeight="1">
      <c r="C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3:38" ht="47.25" customHeight="1">
      <c r="C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3:38" ht="47.25" customHeight="1">
      <c r="C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3:38" ht="47.25" customHeight="1">
      <c r="C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3:38" ht="47.25" customHeight="1">
      <c r="C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3:38" ht="47.25" customHeight="1">
      <c r="C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3:38" ht="47.25" customHeight="1">
      <c r="C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3:38" ht="47.25" customHeight="1">
      <c r="C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3:38" ht="47.25" customHeight="1">
      <c r="C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3:38" ht="47.25" customHeight="1">
      <c r="C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3:38" ht="47.25" customHeight="1">
      <c r="C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3:38" ht="47.25" customHeight="1">
      <c r="C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3:38" ht="47.25" customHeight="1">
      <c r="C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3:38" ht="47.25" customHeight="1">
      <c r="C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3:38" ht="47.25" customHeight="1">
      <c r="C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3:38" ht="47.25" customHeight="1">
      <c r="C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3:38" ht="47.25" customHeight="1">
      <c r="C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3:38" ht="47.25" customHeight="1">
      <c r="C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3:38" ht="47.25" customHeight="1">
      <c r="C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3:38" ht="47.25" customHeight="1">
      <c r="C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3:38" ht="47.25" customHeight="1">
      <c r="C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3:38" ht="47.25" customHeight="1">
      <c r="C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3:38" ht="47.25" customHeight="1">
      <c r="C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3:38" ht="47.25" customHeight="1">
      <c r="C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3:38" ht="47.25" customHeight="1">
      <c r="C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3:38" ht="47.25" customHeight="1">
      <c r="C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3:38" ht="47.25" customHeight="1">
      <c r="C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3:38" ht="47.25" customHeight="1">
      <c r="C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3:38" ht="47.25" customHeight="1">
      <c r="C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3:38" ht="47.25" customHeight="1">
      <c r="C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3:38" ht="47.25" customHeight="1">
      <c r="C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3:38" ht="47.25" customHeight="1">
      <c r="C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3:38" ht="47.25" customHeight="1">
      <c r="C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3:38" ht="47.25" customHeight="1">
      <c r="C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3:38" ht="47.25" customHeight="1">
      <c r="C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3:38" ht="47.25" customHeight="1">
      <c r="C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3:38" ht="47.25" customHeight="1">
      <c r="C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3:38" ht="47.25" customHeight="1">
      <c r="C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3:38" ht="47.25" customHeight="1">
      <c r="C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3:38" ht="47.25" customHeight="1">
      <c r="C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3:38" ht="47.25" customHeight="1">
      <c r="C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3:38" ht="47.25" customHeight="1">
      <c r="C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3:38" ht="47.25" customHeight="1">
      <c r="C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3:38" ht="47.25" customHeight="1">
      <c r="C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3:38" ht="47.25" customHeight="1">
      <c r="C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3:38" ht="47.25" customHeight="1">
      <c r="C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3:38" ht="47.25" customHeight="1">
      <c r="C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3:38" ht="47.25" customHeight="1">
      <c r="C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3:38" ht="47.25" customHeight="1">
      <c r="C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3:38" ht="47.25" customHeight="1">
      <c r="C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3:38" ht="47.25" customHeight="1">
      <c r="C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3:38" ht="47.25" customHeight="1">
      <c r="C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3:38" ht="47.25" customHeight="1">
      <c r="C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3:38" ht="47.25" customHeight="1">
      <c r="C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3:38" ht="47.25" customHeight="1">
      <c r="C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3:38" ht="47.25" customHeight="1">
      <c r="C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3:38" ht="47.25" customHeight="1">
      <c r="C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3:38" ht="47.25" customHeight="1">
      <c r="C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3:38" ht="47.25" customHeight="1">
      <c r="C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3:38" ht="47.25" customHeight="1">
      <c r="C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3:38" ht="47.25" customHeight="1">
      <c r="C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3:38" ht="47.25" customHeight="1">
      <c r="C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3:38" ht="47.25" customHeight="1">
      <c r="C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3:38" ht="47.25" customHeight="1">
      <c r="C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3:38" ht="47.25" customHeight="1">
      <c r="C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3:38" ht="47.25" customHeight="1">
      <c r="C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3:38" ht="47.25" customHeight="1">
      <c r="C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3:38" ht="47.25" customHeight="1">
      <c r="C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3:38" ht="47.25" customHeight="1">
      <c r="C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3:38" ht="47.25" customHeight="1">
      <c r="C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3:38" ht="47.25" customHeight="1">
      <c r="C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3:38" ht="47.25" customHeight="1">
      <c r="C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3:38" ht="47.25" customHeight="1">
      <c r="C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3:38" ht="47.25" customHeight="1">
      <c r="C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3:38" ht="47.25" customHeight="1">
      <c r="C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3:38" ht="47.25" customHeight="1">
      <c r="C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3:38" ht="47.25" customHeight="1">
      <c r="C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3:38" ht="47.25" customHeight="1">
      <c r="C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3:38" ht="47.25" customHeight="1">
      <c r="C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3:38" ht="47.25" customHeight="1">
      <c r="C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3:38" ht="47.25" customHeight="1">
      <c r="C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3:38" ht="47.25" customHeight="1">
      <c r="C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3:38" ht="47.25" customHeight="1">
      <c r="C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3:38" ht="47.25" customHeight="1">
      <c r="C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3:38" ht="47.25" customHeight="1">
      <c r="C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3:38" ht="47.25" customHeight="1">
      <c r="C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3:38" ht="47.25" customHeight="1">
      <c r="C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3:38" ht="47.25" customHeight="1">
      <c r="C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3:38" ht="47.25" customHeight="1">
      <c r="C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3:38" ht="47.25" customHeight="1">
      <c r="C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3:38" ht="47.25" customHeight="1">
      <c r="C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3:38" ht="47.25" customHeight="1">
      <c r="C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3:38" ht="47.25" customHeight="1">
      <c r="C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3:38" ht="47.25" customHeight="1">
      <c r="C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3:38" ht="47.25" customHeight="1">
      <c r="C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3:38" ht="47.25" customHeight="1">
      <c r="C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3:38" ht="47.25" customHeight="1">
      <c r="C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3:38" ht="47.25" customHeight="1">
      <c r="C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3:38" ht="47.25" customHeight="1">
      <c r="C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3:38" ht="47.25" customHeight="1">
      <c r="C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3:38" ht="47.25" customHeight="1">
      <c r="C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3:38" ht="47.25" customHeight="1">
      <c r="C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3:38" ht="47.25" customHeight="1">
      <c r="C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3:38" ht="47.25" customHeight="1">
      <c r="C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3:38" ht="47.25" customHeight="1">
      <c r="C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3:38" ht="47.25" customHeight="1">
      <c r="C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3:38" ht="47.25" customHeight="1">
      <c r="C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3:38" ht="47.25" customHeight="1">
      <c r="C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3:38" ht="47.25" customHeight="1">
      <c r="C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3:38" ht="47.25" customHeight="1">
      <c r="C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3:38" ht="47.25" customHeight="1">
      <c r="C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3:38" ht="47.25" customHeight="1">
      <c r="C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3:38" ht="47.25" customHeight="1">
      <c r="C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3:38" ht="47.25" customHeight="1">
      <c r="C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3:38" ht="47.25" customHeight="1">
      <c r="C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3:38" ht="47.25" customHeight="1">
      <c r="C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3:38" ht="47.25" customHeight="1">
      <c r="C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</sheetData>
  <sheetProtection/>
  <mergeCells count="39">
    <mergeCell ref="B6:Y6"/>
    <mergeCell ref="T7:Y7"/>
    <mergeCell ref="B40:Y40"/>
    <mergeCell ref="B43:E43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B56:F56"/>
    <mergeCell ref="V8:V9"/>
    <mergeCell ref="W8:W9"/>
    <mergeCell ref="X8:X9"/>
    <mergeCell ref="Y8:Y9"/>
    <mergeCell ref="B11:Y11"/>
    <mergeCell ref="B28:E28"/>
    <mergeCell ref="P8:P9"/>
    <mergeCell ref="Q8:Q9"/>
    <mergeCell ref="R8:R9"/>
    <mergeCell ref="B57:Y57"/>
    <mergeCell ref="B60:F60"/>
    <mergeCell ref="B61:E61"/>
    <mergeCell ref="M61:P61"/>
    <mergeCell ref="N63:Q63"/>
    <mergeCell ref="B29:Y29"/>
    <mergeCell ref="B39:E39"/>
    <mergeCell ref="B44:Y44"/>
    <mergeCell ref="B53:F53"/>
    <mergeCell ref="B54:Y54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Нурлан Жалгасбаев</cp:lastModifiedBy>
  <cp:lastPrinted>2013-12-04T05:59:23Z</cp:lastPrinted>
  <dcterms:created xsi:type="dcterms:W3CDTF">2013-10-08T12:24:21Z</dcterms:created>
  <dcterms:modified xsi:type="dcterms:W3CDTF">2013-12-04T06:34:50Z</dcterms:modified>
  <cp:category/>
  <cp:version/>
  <cp:contentType/>
  <cp:contentStatus/>
</cp:coreProperties>
</file>